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" sheetId="1" state="visible" r:id="rId3"/>
    <sheet name="Map" sheetId="2" state="visible" r:id="rId4"/>
    <sheet name="New Daily" sheetId="3" state="visible" r:id="rId5"/>
    <sheet name="Fcst" sheetId="4" state="visible" r:id="rId6"/>
    <sheet name="Change" sheetId="5" state="visible" r:id="rId7"/>
  </sheets>
  <externalReferences>
    <externalReference r:id="rId8"/>
  </externalReferences>
  <definedNames>
    <definedName function="false" hidden="false" localSheetId="0" name="_xlnm.Print_Area" vbProcedure="false">Monthly!$B$2:$AB$14</definedName>
    <definedName function="false" hidden="false" localSheetId="2" name="_xlnm.Print_Area" vbProcedure="false">'New Daily'!$A$2:$U$369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<sst xmlns="http://schemas.openxmlformats.org/spreadsheetml/2006/main" count="946" uniqueCount="75">
  <si>
    <t xml:space="preserve">Supply</t>
  </si>
  <si>
    <t xml:space="preserve">Demand</t>
  </si>
  <si>
    <t xml:space="preserve">Storage</t>
  </si>
  <si>
    <t xml:space="preserve">EIA Demand</t>
  </si>
  <si>
    <t xml:space="preserve">Denver</t>
  </si>
  <si>
    <t xml:space="preserve">Salt Lake</t>
  </si>
  <si>
    <t xml:space="preserve">Date</t>
  </si>
  <si>
    <t xml:space="preserve">Rockies Receipts</t>
  </si>
  <si>
    <t xml:space="preserve">SJ Receipts</t>
  </si>
  <si>
    <t xml:space="preserve">Total Supply</t>
  </si>
  <si>
    <t xml:space="preserve">Colorado Demand</t>
  </si>
  <si>
    <t xml:space="preserve">Utah Demand</t>
  </si>
  <si>
    <t xml:space="preserve">Kemmerer</t>
  </si>
  <si>
    <t xml:space="preserve">San Juan Triangle</t>
  </si>
  <si>
    <t xml:space="preserve">TW Triangle</t>
  </si>
  <si>
    <t xml:space="preserve">East Outlet</t>
  </si>
  <si>
    <t xml:space="preserve">Kern River</t>
  </si>
  <si>
    <t xml:space="preserve">Elk Basin</t>
  </si>
  <si>
    <t xml:space="preserve">Total Demand</t>
  </si>
  <si>
    <t xml:space="preserve">Clay Basin</t>
  </si>
  <si>
    <t xml:space="preserve">Denver Storage</t>
  </si>
  <si>
    <t xml:space="preserve">Total Storage</t>
  </si>
  <si>
    <t xml:space="preserve">Clay Basin Balance</t>
  </si>
  <si>
    <t xml:space="preserve">Denver Storage Balance</t>
  </si>
  <si>
    <t xml:space="preserve">Line Pack</t>
  </si>
  <si>
    <t xml:space="preserve">CO EIA</t>
  </si>
  <si>
    <t xml:space="preserve">CO Diff</t>
  </si>
  <si>
    <t xml:space="preserve">Utah EIA</t>
  </si>
  <si>
    <t xml:space="preserve">Utah Diff</t>
  </si>
  <si>
    <t xml:space="preserve">Mo. Temp</t>
  </si>
  <si>
    <t xml:space="preserve">Dept. from Norm</t>
  </si>
  <si>
    <t xml:space="preserve">This Fcst</t>
  </si>
  <si>
    <t xml:space="preserve">Plant Name</t>
  </si>
  <si>
    <t xml:space="preserve">Region</t>
  </si>
  <si>
    <t xml:space="preserve">Online</t>
  </si>
  <si>
    <t xml:space="preserve">Capacity</t>
  </si>
  <si>
    <t xml:space="preserve">4.27 BCF/d</t>
  </si>
  <si>
    <t xml:space="preserve">Ft St Vrain - Phase III</t>
  </si>
  <si>
    <t xml:space="preserve">Rox</t>
  </si>
  <si>
    <t xml:space="preserve">4.7 BCF/d</t>
  </si>
  <si>
    <t xml:space="preserve">Midway</t>
  </si>
  <si>
    <t xml:space="preserve">Brush</t>
  </si>
  <si>
    <t xml:space="preserve">Ray Nixon (Phase 2)</t>
  </si>
  <si>
    <t xml:space="preserve">Deliveries</t>
  </si>
  <si>
    <t xml:space="preserve">Med Bow</t>
  </si>
  <si>
    <t xml:space="preserve">Opal</t>
  </si>
  <si>
    <t xml:space="preserve">East Outlet Deliveries</t>
  </si>
  <si>
    <t xml:space="preserve">CIG</t>
  </si>
  <si>
    <t xml:space="preserve">TRBLZ</t>
  </si>
  <si>
    <t xml:space="preserve">Questar</t>
  </si>
  <si>
    <t xml:space="preserve">Kern Deliveries</t>
  </si>
  <si>
    <t xml:space="preserve">CIG Storage</t>
  </si>
  <si>
    <t xml:space="preserve">NWPL</t>
  </si>
  <si>
    <t xml:space="preserve">San Juan Receipts</t>
  </si>
  <si>
    <t xml:space="preserve">Day/Month:</t>
  </si>
  <si>
    <t xml:space="preserve">Day</t>
  </si>
  <si>
    <t xml:space="preserve">Date:</t>
  </si>
  <si>
    <t xml:space="preserve">SJ Triangle</t>
  </si>
  <si>
    <t xml:space="preserve">Temperatures</t>
  </si>
  <si>
    <t xml:space="preserve">Line</t>
  </si>
  <si>
    <t xml:space="preserve">Total</t>
  </si>
  <si>
    <t xml:space="preserve">Colorado</t>
  </si>
  <si>
    <t xml:space="preserve">SLC</t>
  </si>
  <si>
    <t xml:space="preserve">Pack</t>
  </si>
  <si>
    <t xml:space="preserve">Pack/Draft</t>
  </si>
  <si>
    <t xml:space="preserve">Average</t>
  </si>
  <si>
    <t xml:space="preserve">High</t>
  </si>
  <si>
    <t xml:space="preserve">Low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</si>
  <si>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</si>
  <si>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</si>
  <si>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</si>
  <si>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</si>
  <si>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</si>
  <si>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Mon</t>
  </si>
  <si>
    <t xml:space="preserve">Tue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</si>
</sst>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0%"/>
    <numFmt numFmtId="167" formatCode="#,##0"/>
    <numFmt numFmtId="168" formatCode="dd\-mmm\-yy"/>
    <numFmt numFmtId="169" formatCode="[$-409]#,##0_);[RED]\(#,##0\)"/>
    <numFmt numFmtId="170" formatCode="0"/>
    <numFmt numFmtId="171" formatCode="#,##0.0_);[RED]\(#,##0.0\)"/>
    <numFmt numFmtId="172" formatCode="0.0_);[RED]\(0.0\)"/>
    <numFmt numFmtId="173" formatCode="General_)"/>
    <numFmt numFmtId="174" formatCode="[$-409]d\-mmm\-yy"/>
    <numFmt numFmtId="175" formatCode="_(* #,##0.00_);_(* \(#,##0.00\);_(* \-??_);_(@_)"/>
    <numFmt numFmtId="176" formatCode="0.000"/>
    <numFmt numFmtId="177" formatCode="0.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dotted"/>
      <right style="dotted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dotted"/>
      <right style="dotted"/>
      <top/>
      <bottom style="medium"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59760</xdr:colOff>
      <xdr:row>1</xdr:row>
      <xdr:rowOff>0</xdr:rowOff>
    </xdr:from>
    <xdr:to>
      <xdr:col>14</xdr:col>
      <xdr:colOff>5040</xdr:colOff>
      <xdr:row>28</xdr:row>
      <xdr:rowOff>109080</xdr:rowOff>
    </xdr:to>
    <xdr:grpSp>
      <xdr:nvGrpSpPr>
        <xdr:cNvPr id="0" name="Group 30"/>
        <xdr:cNvGrpSpPr/>
      </xdr:nvGrpSpPr>
      <xdr:grpSpPr>
        <a:xfrm>
          <a:off x="59760" y="162000"/>
          <a:ext cx="9066960" cy="4490640"/>
          <a:chOff x="59760" y="162000"/>
          <a:chExt cx="9066960" cy="4490640"/>
        </a:xfrm>
      </xdr:grpSpPr>
      <xdr:sp>
        <xdr:nvSpPr>
          <xdr:cNvPr id="1" name="AutoShape 4"/>
          <xdr:cNvSpPr/>
        </xdr:nvSpPr>
        <xdr:spPr>
          <a:xfrm>
            <a:off x="778680" y="183240"/>
            <a:ext cx="1375920" cy="3800880"/>
          </a:xfrm>
          <a:custGeom>
            <a:avLst/>
            <a:gdLst/>
            <a:ahLst/>
            <a:rect l="l" t="t" r="r" b="b"/>
            <a:pathLst>
              <a:path w="135" h="400">
                <a:moveTo>
                  <a:pt x="0" y="0"/>
                </a:moveTo>
                <a:lnTo>
                  <a:pt x="99" y="61"/>
                </a:lnTo>
                <a:lnTo>
                  <a:pt x="135" y="232"/>
                </a:lnTo>
                <a:lnTo>
                  <a:pt x="131" y="400"/>
                </a:lnTo>
              </a:path>
            </a:pathLst>
          </a:custGeom>
          <a:noFill/>
          <a:ln w="28440">
            <a:solidFill>
              <a:srgbClr val="0000ff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" name="AutoShape 5"/>
          <xdr:cNvSpPr/>
        </xdr:nvSpPr>
        <xdr:spPr>
          <a:xfrm>
            <a:off x="1787040" y="798120"/>
            <a:ext cx="5561640" cy="511920"/>
          </a:xfrm>
          <a:custGeom>
            <a:avLst/>
            <a:gdLst/>
            <a:ahLst/>
            <a:rect l="l" t="t" r="r" b="b"/>
            <a:pathLst>
              <a:path w="540" h="54">
                <a:moveTo>
                  <a:pt x="0" y="0"/>
                </a:moveTo>
                <a:lnTo>
                  <a:pt x="63" y="38"/>
                </a:lnTo>
                <a:lnTo>
                  <a:pt x="540" y="54"/>
                </a:lnTo>
              </a:path>
            </a:pathLst>
          </a:custGeom>
          <a:noFill/>
          <a:ln w="28440">
            <a:solidFill>
              <a:srgbClr val="ff0000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" name="AutoShape 6"/>
          <xdr:cNvSpPr/>
        </xdr:nvSpPr>
        <xdr:spPr>
          <a:xfrm>
            <a:off x="7348680" y="1310040"/>
            <a:ext cx="1778040" cy="1568880"/>
          </a:xfrm>
          <a:custGeom>
            <a:avLst/>
            <a:gdLst/>
            <a:ahLst/>
            <a:rect l="l" t="t" r="r" b="b"/>
            <a:pathLst>
              <a:path w="178" h="165">
                <a:moveTo>
                  <a:pt x="0" y="0"/>
                </a:moveTo>
                <a:lnTo>
                  <a:pt x="13" y="121"/>
                </a:lnTo>
                <a:lnTo>
                  <a:pt x="178" y="165"/>
                </a:lnTo>
              </a:path>
            </a:pathLst>
          </a:custGeom>
          <a:noFill/>
          <a:ln w="28440">
            <a:solidFill>
              <a:srgbClr val="ff0000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Oval 7"/>
          <xdr:cNvSpPr/>
        </xdr:nvSpPr>
        <xdr:spPr>
          <a:xfrm>
            <a:off x="7252200" y="1455840"/>
            <a:ext cx="509400" cy="808560"/>
          </a:xfrm>
          <a:prstGeom prst="ellipse">
            <a:avLst/>
          </a:prstGeom>
          <a:solidFill>
            <a:srgbClr val="ffffff"/>
          </a:solidFill>
          <a:ln w="28440">
            <a:solidFill>
              <a:srgbClr val="00ff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 anchorCtr="1" vert="eaVert" rot="-10800000">
            <a:noAutofit/>
          </a:bodyPr>
          <a:p>
            <a:pPr algn="r"/>
            <a:r>
              <a:rPr b="0" lang="en-US" sz="1000" strike="noStrike" u="none">
                <a:effectLst/>
                <a:uFillTx/>
                <a:latin typeface="Arial"/>
              </a:rPr>
              <a:t>Colorado Demand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" name="Line 8"/>
          <xdr:cNvSpPr/>
        </xdr:nvSpPr>
        <xdr:spPr>
          <a:xfrm>
            <a:off x="7348680" y="1320840"/>
            <a:ext cx="1738440" cy="21240"/>
          </a:xfrm>
          <a:prstGeom prst="line">
            <a:avLst/>
          </a:prstGeom>
          <a:ln w="2844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" name="Line 9"/>
          <xdr:cNvSpPr/>
        </xdr:nvSpPr>
        <xdr:spPr>
          <a:xfrm>
            <a:off x="3565440" y="162000"/>
            <a:ext cx="28080" cy="1024200"/>
          </a:xfrm>
          <a:prstGeom prst="line">
            <a:avLst/>
          </a:prstGeom>
          <a:ln w="2844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Line 10"/>
          <xdr:cNvSpPr/>
        </xdr:nvSpPr>
        <xdr:spPr>
          <a:xfrm>
            <a:off x="6652080" y="162000"/>
            <a:ext cx="50760" cy="1131840"/>
          </a:xfrm>
          <a:prstGeom prst="line">
            <a:avLst/>
          </a:prstGeom>
          <a:ln w="2844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" name="AutoShape 11"/>
          <xdr:cNvSpPr/>
        </xdr:nvSpPr>
        <xdr:spPr>
          <a:xfrm>
            <a:off x="6652080" y="162000"/>
            <a:ext cx="696600" cy="1158840"/>
          </a:xfrm>
          <a:custGeom>
            <a:avLst/>
            <a:gdLst/>
            <a:ahLst/>
            <a:rect l="l" t="t" r="r" b="b"/>
            <a:pathLst>
              <a:path w="70" h="122">
                <a:moveTo>
                  <a:pt x="0" y="0"/>
                </a:moveTo>
                <a:cubicBezTo>
                  <a:pt x="32" y="50"/>
                  <a:pt x="64" y="101"/>
                  <a:pt x="70" y="122"/>
                </a:cubicBezTo>
              </a:path>
            </a:pathLst>
          </a:custGeom>
          <a:noFill/>
          <a:ln w="28440">
            <a:solidFill>
              <a:srgbClr val="000000"/>
            </a:solidFill>
            <a:prstDash val="dashDot"/>
            <a:round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9" name="AutoShape 12"/>
          <xdr:cNvSpPr/>
        </xdr:nvSpPr>
        <xdr:spPr>
          <a:xfrm>
            <a:off x="2472120" y="1186200"/>
            <a:ext cx="939960" cy="916200"/>
          </a:xfrm>
          <a:custGeom>
            <a:avLst/>
            <a:gdLst/>
            <a:ahLst/>
            <a:rect l="l" t="t" r="r" b="b"/>
            <a:pathLst>
              <a:path w="94" h="96">
                <a:moveTo>
                  <a:pt x="0" y="96"/>
                </a:moveTo>
                <a:lnTo>
                  <a:pt x="82" y="84"/>
                </a:lnTo>
                <a:lnTo>
                  <a:pt x="94" y="0"/>
                </a:lnTo>
              </a:path>
            </a:pathLst>
          </a:custGeom>
          <a:noFill/>
          <a:ln w="28440">
            <a:solidFill>
              <a:srgbClr val="ff0000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0" name="Line 13"/>
          <xdr:cNvSpPr/>
        </xdr:nvSpPr>
        <xdr:spPr>
          <a:xfrm flipH="1">
            <a:off x="166680" y="808920"/>
            <a:ext cx="1619640" cy="1466280"/>
          </a:xfrm>
          <a:prstGeom prst="line">
            <a:avLst/>
          </a:prstGeom>
          <a:ln w="28440">
            <a:solidFill>
              <a:srgbClr val="333333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1" name="Oval 14"/>
          <xdr:cNvSpPr/>
        </xdr:nvSpPr>
        <xdr:spPr>
          <a:xfrm>
            <a:off x="59760" y="237240"/>
            <a:ext cx="549360" cy="1304640"/>
          </a:xfrm>
          <a:prstGeom prst="ellipse">
            <a:avLst/>
          </a:prstGeom>
          <a:solidFill>
            <a:srgbClr val="ffffff"/>
          </a:solidFill>
          <a:ln w="28440">
            <a:solidFill>
              <a:srgbClr val="00ff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 anchorCtr="1" vert="eaVert" rot="-10800000">
            <a:noAutofit/>
          </a:bodyPr>
          <a:p>
            <a:pPr algn="r"/>
            <a:r>
              <a:rPr b="0" lang="en-US" sz="1000" strike="noStrike" u="none">
                <a:effectLst/>
                <a:uFillTx/>
                <a:latin typeface="Arial"/>
              </a:rPr>
              <a:t>Utah Demand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pPr algn="r"/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2" name="Line 15"/>
          <xdr:cNvSpPr/>
        </xdr:nvSpPr>
        <xdr:spPr>
          <a:xfrm flipH="1" flipV="1">
            <a:off x="444240" y="2026800"/>
            <a:ext cx="2038680" cy="75240"/>
          </a:xfrm>
          <a:prstGeom prst="line">
            <a:avLst/>
          </a:prstGeom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3" name="AutoShape 16"/>
          <xdr:cNvSpPr/>
        </xdr:nvSpPr>
        <xdr:spPr>
          <a:xfrm>
            <a:off x="818640" y="857160"/>
            <a:ext cx="877680" cy="1223640"/>
          </a:xfrm>
          <a:custGeom>
            <a:avLst/>
            <a:gdLst/>
            <a:ahLst/>
            <a:rect l="l" t="t" r="r" b="b"/>
            <a:pathLst>
              <a:path w="88" h="129">
                <a:moveTo>
                  <a:pt x="88" y="129"/>
                </a:moveTo>
                <a:lnTo>
                  <a:pt x="79" y="25"/>
                </a:lnTo>
                <a:lnTo>
                  <a:pt x="0" y="0"/>
                </a:lnTo>
              </a:path>
            </a:pathLst>
          </a:custGeom>
          <a:noFill/>
          <a:ln w="936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4" name="Line 17"/>
          <xdr:cNvSpPr/>
        </xdr:nvSpPr>
        <xdr:spPr>
          <a:xfrm flipH="1" flipV="1">
            <a:off x="557640" y="587880"/>
            <a:ext cx="260280" cy="269280"/>
          </a:xfrm>
          <a:prstGeom prst="line">
            <a:avLst/>
          </a:prstGeom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5" name="Line 18"/>
          <xdr:cNvSpPr/>
        </xdr:nvSpPr>
        <xdr:spPr>
          <a:xfrm flipH="1">
            <a:off x="574920" y="857160"/>
            <a:ext cx="243360" cy="75240"/>
          </a:xfrm>
          <a:prstGeom prst="line">
            <a:avLst/>
          </a:prstGeom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6" name="Line 19"/>
          <xdr:cNvSpPr/>
        </xdr:nvSpPr>
        <xdr:spPr>
          <a:xfrm flipH="1">
            <a:off x="574920" y="867960"/>
            <a:ext cx="243360" cy="328680"/>
          </a:xfrm>
          <a:prstGeom prst="line">
            <a:avLst/>
          </a:prstGeom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7" name="Line 20"/>
          <xdr:cNvSpPr/>
        </xdr:nvSpPr>
        <xdr:spPr>
          <a:xfrm flipH="1">
            <a:off x="1747440" y="3973680"/>
            <a:ext cx="367920" cy="582120"/>
          </a:xfrm>
          <a:prstGeom prst="line">
            <a:avLst/>
          </a:prstGeom>
          <a:ln w="28440">
            <a:solidFill>
              <a:srgbClr val="00808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8" name="Line 21"/>
          <xdr:cNvSpPr/>
        </xdr:nvSpPr>
        <xdr:spPr>
          <a:xfrm>
            <a:off x="2126880" y="3994920"/>
            <a:ext cx="129960" cy="657720"/>
          </a:xfrm>
          <a:prstGeom prst="line">
            <a:avLst/>
          </a:prstGeom>
          <a:ln w="28440">
            <a:solidFill>
              <a:srgbClr val="ff99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9" name="Oval 22"/>
          <xdr:cNvSpPr/>
        </xdr:nvSpPr>
        <xdr:spPr>
          <a:xfrm>
            <a:off x="1775520" y="1310040"/>
            <a:ext cx="707760" cy="609120"/>
          </a:xfrm>
          <a:prstGeom prst="ellipse">
            <a:avLst/>
          </a:prstGeom>
          <a:solidFill>
            <a:srgbClr val="800080"/>
          </a:solidFill>
          <a:ln w="9360">
            <a:solidFill>
              <a:srgbClr val="80008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0" name="Oval 23"/>
          <xdr:cNvSpPr/>
        </xdr:nvSpPr>
        <xdr:spPr>
          <a:xfrm>
            <a:off x="7858440" y="1789920"/>
            <a:ext cx="718920" cy="522720"/>
          </a:xfrm>
          <a:prstGeom prst="ellipse">
            <a:avLst/>
          </a:prstGeom>
          <a:solidFill>
            <a:srgbClr val="800080"/>
          </a:solidFill>
          <a:ln w="9360">
            <a:solidFill>
              <a:srgbClr val="80008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1" name="Oval 29"/>
          <xdr:cNvSpPr/>
        </xdr:nvSpPr>
        <xdr:spPr>
          <a:xfrm>
            <a:off x="1752840" y="749520"/>
            <a:ext cx="101880" cy="107640"/>
          </a:xfrm>
          <a:prstGeom prst="ellipse">
            <a:avLst/>
          </a:prstGeom>
          <a:solidFill>
            <a:srgbClr val="000000"/>
          </a:solidFill>
          <a:ln w="9360">
            <a:solidFill>
              <a:srgbClr val="333333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WebContent/FundamentalsSecure/ENA/Gas/Pipelines/Ops%20Reports/West/Jay%20Report_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37160</v>
          </cell>
          <cell r="F3">
            <v>37159</v>
          </cell>
          <cell r="G3">
            <v>37158</v>
          </cell>
          <cell r="H3">
            <v>37157</v>
          </cell>
          <cell r="I3">
            <v>37156</v>
          </cell>
          <cell r="J3">
            <v>37155</v>
          </cell>
          <cell r="K3">
            <v>37154</v>
          </cell>
          <cell r="L3">
            <v>37153</v>
          </cell>
          <cell r="M3">
            <v>37152</v>
          </cell>
          <cell r="N3">
            <v>37151</v>
          </cell>
          <cell r="O3">
            <v>37150</v>
          </cell>
          <cell r="P3">
            <v>37149</v>
          </cell>
          <cell r="Q3">
            <v>37148</v>
          </cell>
          <cell r="R3">
            <v>37147</v>
          </cell>
          <cell r="S3">
            <v>37146</v>
          </cell>
          <cell r="T3">
            <v>37160</v>
          </cell>
          <cell r="U3">
            <v>37129</v>
          </cell>
          <cell r="V3">
            <v>37098</v>
          </cell>
        </row>
        <row r="4">
          <cell r="E4">
            <v>2410740</v>
          </cell>
          <cell r="F4">
            <v>3201986</v>
          </cell>
          <cell r="G4">
            <v>4026776</v>
          </cell>
          <cell r="H4">
            <v>4024796</v>
          </cell>
          <cell r="I4">
            <v>4017223</v>
          </cell>
          <cell r="J4">
            <v>3986900</v>
          </cell>
          <cell r="K4">
            <v>3970633</v>
          </cell>
          <cell r="L4">
            <v>3747839</v>
          </cell>
          <cell r="M4">
            <v>3847209</v>
          </cell>
          <cell r="N4">
            <v>3880214</v>
          </cell>
          <cell r="O4">
            <v>4036325</v>
          </cell>
          <cell r="P4">
            <v>4029292</v>
          </cell>
          <cell r="Q4">
            <v>4083358</v>
          </cell>
          <cell r="R4">
            <v>4004283</v>
          </cell>
          <cell r="S4">
            <v>3904316</v>
          </cell>
          <cell r="T4">
            <v>3946176</v>
          </cell>
          <cell r="U4">
            <v>3978087</v>
          </cell>
          <cell r="V4">
            <v>4007117</v>
          </cell>
        </row>
        <row r="5">
          <cell r="E5">
            <v>18446</v>
          </cell>
          <cell r="F5">
            <v>18446</v>
          </cell>
          <cell r="G5">
            <v>18446</v>
          </cell>
          <cell r="H5">
            <v>18446</v>
          </cell>
          <cell r="I5">
            <v>18446</v>
          </cell>
          <cell r="J5">
            <v>18446</v>
          </cell>
          <cell r="K5">
            <v>10939</v>
          </cell>
          <cell r="L5">
            <v>15944</v>
          </cell>
          <cell r="M5">
            <v>18446</v>
          </cell>
          <cell r="N5">
            <v>18446</v>
          </cell>
          <cell r="O5">
            <v>18446</v>
          </cell>
          <cell r="P5">
            <v>18446</v>
          </cell>
          <cell r="Q5">
            <v>18446</v>
          </cell>
          <cell r="R5">
            <v>18446</v>
          </cell>
          <cell r="S5">
            <v>18446</v>
          </cell>
          <cell r="T5">
            <v>19639</v>
          </cell>
          <cell r="U5">
            <v>36339</v>
          </cell>
          <cell r="V5">
            <v>27291</v>
          </cell>
        </row>
        <row r="6">
          <cell r="E6" t="str">
            <v>na</v>
          </cell>
          <cell r="F6">
            <v>6900</v>
          </cell>
          <cell r="G6">
            <v>7850</v>
          </cell>
          <cell r="H6">
            <v>7838</v>
          </cell>
          <cell r="I6">
            <v>8097</v>
          </cell>
          <cell r="J6">
            <v>8159</v>
          </cell>
          <cell r="K6">
            <v>7431</v>
          </cell>
          <cell r="L6">
            <v>7482</v>
          </cell>
          <cell r="M6">
            <v>6743</v>
          </cell>
          <cell r="N6">
            <v>6831</v>
          </cell>
          <cell r="O6">
            <v>7869</v>
          </cell>
          <cell r="P6">
            <v>7861</v>
          </cell>
          <cell r="Q6">
            <v>7822</v>
          </cell>
          <cell r="R6">
            <v>7559</v>
          </cell>
          <cell r="S6">
            <v>7630</v>
          </cell>
          <cell r="T6">
            <v>7406</v>
          </cell>
          <cell r="U6">
            <v>6193</v>
          </cell>
          <cell r="V6">
            <v>6667</v>
          </cell>
        </row>
        <row r="7">
          <cell r="E7" t="str">
            <v>na</v>
          </cell>
          <cell r="F7">
            <v>1199</v>
          </cell>
          <cell r="G7">
            <v>1180</v>
          </cell>
          <cell r="H7">
            <v>1107</v>
          </cell>
          <cell r="I7">
            <v>949</v>
          </cell>
          <cell r="J7">
            <v>972</v>
          </cell>
          <cell r="K7">
            <v>1096</v>
          </cell>
          <cell r="L7">
            <v>1152</v>
          </cell>
          <cell r="M7">
            <v>1191</v>
          </cell>
          <cell r="N7">
            <v>1125</v>
          </cell>
          <cell r="O7">
            <v>1304</v>
          </cell>
          <cell r="P7">
            <v>1415</v>
          </cell>
          <cell r="Q7">
            <v>1340</v>
          </cell>
          <cell r="R7">
            <v>1373</v>
          </cell>
          <cell r="S7">
            <v>1461</v>
          </cell>
          <cell r="T7">
            <v>1326</v>
          </cell>
          <cell r="U7">
            <v>1058</v>
          </cell>
          <cell r="V7">
            <v>1166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E9" t="str">
            <v>na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E10">
            <v>68535</v>
          </cell>
          <cell r="F10">
            <v>71541</v>
          </cell>
          <cell r="G10">
            <v>71541</v>
          </cell>
          <cell r="H10">
            <v>68535</v>
          </cell>
          <cell r="I10">
            <v>71541</v>
          </cell>
          <cell r="J10">
            <v>71541</v>
          </cell>
          <cell r="K10">
            <v>71541</v>
          </cell>
          <cell r="L10">
            <v>70806</v>
          </cell>
          <cell r="M10">
            <v>77341</v>
          </cell>
          <cell r="N10">
            <v>71541</v>
          </cell>
          <cell r="O10">
            <v>71541</v>
          </cell>
          <cell r="P10">
            <v>71541</v>
          </cell>
          <cell r="Q10">
            <v>74041</v>
          </cell>
          <cell r="R10">
            <v>74498</v>
          </cell>
          <cell r="S10">
            <v>71541</v>
          </cell>
          <cell r="T10">
            <v>71074</v>
          </cell>
          <cell r="U10">
            <v>76334</v>
          </cell>
          <cell r="V10">
            <v>54519</v>
          </cell>
        </row>
        <row r="11">
          <cell r="E11" t="str">
            <v>na</v>
          </cell>
          <cell r="F11">
            <v>477</v>
          </cell>
          <cell r="G11">
            <v>572</v>
          </cell>
          <cell r="H11">
            <v>578</v>
          </cell>
          <cell r="I11">
            <v>565</v>
          </cell>
          <cell r="J11">
            <v>652</v>
          </cell>
          <cell r="K11">
            <v>687</v>
          </cell>
          <cell r="L11">
            <v>583</v>
          </cell>
          <cell r="M11">
            <v>544</v>
          </cell>
          <cell r="N11">
            <v>471</v>
          </cell>
          <cell r="O11">
            <v>667</v>
          </cell>
          <cell r="P11">
            <v>786</v>
          </cell>
          <cell r="Q11">
            <v>687</v>
          </cell>
          <cell r="R11">
            <v>746</v>
          </cell>
          <cell r="S11">
            <v>735</v>
          </cell>
          <cell r="T11">
            <v>654</v>
          </cell>
          <cell r="U11">
            <v>745</v>
          </cell>
          <cell r="V11">
            <v>687</v>
          </cell>
        </row>
        <row r="12">
          <cell r="E12">
            <v>23559</v>
          </cell>
          <cell r="F12">
            <v>23559</v>
          </cell>
          <cell r="G12">
            <v>23559</v>
          </cell>
          <cell r="H12">
            <v>23559</v>
          </cell>
          <cell r="I12">
            <v>23559</v>
          </cell>
          <cell r="J12">
            <v>13000</v>
          </cell>
          <cell r="K12">
            <v>23559</v>
          </cell>
          <cell r="L12">
            <v>23559</v>
          </cell>
          <cell r="M12">
            <v>13559</v>
          </cell>
          <cell r="N12">
            <v>23559</v>
          </cell>
          <cell r="O12">
            <v>23559</v>
          </cell>
          <cell r="P12">
            <v>23559</v>
          </cell>
          <cell r="Q12">
            <v>23559</v>
          </cell>
          <cell r="R12">
            <v>23559</v>
          </cell>
          <cell r="S12">
            <v>23559</v>
          </cell>
          <cell r="T12">
            <v>22629</v>
          </cell>
          <cell r="U12">
            <v>23777</v>
          </cell>
          <cell r="V12">
            <v>24771</v>
          </cell>
        </row>
        <row r="13">
          <cell r="E13">
            <v>22175</v>
          </cell>
          <cell r="F13">
            <v>22175</v>
          </cell>
          <cell r="G13">
            <v>22175</v>
          </cell>
          <cell r="H13">
            <v>22175</v>
          </cell>
          <cell r="I13">
            <v>20993</v>
          </cell>
          <cell r="J13">
            <v>21937</v>
          </cell>
          <cell r="K13">
            <v>22175</v>
          </cell>
          <cell r="L13">
            <v>22175</v>
          </cell>
          <cell r="M13">
            <v>22175</v>
          </cell>
          <cell r="N13">
            <v>20993</v>
          </cell>
          <cell r="O13">
            <v>20993</v>
          </cell>
          <cell r="P13">
            <v>20993</v>
          </cell>
          <cell r="Q13">
            <v>20993</v>
          </cell>
          <cell r="R13">
            <v>20993</v>
          </cell>
          <cell r="S13">
            <v>20993</v>
          </cell>
          <cell r="T13">
            <v>21152</v>
          </cell>
          <cell r="U13">
            <v>18869</v>
          </cell>
          <cell r="V13">
            <v>20686</v>
          </cell>
        </row>
        <row r="14">
          <cell r="E14" t="str">
            <v>na</v>
          </cell>
          <cell r="F14">
            <v>41529</v>
          </cell>
          <cell r="G14">
            <v>40326</v>
          </cell>
          <cell r="H14">
            <v>38648</v>
          </cell>
          <cell r="I14">
            <v>38605</v>
          </cell>
          <cell r="J14">
            <v>38211</v>
          </cell>
          <cell r="K14">
            <v>41635</v>
          </cell>
          <cell r="L14">
            <v>40673</v>
          </cell>
          <cell r="M14">
            <v>40081</v>
          </cell>
          <cell r="N14">
            <v>39540</v>
          </cell>
          <cell r="O14">
            <v>40873</v>
          </cell>
          <cell r="P14">
            <v>41325</v>
          </cell>
          <cell r="Q14">
            <v>44615</v>
          </cell>
          <cell r="R14">
            <v>44456</v>
          </cell>
          <cell r="S14">
            <v>43198</v>
          </cell>
          <cell r="T14">
            <v>39603</v>
          </cell>
          <cell r="U14">
            <v>40515</v>
          </cell>
          <cell r="V14">
            <v>35232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1841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98</v>
          </cell>
          <cell r="V16">
            <v>71</v>
          </cell>
        </row>
        <row r="17">
          <cell r="E17" t="str">
            <v>na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E18" t="str">
            <v>na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E19" t="str">
            <v>na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E20" t="str">
            <v>na</v>
          </cell>
          <cell r="F20">
            <v>57313</v>
          </cell>
          <cell r="G20">
            <v>52004</v>
          </cell>
          <cell r="H20">
            <v>54989</v>
          </cell>
          <cell r="I20">
            <v>52196</v>
          </cell>
          <cell r="J20">
            <v>56585</v>
          </cell>
          <cell r="K20">
            <v>56333</v>
          </cell>
          <cell r="L20">
            <v>51802</v>
          </cell>
          <cell r="M20">
            <v>58360</v>
          </cell>
          <cell r="N20">
            <v>55330</v>
          </cell>
          <cell r="O20">
            <v>58112</v>
          </cell>
          <cell r="P20">
            <v>58172</v>
          </cell>
          <cell r="Q20">
            <v>56912</v>
          </cell>
          <cell r="R20">
            <v>56657</v>
          </cell>
          <cell r="S20">
            <v>58349</v>
          </cell>
          <cell r="T20">
            <v>55730</v>
          </cell>
          <cell r="U20">
            <v>40234</v>
          </cell>
          <cell r="V20">
            <v>17111</v>
          </cell>
        </row>
        <row r="21">
          <cell r="E21" t="str">
            <v>na</v>
          </cell>
          <cell r="F21">
            <v>90873</v>
          </cell>
          <cell r="G21">
            <v>85572</v>
          </cell>
          <cell r="H21">
            <v>83669</v>
          </cell>
          <cell r="I21">
            <v>86253</v>
          </cell>
          <cell r="J21">
            <v>87609</v>
          </cell>
          <cell r="K21">
            <v>82384</v>
          </cell>
          <cell r="L21">
            <v>74244</v>
          </cell>
          <cell r="M21">
            <v>82554</v>
          </cell>
          <cell r="N21">
            <v>76956</v>
          </cell>
          <cell r="O21">
            <v>80595</v>
          </cell>
          <cell r="P21">
            <v>80188</v>
          </cell>
          <cell r="Q21">
            <v>78253</v>
          </cell>
          <cell r="R21">
            <v>82846</v>
          </cell>
          <cell r="S21">
            <v>79851</v>
          </cell>
          <cell r="T21">
            <v>83021</v>
          </cell>
          <cell r="U21">
            <v>84913</v>
          </cell>
          <cell r="V21">
            <v>84589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54</v>
          </cell>
          <cell r="V22">
            <v>116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E24" t="str">
            <v>na</v>
          </cell>
          <cell r="F24">
            <v>9963</v>
          </cell>
          <cell r="G24">
            <v>9952</v>
          </cell>
          <cell r="H24">
            <v>13621</v>
          </cell>
          <cell r="I24">
            <v>14272</v>
          </cell>
          <cell r="J24">
            <v>9973</v>
          </cell>
          <cell r="K24">
            <v>23161</v>
          </cell>
          <cell r="L24">
            <v>17213</v>
          </cell>
          <cell r="M24">
            <v>18911</v>
          </cell>
          <cell r="N24">
            <v>28140</v>
          </cell>
          <cell r="O24">
            <v>35452</v>
          </cell>
          <cell r="P24">
            <v>27140</v>
          </cell>
          <cell r="Q24">
            <v>27107</v>
          </cell>
          <cell r="R24">
            <v>13870</v>
          </cell>
          <cell r="S24">
            <v>17034</v>
          </cell>
          <cell r="T24">
            <v>18416</v>
          </cell>
          <cell r="U24">
            <v>12712</v>
          </cell>
          <cell r="V24">
            <v>16603</v>
          </cell>
        </row>
        <row r="25">
          <cell r="E25" t="str">
            <v>na</v>
          </cell>
          <cell r="F25" t="str">
            <v>na</v>
          </cell>
          <cell r="G25">
            <v>0</v>
          </cell>
          <cell r="H25">
            <v>0</v>
          </cell>
          <cell r="I25">
            <v>0</v>
          </cell>
          <cell r="J25">
            <v>297</v>
          </cell>
          <cell r="K25">
            <v>129</v>
          </cell>
          <cell r="L25">
            <v>2771</v>
          </cell>
          <cell r="M25">
            <v>50</v>
          </cell>
          <cell r="N25">
            <v>5112</v>
          </cell>
          <cell r="O25">
            <v>2723</v>
          </cell>
          <cell r="P25">
            <v>5190</v>
          </cell>
          <cell r="Q25">
            <v>7020</v>
          </cell>
          <cell r="R25">
            <v>8009</v>
          </cell>
          <cell r="S25">
            <v>5283</v>
          </cell>
          <cell r="T25">
            <v>2297</v>
          </cell>
          <cell r="U25">
            <v>9781</v>
          </cell>
          <cell r="V25">
            <v>2403</v>
          </cell>
        </row>
        <row r="26">
          <cell r="E26" t="str">
            <v>na</v>
          </cell>
          <cell r="F26">
            <v>283</v>
          </cell>
          <cell r="G26">
            <v>278</v>
          </cell>
          <cell r="H26">
            <v>266</v>
          </cell>
          <cell r="I26">
            <v>273</v>
          </cell>
          <cell r="J26">
            <v>281</v>
          </cell>
          <cell r="K26">
            <v>278</v>
          </cell>
          <cell r="L26">
            <v>286</v>
          </cell>
          <cell r="M26">
            <v>281</v>
          </cell>
          <cell r="N26">
            <v>271</v>
          </cell>
          <cell r="O26">
            <v>286</v>
          </cell>
          <cell r="P26">
            <v>301</v>
          </cell>
          <cell r="Q26">
            <v>301</v>
          </cell>
          <cell r="R26">
            <v>279</v>
          </cell>
          <cell r="S26">
            <v>298</v>
          </cell>
          <cell r="T26">
            <v>282</v>
          </cell>
          <cell r="U26">
            <v>288</v>
          </cell>
          <cell r="V26">
            <v>296</v>
          </cell>
        </row>
        <row r="27">
          <cell r="E27" t="str">
            <v>na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399</v>
          </cell>
        </row>
        <row r="28">
          <cell r="E28" t="str">
            <v>na</v>
          </cell>
          <cell r="F28" t="str">
            <v>na</v>
          </cell>
          <cell r="G28">
            <v>15606</v>
          </cell>
          <cell r="H28">
            <v>15317</v>
          </cell>
          <cell r="I28">
            <v>15639</v>
          </cell>
          <cell r="J28">
            <v>15980</v>
          </cell>
          <cell r="K28">
            <v>15502</v>
          </cell>
          <cell r="L28">
            <v>15517</v>
          </cell>
          <cell r="M28">
            <v>15455</v>
          </cell>
          <cell r="N28">
            <v>15353</v>
          </cell>
          <cell r="O28">
            <v>15498</v>
          </cell>
          <cell r="P28">
            <v>15463</v>
          </cell>
          <cell r="Q28">
            <v>12791</v>
          </cell>
          <cell r="R28">
            <v>14323</v>
          </cell>
          <cell r="S28">
            <v>12368</v>
          </cell>
          <cell r="T28">
            <v>14350</v>
          </cell>
          <cell r="U28">
            <v>18835</v>
          </cell>
          <cell r="V28">
            <v>19204</v>
          </cell>
        </row>
        <row r="29">
          <cell r="E29" t="str">
            <v>na</v>
          </cell>
          <cell r="F29">
            <v>1777</v>
          </cell>
          <cell r="G29">
            <v>1538</v>
          </cell>
          <cell r="H29">
            <v>1877</v>
          </cell>
          <cell r="I29">
            <v>1916</v>
          </cell>
          <cell r="J29">
            <v>1862</v>
          </cell>
          <cell r="K29">
            <v>1898</v>
          </cell>
          <cell r="L29">
            <v>1760</v>
          </cell>
          <cell r="M29">
            <v>1746</v>
          </cell>
          <cell r="N29">
            <v>1851</v>
          </cell>
          <cell r="O29">
            <v>1843</v>
          </cell>
          <cell r="P29">
            <v>1893</v>
          </cell>
          <cell r="Q29">
            <v>1717</v>
          </cell>
          <cell r="R29">
            <v>1868</v>
          </cell>
          <cell r="S29">
            <v>1814</v>
          </cell>
          <cell r="T29">
            <v>1828</v>
          </cell>
          <cell r="U29">
            <v>1847</v>
          </cell>
          <cell r="V29">
            <v>1277</v>
          </cell>
        </row>
        <row r="30">
          <cell r="E30" t="str">
            <v>na</v>
          </cell>
          <cell r="F30">
            <v>9205</v>
          </cell>
          <cell r="G30">
            <v>6896</v>
          </cell>
          <cell r="H30">
            <v>8085</v>
          </cell>
          <cell r="I30">
            <v>8184</v>
          </cell>
          <cell r="J30">
            <v>8997</v>
          </cell>
          <cell r="K30">
            <v>8543</v>
          </cell>
          <cell r="L30">
            <v>9053</v>
          </cell>
          <cell r="M30">
            <v>8784</v>
          </cell>
          <cell r="N30">
            <v>8051</v>
          </cell>
          <cell r="O30">
            <v>9159</v>
          </cell>
          <cell r="P30">
            <v>8386</v>
          </cell>
          <cell r="Q30">
            <v>10161</v>
          </cell>
          <cell r="R30">
            <v>8818</v>
          </cell>
          <cell r="S30">
            <v>9954</v>
          </cell>
          <cell r="T30">
            <v>8754</v>
          </cell>
          <cell r="U30">
            <v>9022</v>
          </cell>
          <cell r="V30">
            <v>8284</v>
          </cell>
        </row>
        <row r="31">
          <cell r="E31" t="str">
            <v>na</v>
          </cell>
          <cell r="F31">
            <v>2169</v>
          </cell>
          <cell r="G31">
            <v>2712</v>
          </cell>
          <cell r="H31">
            <v>2988</v>
          </cell>
          <cell r="I31">
            <v>2754</v>
          </cell>
          <cell r="J31">
            <v>2904</v>
          </cell>
          <cell r="K31">
            <v>3020</v>
          </cell>
          <cell r="L31">
            <v>2963</v>
          </cell>
          <cell r="M31">
            <v>2760</v>
          </cell>
          <cell r="N31">
            <v>2185</v>
          </cell>
          <cell r="O31">
            <v>2714</v>
          </cell>
          <cell r="P31">
            <v>2948</v>
          </cell>
          <cell r="Q31">
            <v>2689</v>
          </cell>
          <cell r="R31">
            <v>2889</v>
          </cell>
          <cell r="S31">
            <v>2881</v>
          </cell>
          <cell r="T31">
            <v>2791</v>
          </cell>
          <cell r="U31">
            <v>3045</v>
          </cell>
          <cell r="V31">
            <v>3077</v>
          </cell>
        </row>
        <row r="32">
          <cell r="E32" t="str">
            <v>na</v>
          </cell>
          <cell r="F32" t="str">
            <v>na</v>
          </cell>
          <cell r="G32">
            <v>28475</v>
          </cell>
          <cell r="H32">
            <v>23225</v>
          </cell>
          <cell r="I32">
            <v>28010</v>
          </cell>
          <cell r="J32">
            <v>27807</v>
          </cell>
          <cell r="K32">
            <v>27250</v>
          </cell>
          <cell r="L32">
            <v>23812</v>
          </cell>
          <cell r="M32">
            <v>24508</v>
          </cell>
          <cell r="N32">
            <v>27056</v>
          </cell>
          <cell r="O32">
            <v>27436</v>
          </cell>
          <cell r="P32">
            <v>28353</v>
          </cell>
          <cell r="Q32">
            <v>27793</v>
          </cell>
          <cell r="R32">
            <v>27523</v>
          </cell>
          <cell r="S32">
            <v>27671</v>
          </cell>
          <cell r="T32">
            <v>16494</v>
          </cell>
          <cell r="U32">
            <v>17122</v>
          </cell>
          <cell r="V32">
            <v>28403</v>
          </cell>
        </row>
        <row r="33">
          <cell r="E33" t="str">
            <v>na</v>
          </cell>
          <cell r="F33">
            <v>224</v>
          </cell>
          <cell r="G33">
            <v>226</v>
          </cell>
          <cell r="H33">
            <v>218</v>
          </cell>
          <cell r="I33">
            <v>227</v>
          </cell>
          <cell r="J33">
            <v>214</v>
          </cell>
          <cell r="K33">
            <v>234</v>
          </cell>
          <cell r="L33">
            <v>324</v>
          </cell>
          <cell r="M33">
            <v>1</v>
          </cell>
          <cell r="N33">
            <v>210</v>
          </cell>
          <cell r="O33">
            <v>227</v>
          </cell>
          <cell r="P33">
            <v>228</v>
          </cell>
          <cell r="Q33">
            <v>228</v>
          </cell>
          <cell r="R33">
            <v>223</v>
          </cell>
          <cell r="S33">
            <v>219</v>
          </cell>
          <cell r="T33">
            <v>221</v>
          </cell>
          <cell r="U33">
            <v>172</v>
          </cell>
          <cell r="V33">
            <v>217</v>
          </cell>
        </row>
        <row r="34">
          <cell r="E34" t="str">
            <v>na</v>
          </cell>
          <cell r="F34">
            <v>273</v>
          </cell>
          <cell r="G34">
            <v>261</v>
          </cell>
          <cell r="H34">
            <v>276</v>
          </cell>
          <cell r="I34">
            <v>285</v>
          </cell>
          <cell r="J34">
            <v>291</v>
          </cell>
          <cell r="K34">
            <v>292</v>
          </cell>
          <cell r="L34">
            <v>282</v>
          </cell>
          <cell r="M34">
            <v>243</v>
          </cell>
          <cell r="N34">
            <v>267</v>
          </cell>
          <cell r="O34">
            <v>268</v>
          </cell>
          <cell r="P34">
            <v>248</v>
          </cell>
          <cell r="Q34">
            <v>249</v>
          </cell>
          <cell r="R34">
            <v>250</v>
          </cell>
          <cell r="S34">
            <v>258</v>
          </cell>
          <cell r="T34">
            <v>278</v>
          </cell>
          <cell r="U34">
            <v>311</v>
          </cell>
          <cell r="V34">
            <v>332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E36">
            <v>1527</v>
          </cell>
          <cell r="F36">
            <v>1416</v>
          </cell>
          <cell r="G36">
            <v>1412</v>
          </cell>
          <cell r="H36">
            <v>1622</v>
          </cell>
          <cell r="I36">
            <v>1622</v>
          </cell>
          <cell r="J36">
            <v>1636</v>
          </cell>
          <cell r="K36">
            <v>1636</v>
          </cell>
          <cell r="L36">
            <v>1437</v>
          </cell>
          <cell r="M36">
            <v>1636</v>
          </cell>
          <cell r="N36">
            <v>1637</v>
          </cell>
          <cell r="O36">
            <v>1417</v>
          </cell>
          <cell r="P36">
            <v>1448</v>
          </cell>
          <cell r="Q36">
            <v>1638</v>
          </cell>
          <cell r="R36">
            <v>1638</v>
          </cell>
          <cell r="S36">
            <v>1632</v>
          </cell>
          <cell r="T36">
            <v>1592</v>
          </cell>
          <cell r="U36">
            <v>1385</v>
          </cell>
          <cell r="V36">
            <v>2542</v>
          </cell>
        </row>
        <row r="37">
          <cell r="E37" t="str">
            <v>na</v>
          </cell>
          <cell r="F37">
            <v>150</v>
          </cell>
          <cell r="G37">
            <v>165</v>
          </cell>
          <cell r="H37">
            <v>159</v>
          </cell>
          <cell r="I37">
            <v>169</v>
          </cell>
          <cell r="J37">
            <v>148</v>
          </cell>
          <cell r="K37">
            <v>162</v>
          </cell>
          <cell r="L37">
            <v>148</v>
          </cell>
          <cell r="M37">
            <v>162</v>
          </cell>
          <cell r="N37">
            <v>145</v>
          </cell>
          <cell r="O37">
            <v>162</v>
          </cell>
          <cell r="P37">
            <v>150</v>
          </cell>
          <cell r="Q37">
            <v>159</v>
          </cell>
          <cell r="R37">
            <v>154</v>
          </cell>
          <cell r="S37">
            <v>161</v>
          </cell>
          <cell r="T37">
            <v>158</v>
          </cell>
          <cell r="U37">
            <v>161</v>
          </cell>
          <cell r="V37">
            <v>165</v>
          </cell>
        </row>
        <row r="38">
          <cell r="E38">
            <v>78000</v>
          </cell>
          <cell r="F38">
            <v>80000</v>
          </cell>
          <cell r="G38">
            <v>79999</v>
          </cell>
          <cell r="H38">
            <v>79999</v>
          </cell>
          <cell r="I38">
            <v>79999</v>
          </cell>
          <cell r="J38">
            <v>79000</v>
          </cell>
          <cell r="K38">
            <v>75000</v>
          </cell>
          <cell r="L38">
            <v>67000</v>
          </cell>
          <cell r="M38">
            <v>67000</v>
          </cell>
          <cell r="N38">
            <v>73000</v>
          </cell>
          <cell r="O38">
            <v>79000</v>
          </cell>
          <cell r="P38">
            <v>79000</v>
          </cell>
          <cell r="Q38">
            <v>79000</v>
          </cell>
          <cell r="R38">
            <v>79000</v>
          </cell>
          <cell r="S38">
            <v>79000</v>
          </cell>
          <cell r="T38">
            <v>78283</v>
          </cell>
          <cell r="U38">
            <v>85465</v>
          </cell>
          <cell r="V38">
            <v>89489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E40" t="str">
            <v>na</v>
          </cell>
          <cell r="F40">
            <v>8163</v>
          </cell>
          <cell r="G40">
            <v>7561</v>
          </cell>
          <cell r="H40">
            <v>7338</v>
          </cell>
          <cell r="I40">
            <v>7450</v>
          </cell>
          <cell r="J40">
            <v>7619</v>
          </cell>
          <cell r="K40">
            <v>8268</v>
          </cell>
          <cell r="L40">
            <v>7800</v>
          </cell>
          <cell r="M40">
            <v>7971</v>
          </cell>
          <cell r="N40">
            <v>7693</v>
          </cell>
          <cell r="O40">
            <v>8482</v>
          </cell>
          <cell r="P40">
            <v>7885</v>
          </cell>
          <cell r="Q40">
            <v>7954</v>
          </cell>
          <cell r="R40">
            <v>7810</v>
          </cell>
          <cell r="S40">
            <v>8041</v>
          </cell>
          <cell r="T40">
            <v>7951</v>
          </cell>
          <cell r="U40">
            <v>8324</v>
          </cell>
          <cell r="V40">
            <v>8889</v>
          </cell>
        </row>
        <row r="41">
          <cell r="E41" t="str">
            <v>na</v>
          </cell>
          <cell r="F41">
            <v>0</v>
          </cell>
          <cell r="G41">
            <v>0</v>
          </cell>
          <cell r="H41">
            <v>0</v>
          </cell>
          <cell r="I41">
            <v>48</v>
          </cell>
          <cell r="J41">
            <v>1139</v>
          </cell>
          <cell r="K41">
            <v>1141</v>
          </cell>
          <cell r="L41">
            <v>1154</v>
          </cell>
          <cell r="M41">
            <v>1162</v>
          </cell>
          <cell r="N41">
            <v>1128</v>
          </cell>
          <cell r="O41">
            <v>1160</v>
          </cell>
          <cell r="P41">
            <v>1165</v>
          </cell>
          <cell r="Q41">
            <v>1102</v>
          </cell>
          <cell r="R41">
            <v>1155</v>
          </cell>
          <cell r="S41">
            <v>1093</v>
          </cell>
          <cell r="T41">
            <v>978</v>
          </cell>
          <cell r="U41">
            <v>1096</v>
          </cell>
          <cell r="V41">
            <v>1011</v>
          </cell>
        </row>
        <row r="42">
          <cell r="E42" t="str">
            <v>na</v>
          </cell>
          <cell r="F42">
            <v>5986</v>
          </cell>
          <cell r="G42">
            <v>7785</v>
          </cell>
          <cell r="H42">
            <v>8031</v>
          </cell>
          <cell r="I42">
            <v>8237</v>
          </cell>
          <cell r="J42">
            <v>8264</v>
          </cell>
          <cell r="K42">
            <v>8487</v>
          </cell>
          <cell r="L42">
            <v>5596</v>
          </cell>
          <cell r="M42">
            <v>5612</v>
          </cell>
          <cell r="N42">
            <v>5759</v>
          </cell>
          <cell r="O42">
            <v>5740</v>
          </cell>
          <cell r="P42">
            <v>6537</v>
          </cell>
          <cell r="Q42">
            <v>7791</v>
          </cell>
          <cell r="R42">
            <v>4047</v>
          </cell>
          <cell r="S42">
            <v>5286</v>
          </cell>
          <cell r="T42">
            <v>5887</v>
          </cell>
          <cell r="U42">
            <v>4754</v>
          </cell>
          <cell r="V42">
            <v>7931</v>
          </cell>
        </row>
        <row r="43">
          <cell r="E43" t="str">
            <v>na</v>
          </cell>
          <cell r="F43">
            <v>235</v>
          </cell>
          <cell r="G43">
            <v>247</v>
          </cell>
          <cell r="H43">
            <v>234</v>
          </cell>
          <cell r="I43">
            <v>245</v>
          </cell>
          <cell r="J43">
            <v>253</v>
          </cell>
          <cell r="K43">
            <v>255</v>
          </cell>
          <cell r="L43">
            <v>139</v>
          </cell>
          <cell r="M43">
            <v>128</v>
          </cell>
          <cell r="N43">
            <v>155</v>
          </cell>
          <cell r="O43">
            <v>165</v>
          </cell>
          <cell r="P43">
            <v>146</v>
          </cell>
          <cell r="Q43">
            <v>144</v>
          </cell>
          <cell r="R43">
            <v>175</v>
          </cell>
          <cell r="S43">
            <v>231</v>
          </cell>
          <cell r="T43">
            <v>146</v>
          </cell>
          <cell r="U43">
            <v>127</v>
          </cell>
          <cell r="V43">
            <v>124</v>
          </cell>
        </row>
        <row r="44">
          <cell r="E44" t="str">
            <v>na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E45" t="str">
            <v>na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E46" t="str">
            <v>na</v>
          </cell>
          <cell r="F46">
            <v>85</v>
          </cell>
          <cell r="G46">
            <v>890</v>
          </cell>
          <cell r="H46">
            <v>523</v>
          </cell>
          <cell r="I46">
            <v>1338</v>
          </cell>
          <cell r="J46">
            <v>474</v>
          </cell>
          <cell r="K46">
            <v>828</v>
          </cell>
          <cell r="L46">
            <v>498</v>
          </cell>
          <cell r="M46">
            <v>1446</v>
          </cell>
          <cell r="N46">
            <v>1707</v>
          </cell>
          <cell r="O46">
            <v>110</v>
          </cell>
          <cell r="P46">
            <v>1111</v>
          </cell>
          <cell r="Q46">
            <v>856</v>
          </cell>
          <cell r="R46">
            <v>978</v>
          </cell>
          <cell r="S46">
            <v>894</v>
          </cell>
          <cell r="T46">
            <v>869</v>
          </cell>
          <cell r="U46">
            <v>740</v>
          </cell>
          <cell r="V46">
            <v>691</v>
          </cell>
        </row>
        <row r="47">
          <cell r="E47" t="str">
            <v>na</v>
          </cell>
          <cell r="F47">
            <v>200171</v>
          </cell>
          <cell r="G47">
            <v>148867</v>
          </cell>
          <cell r="H47">
            <v>146179</v>
          </cell>
          <cell r="I47">
            <v>154963</v>
          </cell>
          <cell r="J47">
            <v>164790</v>
          </cell>
          <cell r="K47">
            <v>146980</v>
          </cell>
          <cell r="L47">
            <v>99471</v>
          </cell>
          <cell r="M47">
            <v>50760</v>
          </cell>
          <cell r="N47">
            <v>46542</v>
          </cell>
          <cell r="O47">
            <v>157098</v>
          </cell>
          <cell r="P47">
            <v>181026</v>
          </cell>
          <cell r="Q47">
            <v>194218</v>
          </cell>
          <cell r="R47">
            <v>193822</v>
          </cell>
          <cell r="S47">
            <v>196510</v>
          </cell>
          <cell r="T47">
            <v>162254</v>
          </cell>
          <cell r="U47">
            <v>182065</v>
          </cell>
          <cell r="V47">
            <v>182724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E49" t="str">
            <v>na</v>
          </cell>
          <cell r="F49" t="str">
            <v>na</v>
          </cell>
          <cell r="G49">
            <v>2001</v>
          </cell>
          <cell r="H49">
            <v>2906</v>
          </cell>
          <cell r="I49">
            <v>0</v>
          </cell>
          <cell r="J49">
            <v>587</v>
          </cell>
          <cell r="K49">
            <v>2070</v>
          </cell>
          <cell r="L49">
            <v>726</v>
          </cell>
          <cell r="M49">
            <v>1700</v>
          </cell>
          <cell r="N49">
            <v>2188</v>
          </cell>
          <cell r="O49">
            <v>2022</v>
          </cell>
          <cell r="P49">
            <v>3261</v>
          </cell>
          <cell r="Q49">
            <v>2258</v>
          </cell>
          <cell r="R49">
            <v>3399</v>
          </cell>
          <cell r="S49">
            <v>1944</v>
          </cell>
          <cell r="T49">
            <v>2524</v>
          </cell>
          <cell r="U49">
            <v>2151</v>
          </cell>
          <cell r="V49">
            <v>769</v>
          </cell>
        </row>
        <row r="50">
          <cell r="E50">
            <v>187863</v>
          </cell>
          <cell r="F50">
            <v>106761</v>
          </cell>
          <cell r="G50">
            <v>182339</v>
          </cell>
          <cell r="H50">
            <v>185000</v>
          </cell>
          <cell r="I50">
            <v>177996</v>
          </cell>
          <cell r="J50">
            <v>174906</v>
          </cell>
          <cell r="K50">
            <v>178791</v>
          </cell>
          <cell r="L50">
            <v>175138</v>
          </cell>
          <cell r="M50">
            <v>184994</v>
          </cell>
          <cell r="N50">
            <v>177312</v>
          </cell>
          <cell r="O50">
            <v>180000</v>
          </cell>
          <cell r="P50">
            <v>180000</v>
          </cell>
          <cell r="Q50">
            <v>177720</v>
          </cell>
          <cell r="R50">
            <v>175465</v>
          </cell>
          <cell r="S50">
            <v>166736</v>
          </cell>
          <cell r="T50">
            <v>171198</v>
          </cell>
          <cell r="U50">
            <v>177041</v>
          </cell>
          <cell r="V50">
            <v>176031</v>
          </cell>
        </row>
        <row r="51">
          <cell r="E51" t="str">
            <v>na</v>
          </cell>
          <cell r="F51">
            <v>385</v>
          </cell>
          <cell r="G51">
            <v>170</v>
          </cell>
          <cell r="H51">
            <v>567</v>
          </cell>
          <cell r="I51">
            <v>568</v>
          </cell>
          <cell r="J51">
            <v>552</v>
          </cell>
          <cell r="K51">
            <v>562</v>
          </cell>
          <cell r="L51">
            <v>549</v>
          </cell>
          <cell r="M51">
            <v>488</v>
          </cell>
          <cell r="N51">
            <v>500</v>
          </cell>
          <cell r="O51">
            <v>550</v>
          </cell>
          <cell r="P51">
            <v>563</v>
          </cell>
          <cell r="Q51">
            <v>518</v>
          </cell>
          <cell r="R51">
            <v>532</v>
          </cell>
          <cell r="S51">
            <v>542</v>
          </cell>
          <cell r="T51">
            <v>425</v>
          </cell>
          <cell r="U51">
            <v>461</v>
          </cell>
          <cell r="V51">
            <v>474</v>
          </cell>
        </row>
        <row r="52">
          <cell r="E52">
            <v>3434</v>
          </cell>
          <cell r="F52">
            <v>4420</v>
          </cell>
          <cell r="G52">
            <v>2246</v>
          </cell>
          <cell r="H52">
            <v>2246</v>
          </cell>
          <cell r="I52">
            <v>2246</v>
          </cell>
          <cell r="J52">
            <v>744</v>
          </cell>
          <cell r="K52">
            <v>5035</v>
          </cell>
          <cell r="L52">
            <v>2869</v>
          </cell>
          <cell r="M52">
            <v>3000</v>
          </cell>
          <cell r="N52">
            <v>8766</v>
          </cell>
          <cell r="O52">
            <v>9546</v>
          </cell>
          <cell r="P52">
            <v>8603</v>
          </cell>
          <cell r="Q52">
            <v>1014</v>
          </cell>
          <cell r="R52">
            <v>1066</v>
          </cell>
          <cell r="S52">
            <v>2980</v>
          </cell>
          <cell r="T52">
            <v>4471</v>
          </cell>
          <cell r="U52">
            <v>5485</v>
          </cell>
          <cell r="V52">
            <v>6137</v>
          </cell>
        </row>
        <row r="53">
          <cell r="E53" t="str">
            <v>na</v>
          </cell>
          <cell r="F53" t="str">
            <v>na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E54" t="str">
            <v>na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>
            <v>0</v>
          </cell>
          <cell r="V55">
            <v>0</v>
          </cell>
        </row>
        <row r="56">
          <cell r="E56" t="str">
            <v>na</v>
          </cell>
          <cell r="F56" t="str">
            <v>na</v>
          </cell>
          <cell r="G56" t="str">
            <v>na</v>
          </cell>
          <cell r="H56" t="str">
            <v>na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M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R56" t="str">
            <v>na</v>
          </cell>
          <cell r="S56" t="str">
            <v>na</v>
          </cell>
          <cell r="T56" t="str">
            <v>na</v>
          </cell>
        </row>
        <row r="57">
          <cell r="E57" t="str">
            <v>na</v>
          </cell>
          <cell r="F57">
            <v>1305</v>
          </cell>
          <cell r="G57">
            <v>1288</v>
          </cell>
          <cell r="H57">
            <v>1342</v>
          </cell>
          <cell r="I57">
            <v>1320</v>
          </cell>
          <cell r="J57">
            <v>1359</v>
          </cell>
          <cell r="K57">
            <v>1376</v>
          </cell>
          <cell r="L57">
            <v>1319</v>
          </cell>
          <cell r="M57">
            <v>1292</v>
          </cell>
          <cell r="N57">
            <v>1272</v>
          </cell>
          <cell r="O57">
            <v>1285</v>
          </cell>
          <cell r="P57">
            <v>1346</v>
          </cell>
          <cell r="Q57">
            <v>1354</v>
          </cell>
          <cell r="R57">
            <v>1354</v>
          </cell>
          <cell r="S57">
            <v>1382</v>
          </cell>
          <cell r="T57">
            <v>1369</v>
          </cell>
          <cell r="U57">
            <v>1208</v>
          </cell>
          <cell r="V57">
            <v>1508</v>
          </cell>
        </row>
        <row r="58">
          <cell r="E58">
            <v>1509</v>
          </cell>
          <cell r="F58">
            <v>1509</v>
          </cell>
          <cell r="G58">
            <v>1509</v>
          </cell>
          <cell r="H58">
            <v>1509</v>
          </cell>
          <cell r="I58">
            <v>1509</v>
          </cell>
          <cell r="J58">
            <v>1509</v>
          </cell>
          <cell r="K58">
            <v>1509</v>
          </cell>
          <cell r="L58">
            <v>1509</v>
          </cell>
          <cell r="M58">
            <v>1509</v>
          </cell>
          <cell r="N58">
            <v>1509</v>
          </cell>
          <cell r="O58">
            <v>1509</v>
          </cell>
          <cell r="P58">
            <v>1509</v>
          </cell>
          <cell r="Q58">
            <v>1509</v>
          </cell>
          <cell r="R58">
            <v>863</v>
          </cell>
          <cell r="S58">
            <v>1509</v>
          </cell>
          <cell r="T58">
            <v>1435</v>
          </cell>
          <cell r="U58">
            <v>1422</v>
          </cell>
          <cell r="V58">
            <v>1479</v>
          </cell>
        </row>
        <row r="59">
          <cell r="E59">
            <v>39895</v>
          </cell>
          <cell r="F59">
            <v>39324</v>
          </cell>
          <cell r="G59">
            <v>32358</v>
          </cell>
          <cell r="H59">
            <v>32611</v>
          </cell>
          <cell r="I59">
            <v>32611</v>
          </cell>
          <cell r="J59">
            <v>32479</v>
          </cell>
          <cell r="K59">
            <v>32630</v>
          </cell>
          <cell r="L59">
            <v>32500</v>
          </cell>
          <cell r="M59">
            <v>28347</v>
          </cell>
          <cell r="N59">
            <v>28000</v>
          </cell>
          <cell r="O59">
            <v>33653</v>
          </cell>
          <cell r="P59">
            <v>36146</v>
          </cell>
          <cell r="Q59">
            <v>40338</v>
          </cell>
          <cell r="R59">
            <v>34329</v>
          </cell>
          <cell r="S59">
            <v>34894</v>
          </cell>
          <cell r="T59">
            <v>36165</v>
          </cell>
          <cell r="U59">
            <v>36086</v>
          </cell>
          <cell r="V59">
            <v>35315</v>
          </cell>
        </row>
        <row r="60">
          <cell r="E60" t="str">
            <v>na</v>
          </cell>
          <cell r="F60" t="str">
            <v>na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332</v>
          </cell>
          <cell r="V60">
            <v>0</v>
          </cell>
        </row>
        <row r="61">
          <cell r="E61" t="str">
            <v>na</v>
          </cell>
          <cell r="F61">
            <v>9227</v>
          </cell>
          <cell r="G61">
            <v>9282</v>
          </cell>
          <cell r="H61">
            <v>9295</v>
          </cell>
          <cell r="I61">
            <v>9295</v>
          </cell>
          <cell r="J61">
            <v>9291</v>
          </cell>
          <cell r="K61">
            <v>9301</v>
          </cell>
          <cell r="L61">
            <v>5481</v>
          </cell>
          <cell r="M61">
            <v>8566</v>
          </cell>
          <cell r="N61">
            <v>9383</v>
          </cell>
          <cell r="O61">
            <v>8926</v>
          </cell>
          <cell r="P61">
            <v>9036</v>
          </cell>
          <cell r="Q61">
            <v>9006</v>
          </cell>
          <cell r="R61">
            <v>9076</v>
          </cell>
          <cell r="S61">
            <v>9367</v>
          </cell>
          <cell r="T61">
            <v>8950</v>
          </cell>
          <cell r="U61">
            <v>8321</v>
          </cell>
          <cell r="V61">
            <v>8571</v>
          </cell>
        </row>
        <row r="62">
          <cell r="E62" t="str">
            <v>na</v>
          </cell>
          <cell r="F62" t="str">
            <v>na</v>
          </cell>
          <cell r="G62">
            <v>2600</v>
          </cell>
          <cell r="H62">
            <v>2602</v>
          </cell>
          <cell r="I62">
            <v>2598</v>
          </cell>
          <cell r="J62">
            <v>2600</v>
          </cell>
          <cell r="K62">
            <v>2601</v>
          </cell>
          <cell r="L62">
            <v>2602</v>
          </cell>
          <cell r="M62">
            <v>2598</v>
          </cell>
          <cell r="N62">
            <v>2598</v>
          </cell>
          <cell r="O62">
            <v>2602</v>
          </cell>
          <cell r="P62">
            <v>2598</v>
          </cell>
          <cell r="Q62">
            <v>2602</v>
          </cell>
          <cell r="R62">
            <v>2597</v>
          </cell>
          <cell r="S62">
            <v>3001</v>
          </cell>
          <cell r="T62">
            <v>2722</v>
          </cell>
          <cell r="U62">
            <v>2750</v>
          </cell>
          <cell r="V62">
            <v>2811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E64" t="str">
            <v>na</v>
          </cell>
          <cell r="F64">
            <v>19020</v>
          </cell>
          <cell r="G64">
            <v>23979</v>
          </cell>
          <cell r="H64">
            <v>23925</v>
          </cell>
          <cell r="I64">
            <v>22568</v>
          </cell>
          <cell r="J64">
            <v>18667</v>
          </cell>
          <cell r="K64">
            <v>25925</v>
          </cell>
          <cell r="L64">
            <v>26142</v>
          </cell>
          <cell r="M64">
            <v>20821</v>
          </cell>
          <cell r="N64">
            <v>25733</v>
          </cell>
          <cell r="O64">
            <v>25432</v>
          </cell>
          <cell r="P64">
            <v>24827</v>
          </cell>
          <cell r="Q64">
            <v>23074</v>
          </cell>
          <cell r="R64">
            <v>23219</v>
          </cell>
          <cell r="S64">
            <v>28787</v>
          </cell>
          <cell r="T64">
            <v>25151</v>
          </cell>
          <cell r="U64">
            <v>20105</v>
          </cell>
          <cell r="V64">
            <v>32280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E66" t="str">
            <v>na</v>
          </cell>
          <cell r="F66" t="str">
            <v>na</v>
          </cell>
          <cell r="G66">
            <v>117115</v>
          </cell>
          <cell r="H66">
            <v>105248</v>
          </cell>
          <cell r="I66">
            <v>93614</v>
          </cell>
          <cell r="J66">
            <v>86763</v>
          </cell>
          <cell r="K66">
            <v>91787</v>
          </cell>
          <cell r="L66">
            <v>88050</v>
          </cell>
          <cell r="M66">
            <v>84601</v>
          </cell>
          <cell r="N66">
            <v>86583</v>
          </cell>
          <cell r="O66">
            <v>84965</v>
          </cell>
          <cell r="P66">
            <v>85843</v>
          </cell>
          <cell r="Q66">
            <v>94218</v>
          </cell>
          <cell r="R66">
            <v>98208</v>
          </cell>
          <cell r="S66">
            <v>93905</v>
          </cell>
          <cell r="T66">
            <v>89115</v>
          </cell>
          <cell r="U66">
            <v>70738</v>
          </cell>
          <cell r="V66">
            <v>70966</v>
          </cell>
        </row>
        <row r="67">
          <cell r="E67" t="str">
            <v>na</v>
          </cell>
          <cell r="F67" t="str">
            <v>na</v>
          </cell>
          <cell r="G67">
            <v>62180</v>
          </cell>
          <cell r="H67">
            <v>62591</v>
          </cell>
          <cell r="I67">
            <v>61566</v>
          </cell>
          <cell r="J67">
            <v>67814</v>
          </cell>
          <cell r="K67">
            <v>57430</v>
          </cell>
          <cell r="L67">
            <v>52267</v>
          </cell>
          <cell r="M67">
            <v>66448</v>
          </cell>
          <cell r="N67">
            <v>65385</v>
          </cell>
          <cell r="O67">
            <v>65177</v>
          </cell>
          <cell r="P67">
            <v>56394</v>
          </cell>
          <cell r="Q67">
            <v>59825</v>
          </cell>
          <cell r="R67">
            <v>69745</v>
          </cell>
          <cell r="S67">
            <v>74089</v>
          </cell>
          <cell r="T67">
            <v>64184</v>
          </cell>
          <cell r="U67">
            <v>49283</v>
          </cell>
          <cell r="V67">
            <v>50983</v>
          </cell>
        </row>
        <row r="68">
          <cell r="E68" t="str">
            <v>na</v>
          </cell>
          <cell r="F68" t="str">
            <v>na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E69" t="str">
            <v>na</v>
          </cell>
          <cell r="F69" t="str">
            <v>na</v>
          </cell>
          <cell r="G69">
            <v>29432</v>
          </cell>
          <cell r="H69">
            <v>27096</v>
          </cell>
          <cell r="I69">
            <v>29353</v>
          </cell>
          <cell r="J69">
            <v>29284</v>
          </cell>
          <cell r="K69">
            <v>28689</v>
          </cell>
          <cell r="L69">
            <v>30249</v>
          </cell>
          <cell r="M69">
            <v>28842</v>
          </cell>
          <cell r="N69">
            <v>29281</v>
          </cell>
          <cell r="O69">
            <v>28236</v>
          </cell>
          <cell r="P69">
            <v>27972</v>
          </cell>
          <cell r="Q69">
            <v>28406</v>
          </cell>
          <cell r="R69">
            <v>27967</v>
          </cell>
          <cell r="S69">
            <v>26646</v>
          </cell>
          <cell r="T69">
            <v>28033</v>
          </cell>
          <cell r="U69">
            <v>29573</v>
          </cell>
          <cell r="V69">
            <v>34056</v>
          </cell>
        </row>
        <row r="70">
          <cell r="E70" t="str">
            <v>na</v>
          </cell>
          <cell r="F70">
            <v>24918</v>
          </cell>
          <cell r="G70">
            <v>26805</v>
          </cell>
          <cell r="H70">
            <v>26683</v>
          </cell>
          <cell r="I70">
            <v>26629</v>
          </cell>
          <cell r="J70">
            <v>26083</v>
          </cell>
          <cell r="K70">
            <v>27618</v>
          </cell>
          <cell r="L70">
            <v>25560</v>
          </cell>
          <cell r="M70">
            <v>25480</v>
          </cell>
          <cell r="N70">
            <v>26302</v>
          </cell>
          <cell r="O70">
            <v>26357</v>
          </cell>
          <cell r="P70">
            <v>26659</v>
          </cell>
          <cell r="Q70">
            <v>25222</v>
          </cell>
          <cell r="R70">
            <v>27230</v>
          </cell>
          <cell r="S70">
            <v>26766</v>
          </cell>
          <cell r="T70">
            <v>26621</v>
          </cell>
          <cell r="U70">
            <v>27024</v>
          </cell>
          <cell r="V70">
            <v>27232</v>
          </cell>
        </row>
        <row r="71">
          <cell r="E71" t="str">
            <v>na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E72" t="str">
            <v>na</v>
          </cell>
          <cell r="F72">
            <v>5294</v>
          </cell>
          <cell r="G72">
            <v>6912</v>
          </cell>
          <cell r="H72">
            <v>7278</v>
          </cell>
          <cell r="I72">
            <v>5895</v>
          </cell>
          <cell r="J72">
            <v>6519</v>
          </cell>
          <cell r="K72">
            <v>6801</v>
          </cell>
          <cell r="L72">
            <v>7255</v>
          </cell>
          <cell r="M72">
            <v>7051</v>
          </cell>
          <cell r="N72">
            <v>6518</v>
          </cell>
          <cell r="O72">
            <v>6539</v>
          </cell>
          <cell r="P72">
            <v>7399</v>
          </cell>
          <cell r="Q72">
            <v>6172</v>
          </cell>
          <cell r="R72">
            <v>9216</v>
          </cell>
          <cell r="S72">
            <v>9081</v>
          </cell>
          <cell r="T72">
            <v>7890</v>
          </cell>
          <cell r="U72">
            <v>6958</v>
          </cell>
          <cell r="V72">
            <v>4417</v>
          </cell>
        </row>
        <row r="73">
          <cell r="E73">
            <v>14918</v>
          </cell>
          <cell r="F73">
            <v>15648</v>
          </cell>
          <cell r="G73">
            <v>6545</v>
          </cell>
          <cell r="H73">
            <v>6546</v>
          </cell>
          <cell r="I73">
            <v>17932</v>
          </cell>
          <cell r="J73">
            <v>9564</v>
          </cell>
          <cell r="K73">
            <v>17263</v>
          </cell>
          <cell r="L73">
            <v>39478</v>
          </cell>
          <cell r="M73">
            <v>27697</v>
          </cell>
          <cell r="N73">
            <v>20000</v>
          </cell>
          <cell r="O73">
            <v>1563</v>
          </cell>
          <cell r="P73">
            <v>3389</v>
          </cell>
          <cell r="Q73">
            <v>7892</v>
          </cell>
          <cell r="R73">
            <v>46491</v>
          </cell>
          <cell r="S73">
            <v>11837</v>
          </cell>
          <cell r="T73">
            <v>19472</v>
          </cell>
          <cell r="U73">
            <v>11887</v>
          </cell>
          <cell r="V73">
            <v>46179</v>
          </cell>
        </row>
        <row r="74">
          <cell r="E74" t="str">
            <v>na</v>
          </cell>
          <cell r="F74">
            <v>526</v>
          </cell>
          <cell r="G74">
            <v>648</v>
          </cell>
          <cell r="H74">
            <v>504</v>
          </cell>
          <cell r="I74">
            <v>496</v>
          </cell>
          <cell r="J74">
            <v>471</v>
          </cell>
          <cell r="K74">
            <v>568</v>
          </cell>
          <cell r="L74">
            <v>602</v>
          </cell>
          <cell r="M74">
            <v>648</v>
          </cell>
          <cell r="N74">
            <v>504</v>
          </cell>
          <cell r="O74">
            <v>594</v>
          </cell>
          <cell r="P74">
            <v>527</v>
          </cell>
          <cell r="Q74">
            <v>539</v>
          </cell>
          <cell r="R74">
            <v>607</v>
          </cell>
          <cell r="S74">
            <v>684</v>
          </cell>
          <cell r="T74">
            <v>465</v>
          </cell>
          <cell r="U74">
            <v>482</v>
          </cell>
          <cell r="V74">
            <v>541</v>
          </cell>
        </row>
        <row r="75">
          <cell r="E75">
            <v>12701</v>
          </cell>
          <cell r="F75">
            <v>13497</v>
          </cell>
          <cell r="G75">
            <v>13498</v>
          </cell>
          <cell r="H75">
            <v>12578</v>
          </cell>
          <cell r="I75">
            <v>13498</v>
          </cell>
          <cell r="J75">
            <v>13330</v>
          </cell>
          <cell r="K75">
            <v>13331</v>
          </cell>
          <cell r="L75">
            <v>13498</v>
          </cell>
          <cell r="M75">
            <v>13496</v>
          </cell>
          <cell r="N75">
            <v>13496</v>
          </cell>
          <cell r="O75">
            <v>13498</v>
          </cell>
          <cell r="P75">
            <v>13498</v>
          </cell>
          <cell r="Q75">
            <v>13498</v>
          </cell>
          <cell r="R75">
            <v>13498</v>
          </cell>
          <cell r="S75">
            <v>13491</v>
          </cell>
          <cell r="T75">
            <v>12666</v>
          </cell>
          <cell r="U75">
            <v>11943</v>
          </cell>
          <cell r="V75">
            <v>11756</v>
          </cell>
        </row>
        <row r="76">
          <cell r="E76" t="str">
            <v>na</v>
          </cell>
          <cell r="F76">
            <v>83</v>
          </cell>
          <cell r="G76">
            <v>84</v>
          </cell>
          <cell r="H76">
            <v>84</v>
          </cell>
          <cell r="I76">
            <v>82</v>
          </cell>
          <cell r="J76">
            <v>82</v>
          </cell>
          <cell r="K76">
            <v>86</v>
          </cell>
          <cell r="L76">
            <v>86</v>
          </cell>
          <cell r="M76">
            <v>87</v>
          </cell>
          <cell r="N76">
            <v>82</v>
          </cell>
          <cell r="O76">
            <v>88</v>
          </cell>
          <cell r="P76">
            <v>88</v>
          </cell>
          <cell r="Q76">
            <v>89</v>
          </cell>
          <cell r="R76">
            <v>85</v>
          </cell>
          <cell r="S76">
            <v>91</v>
          </cell>
          <cell r="T76">
            <v>91</v>
          </cell>
          <cell r="U76">
            <v>78</v>
          </cell>
          <cell r="V76">
            <v>97</v>
          </cell>
        </row>
        <row r="77">
          <cell r="E77" t="str">
            <v>na</v>
          </cell>
          <cell r="F77" t="str">
            <v>na</v>
          </cell>
          <cell r="G77">
            <v>8737</v>
          </cell>
          <cell r="H77">
            <v>8812</v>
          </cell>
          <cell r="I77">
            <v>8818</v>
          </cell>
          <cell r="J77">
            <v>8536</v>
          </cell>
          <cell r="K77">
            <v>8853</v>
          </cell>
          <cell r="L77">
            <v>8938</v>
          </cell>
          <cell r="M77">
            <v>8751</v>
          </cell>
          <cell r="N77">
            <v>8744</v>
          </cell>
          <cell r="O77">
            <v>8790</v>
          </cell>
          <cell r="P77">
            <v>8880</v>
          </cell>
          <cell r="Q77">
            <v>7997</v>
          </cell>
          <cell r="R77">
            <v>8541</v>
          </cell>
          <cell r="S77">
            <v>8778</v>
          </cell>
          <cell r="T77">
            <v>8690</v>
          </cell>
          <cell r="U77">
            <v>7900</v>
          </cell>
          <cell r="V77">
            <v>7236</v>
          </cell>
        </row>
        <row r="78">
          <cell r="E78" t="str">
            <v>na</v>
          </cell>
          <cell r="F78">
            <v>86</v>
          </cell>
          <cell r="G78">
            <v>240</v>
          </cell>
          <cell r="H78">
            <v>57</v>
          </cell>
          <cell r="I78">
            <v>156</v>
          </cell>
          <cell r="J78">
            <v>157</v>
          </cell>
          <cell r="K78">
            <v>165</v>
          </cell>
          <cell r="L78">
            <v>170</v>
          </cell>
          <cell r="M78">
            <v>179</v>
          </cell>
          <cell r="N78">
            <v>193</v>
          </cell>
          <cell r="O78">
            <v>251</v>
          </cell>
          <cell r="P78">
            <v>312</v>
          </cell>
          <cell r="Q78">
            <v>333</v>
          </cell>
          <cell r="R78">
            <v>0</v>
          </cell>
          <cell r="S78">
            <v>0</v>
          </cell>
          <cell r="T78">
            <v>173</v>
          </cell>
          <cell r="U78">
            <v>134</v>
          </cell>
          <cell r="V78">
            <v>148</v>
          </cell>
        </row>
        <row r="79">
          <cell r="E79">
            <v>520</v>
          </cell>
          <cell r="F79">
            <v>520</v>
          </cell>
          <cell r="G79">
            <v>520</v>
          </cell>
          <cell r="H79">
            <v>520</v>
          </cell>
          <cell r="I79">
            <v>520</v>
          </cell>
          <cell r="J79">
            <v>520</v>
          </cell>
          <cell r="K79">
            <v>520</v>
          </cell>
          <cell r="L79">
            <v>520</v>
          </cell>
          <cell r="M79">
            <v>520</v>
          </cell>
          <cell r="N79">
            <v>520</v>
          </cell>
          <cell r="O79">
            <v>520</v>
          </cell>
          <cell r="P79">
            <v>520</v>
          </cell>
          <cell r="Q79">
            <v>520</v>
          </cell>
          <cell r="R79">
            <v>520</v>
          </cell>
          <cell r="S79">
            <v>520</v>
          </cell>
          <cell r="T79">
            <v>520</v>
          </cell>
          <cell r="U79">
            <v>299</v>
          </cell>
          <cell r="V79">
            <v>507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E81">
            <v>11869</v>
          </cell>
          <cell r="F81">
            <v>12032</v>
          </cell>
          <cell r="G81">
            <v>10581</v>
          </cell>
          <cell r="H81">
            <v>10321</v>
          </cell>
          <cell r="I81">
            <v>10581</v>
          </cell>
          <cell r="J81">
            <v>10581</v>
          </cell>
          <cell r="K81">
            <v>12032</v>
          </cell>
          <cell r="L81">
            <v>12032</v>
          </cell>
          <cell r="M81">
            <v>12032</v>
          </cell>
          <cell r="N81">
            <v>12032</v>
          </cell>
          <cell r="O81">
            <v>12032</v>
          </cell>
          <cell r="P81">
            <v>12032</v>
          </cell>
          <cell r="Q81">
            <v>12032</v>
          </cell>
          <cell r="R81">
            <v>12033</v>
          </cell>
          <cell r="S81">
            <v>12033</v>
          </cell>
          <cell r="T81">
            <v>11905</v>
          </cell>
          <cell r="U81">
            <v>12484</v>
          </cell>
          <cell r="V81">
            <v>12447</v>
          </cell>
        </row>
        <row r="82">
          <cell r="E82">
            <v>660</v>
          </cell>
          <cell r="F82">
            <v>660</v>
          </cell>
          <cell r="G82">
            <v>660</v>
          </cell>
          <cell r="H82">
            <v>660</v>
          </cell>
          <cell r="I82">
            <v>660</v>
          </cell>
          <cell r="J82">
            <v>660</v>
          </cell>
          <cell r="K82">
            <v>660</v>
          </cell>
          <cell r="L82">
            <v>660</v>
          </cell>
          <cell r="M82">
            <v>660</v>
          </cell>
          <cell r="N82">
            <v>660</v>
          </cell>
          <cell r="O82">
            <v>660</v>
          </cell>
          <cell r="P82">
            <v>660</v>
          </cell>
          <cell r="Q82">
            <v>660</v>
          </cell>
          <cell r="R82">
            <v>660</v>
          </cell>
          <cell r="S82">
            <v>660</v>
          </cell>
          <cell r="T82">
            <v>660</v>
          </cell>
          <cell r="U82">
            <v>218</v>
          </cell>
          <cell r="V82">
            <v>1204</v>
          </cell>
        </row>
        <row r="83">
          <cell r="E83">
            <v>8347</v>
          </cell>
          <cell r="F83">
            <v>8253</v>
          </cell>
          <cell r="G83">
            <v>6846</v>
          </cell>
          <cell r="H83">
            <v>9238</v>
          </cell>
          <cell r="I83">
            <v>9239</v>
          </cell>
          <cell r="J83">
            <v>9239</v>
          </cell>
          <cell r="K83">
            <v>9239</v>
          </cell>
          <cell r="L83">
            <v>9239</v>
          </cell>
          <cell r="M83">
            <v>9239</v>
          </cell>
          <cell r="N83">
            <v>9239</v>
          </cell>
          <cell r="O83">
            <v>9239</v>
          </cell>
          <cell r="P83">
            <v>9239</v>
          </cell>
          <cell r="Q83">
            <v>9239</v>
          </cell>
          <cell r="R83">
            <v>9829</v>
          </cell>
          <cell r="S83">
            <v>9830</v>
          </cell>
          <cell r="T83">
            <v>9242</v>
          </cell>
          <cell r="U83">
            <v>8979</v>
          </cell>
          <cell r="V83">
            <v>7566</v>
          </cell>
        </row>
        <row r="84">
          <cell r="E84">
            <v>60819</v>
          </cell>
          <cell r="F84">
            <v>67268</v>
          </cell>
          <cell r="G84">
            <v>70420</v>
          </cell>
          <cell r="H84">
            <v>68655</v>
          </cell>
          <cell r="I84">
            <v>66021</v>
          </cell>
          <cell r="J84">
            <v>66130</v>
          </cell>
          <cell r="K84">
            <v>62390</v>
          </cell>
          <cell r="L84">
            <v>71994</v>
          </cell>
          <cell r="M84">
            <v>64654</v>
          </cell>
          <cell r="N84">
            <v>60542</v>
          </cell>
          <cell r="O84">
            <v>54190</v>
          </cell>
          <cell r="P84">
            <v>52516</v>
          </cell>
          <cell r="Q84">
            <v>65258</v>
          </cell>
          <cell r="R84">
            <v>71115</v>
          </cell>
          <cell r="S84">
            <v>60298</v>
          </cell>
          <cell r="T84">
            <v>62403</v>
          </cell>
          <cell r="U84">
            <v>73098</v>
          </cell>
          <cell r="V84">
            <v>82371</v>
          </cell>
        </row>
        <row r="85">
          <cell r="E85" t="str">
            <v>na</v>
          </cell>
          <cell r="F85" t="str">
            <v>na</v>
          </cell>
          <cell r="G85">
            <v>32773</v>
          </cell>
          <cell r="H85">
            <v>33625</v>
          </cell>
          <cell r="I85">
            <v>33825</v>
          </cell>
          <cell r="J85">
            <v>30514</v>
          </cell>
          <cell r="K85">
            <v>33363</v>
          </cell>
          <cell r="L85">
            <v>33191</v>
          </cell>
          <cell r="M85">
            <v>11605</v>
          </cell>
          <cell r="N85">
            <v>30794</v>
          </cell>
          <cell r="O85">
            <v>32098</v>
          </cell>
          <cell r="P85">
            <v>33005</v>
          </cell>
          <cell r="Q85">
            <v>32154</v>
          </cell>
          <cell r="R85">
            <v>32314</v>
          </cell>
          <cell r="S85">
            <v>25084</v>
          </cell>
          <cell r="T85">
            <v>27399</v>
          </cell>
          <cell r="U85">
            <v>32322</v>
          </cell>
          <cell r="V85">
            <v>40397</v>
          </cell>
        </row>
        <row r="86">
          <cell r="E86" t="str">
            <v>na</v>
          </cell>
          <cell r="F86" t="str">
            <v>na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E88" t="str">
            <v>na</v>
          </cell>
          <cell r="F88" t="str">
            <v>na</v>
          </cell>
          <cell r="G88">
            <v>4</v>
          </cell>
          <cell r="H88">
            <v>0</v>
          </cell>
          <cell r="I88">
            <v>18</v>
          </cell>
          <cell r="J88">
            <v>12</v>
          </cell>
          <cell r="K88">
            <v>3</v>
          </cell>
          <cell r="L88">
            <v>0</v>
          </cell>
          <cell r="M88">
            <v>1</v>
          </cell>
          <cell r="N88">
            <v>8</v>
          </cell>
          <cell r="O88">
            <v>2</v>
          </cell>
          <cell r="P88">
            <v>1</v>
          </cell>
          <cell r="Q88">
            <v>427</v>
          </cell>
          <cell r="R88">
            <v>9119</v>
          </cell>
          <cell r="S88">
            <v>1130</v>
          </cell>
          <cell r="T88">
            <v>1696</v>
          </cell>
          <cell r="U88">
            <v>637</v>
          </cell>
          <cell r="V88">
            <v>1</v>
          </cell>
        </row>
        <row r="89">
          <cell r="E89" t="str">
            <v>na</v>
          </cell>
          <cell r="F89">
            <v>23746</v>
          </cell>
          <cell r="G89">
            <v>21106</v>
          </cell>
          <cell r="H89">
            <v>17206</v>
          </cell>
          <cell r="I89">
            <v>16987</v>
          </cell>
          <cell r="J89">
            <v>17713</v>
          </cell>
          <cell r="K89">
            <v>18808</v>
          </cell>
          <cell r="L89">
            <v>18751</v>
          </cell>
          <cell r="M89">
            <v>17231</v>
          </cell>
          <cell r="N89">
            <v>11267</v>
          </cell>
          <cell r="O89">
            <v>20808</v>
          </cell>
          <cell r="P89">
            <v>22729</v>
          </cell>
          <cell r="Q89">
            <v>24717</v>
          </cell>
          <cell r="R89">
            <v>23327</v>
          </cell>
          <cell r="S89">
            <v>25368</v>
          </cell>
          <cell r="T89">
            <v>21989</v>
          </cell>
          <cell r="U89">
            <v>23392</v>
          </cell>
          <cell r="V89">
            <v>25160</v>
          </cell>
        </row>
        <row r="90">
          <cell r="E90" t="str">
            <v>na</v>
          </cell>
          <cell r="F90">
            <v>6194</v>
          </cell>
          <cell r="G90">
            <v>5397</v>
          </cell>
          <cell r="H90">
            <v>3237</v>
          </cell>
          <cell r="I90">
            <v>3738</v>
          </cell>
          <cell r="J90">
            <v>5544</v>
          </cell>
          <cell r="K90">
            <v>5545</v>
          </cell>
          <cell r="L90">
            <v>5518</v>
          </cell>
          <cell r="M90">
            <v>5522</v>
          </cell>
          <cell r="N90">
            <v>5504</v>
          </cell>
          <cell r="O90">
            <v>5633</v>
          </cell>
          <cell r="P90">
            <v>5791</v>
          </cell>
          <cell r="Q90">
            <v>5931</v>
          </cell>
          <cell r="R90">
            <v>5375</v>
          </cell>
          <cell r="S90">
            <v>4975</v>
          </cell>
          <cell r="T90">
            <v>5198</v>
          </cell>
          <cell r="U90">
            <v>5663</v>
          </cell>
          <cell r="V90">
            <v>1139</v>
          </cell>
        </row>
        <row r="91">
          <cell r="E91" t="str">
            <v>na</v>
          </cell>
          <cell r="F91">
            <v>992</v>
          </cell>
          <cell r="G91">
            <v>1191</v>
          </cell>
          <cell r="H91">
            <v>1477</v>
          </cell>
          <cell r="I91">
            <v>1359</v>
          </cell>
          <cell r="J91">
            <v>1524</v>
          </cell>
          <cell r="K91">
            <v>1447</v>
          </cell>
          <cell r="L91">
            <v>1478</v>
          </cell>
          <cell r="M91">
            <v>1536</v>
          </cell>
          <cell r="N91">
            <v>1472</v>
          </cell>
          <cell r="O91">
            <v>1428</v>
          </cell>
          <cell r="P91">
            <v>1616</v>
          </cell>
          <cell r="Q91">
            <v>1656</v>
          </cell>
          <cell r="R91">
            <v>1335</v>
          </cell>
          <cell r="S91">
            <v>1617</v>
          </cell>
          <cell r="T91">
            <v>1494</v>
          </cell>
          <cell r="U91">
            <v>845</v>
          </cell>
          <cell r="V91">
            <v>653</v>
          </cell>
        </row>
        <row r="92">
          <cell r="E92" t="str">
            <v>na</v>
          </cell>
          <cell r="F92" t="str">
            <v>na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1814</v>
          </cell>
          <cell r="V92">
            <v>6521</v>
          </cell>
        </row>
        <row r="93">
          <cell r="E93" t="str">
            <v>na</v>
          </cell>
          <cell r="F93">
            <v>16179</v>
          </cell>
          <cell r="G93">
            <v>15326</v>
          </cell>
          <cell r="H93">
            <v>12279</v>
          </cell>
          <cell r="I93">
            <v>9310</v>
          </cell>
          <cell r="J93">
            <v>7482</v>
          </cell>
          <cell r="K93">
            <v>0</v>
          </cell>
          <cell r="L93">
            <v>0</v>
          </cell>
          <cell r="M93">
            <v>36</v>
          </cell>
          <cell r="N93">
            <v>14559</v>
          </cell>
          <cell r="O93">
            <v>13921</v>
          </cell>
          <cell r="P93">
            <v>13534</v>
          </cell>
          <cell r="Q93">
            <v>14383</v>
          </cell>
          <cell r="R93">
            <v>13745</v>
          </cell>
          <cell r="S93">
            <v>15385</v>
          </cell>
          <cell r="T93">
            <v>9758</v>
          </cell>
          <cell r="U93">
            <v>12650</v>
          </cell>
          <cell r="V93">
            <v>15376</v>
          </cell>
        </row>
        <row r="94">
          <cell r="E94">
            <v>17664</v>
          </cell>
          <cell r="F94">
            <v>37471</v>
          </cell>
          <cell r="G94">
            <v>40928</v>
          </cell>
          <cell r="H94">
            <v>42738</v>
          </cell>
          <cell r="I94">
            <v>40931</v>
          </cell>
          <cell r="J94">
            <v>2574</v>
          </cell>
          <cell r="K94">
            <v>5235</v>
          </cell>
          <cell r="L94">
            <v>8526</v>
          </cell>
          <cell r="M94">
            <v>14925</v>
          </cell>
          <cell r="N94">
            <v>19407</v>
          </cell>
          <cell r="O94">
            <v>18728</v>
          </cell>
          <cell r="P94">
            <v>9973</v>
          </cell>
          <cell r="Q94">
            <v>1097</v>
          </cell>
          <cell r="R94">
            <v>12740</v>
          </cell>
          <cell r="S94">
            <v>32139</v>
          </cell>
          <cell r="T94">
            <v>19409</v>
          </cell>
          <cell r="U94">
            <v>9659</v>
          </cell>
          <cell r="V94">
            <v>34415</v>
          </cell>
        </row>
        <row r="95">
          <cell r="E95" t="str">
            <v>na</v>
          </cell>
          <cell r="F95">
            <v>1188</v>
          </cell>
          <cell r="G95">
            <v>1727</v>
          </cell>
          <cell r="H95">
            <v>1839</v>
          </cell>
          <cell r="I95">
            <v>1452</v>
          </cell>
          <cell r="J95">
            <v>1872</v>
          </cell>
          <cell r="K95">
            <v>1529</v>
          </cell>
          <cell r="L95">
            <v>939</v>
          </cell>
          <cell r="M95">
            <v>1082</v>
          </cell>
          <cell r="N95">
            <v>916</v>
          </cell>
          <cell r="O95">
            <v>1307</v>
          </cell>
          <cell r="P95">
            <v>1049</v>
          </cell>
          <cell r="Q95">
            <v>1041</v>
          </cell>
          <cell r="R95">
            <v>979</v>
          </cell>
          <cell r="S95">
            <v>1134</v>
          </cell>
          <cell r="T95">
            <v>1286</v>
          </cell>
          <cell r="U95">
            <v>1202</v>
          </cell>
          <cell r="V95">
            <v>436</v>
          </cell>
        </row>
        <row r="96">
          <cell r="E96" t="str">
            <v>na</v>
          </cell>
          <cell r="F96">
            <v>4785</v>
          </cell>
          <cell r="G96">
            <v>7045</v>
          </cell>
          <cell r="H96">
            <v>7114</v>
          </cell>
          <cell r="I96">
            <v>5848</v>
          </cell>
          <cell r="J96">
            <v>6509</v>
          </cell>
          <cell r="K96">
            <v>6364</v>
          </cell>
          <cell r="L96">
            <v>6344</v>
          </cell>
          <cell r="M96">
            <v>6443</v>
          </cell>
          <cell r="N96">
            <v>6350</v>
          </cell>
          <cell r="O96">
            <v>5667</v>
          </cell>
          <cell r="P96">
            <v>5990</v>
          </cell>
          <cell r="Q96">
            <v>5902</v>
          </cell>
          <cell r="R96">
            <v>6688</v>
          </cell>
          <cell r="S96">
            <v>5985</v>
          </cell>
          <cell r="T96">
            <v>6262</v>
          </cell>
          <cell r="U96">
            <v>3196</v>
          </cell>
          <cell r="V96">
            <v>2399</v>
          </cell>
        </row>
        <row r="97">
          <cell r="E97" t="str">
            <v>na</v>
          </cell>
          <cell r="F97">
            <v>346</v>
          </cell>
          <cell r="G97">
            <v>541</v>
          </cell>
          <cell r="H97">
            <v>789</v>
          </cell>
          <cell r="I97">
            <v>1047</v>
          </cell>
          <cell r="J97">
            <v>723</v>
          </cell>
          <cell r="K97">
            <v>905</v>
          </cell>
          <cell r="L97">
            <v>595</v>
          </cell>
          <cell r="M97">
            <v>770</v>
          </cell>
          <cell r="N97">
            <v>628</v>
          </cell>
          <cell r="O97">
            <v>672</v>
          </cell>
          <cell r="P97">
            <v>921</v>
          </cell>
          <cell r="Q97">
            <v>1018</v>
          </cell>
          <cell r="R97">
            <v>699</v>
          </cell>
          <cell r="S97">
            <v>1031</v>
          </cell>
          <cell r="T97">
            <v>1116</v>
          </cell>
          <cell r="U97">
            <v>373</v>
          </cell>
          <cell r="V97">
            <v>2915</v>
          </cell>
        </row>
        <row r="98">
          <cell r="E98" t="str">
            <v>na</v>
          </cell>
          <cell r="F98">
            <v>915</v>
          </cell>
          <cell r="G98">
            <v>1022</v>
          </cell>
          <cell r="H98">
            <v>950</v>
          </cell>
          <cell r="I98">
            <v>202</v>
          </cell>
          <cell r="J98">
            <v>255</v>
          </cell>
          <cell r="K98">
            <v>275</v>
          </cell>
          <cell r="L98">
            <v>199</v>
          </cell>
          <cell r="M98">
            <v>61</v>
          </cell>
          <cell r="N98">
            <v>103</v>
          </cell>
          <cell r="O98">
            <v>820</v>
          </cell>
          <cell r="P98">
            <v>889</v>
          </cell>
          <cell r="Q98">
            <v>888</v>
          </cell>
          <cell r="R98">
            <v>967</v>
          </cell>
          <cell r="S98">
            <v>939</v>
          </cell>
          <cell r="T98">
            <v>763</v>
          </cell>
          <cell r="U98">
            <v>1206</v>
          </cell>
          <cell r="V98">
            <v>2287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3451</v>
          </cell>
          <cell r="V99">
            <v>2210</v>
          </cell>
        </row>
        <row r="100">
          <cell r="E100" t="str">
            <v>na</v>
          </cell>
          <cell r="F100">
            <v>13776</v>
          </cell>
          <cell r="G100">
            <v>17732</v>
          </cell>
          <cell r="H100">
            <v>17643</v>
          </cell>
          <cell r="I100">
            <v>17676</v>
          </cell>
          <cell r="J100">
            <v>17755</v>
          </cell>
          <cell r="K100">
            <v>16341</v>
          </cell>
          <cell r="L100">
            <v>12273</v>
          </cell>
          <cell r="M100">
            <v>17720</v>
          </cell>
          <cell r="N100">
            <v>17461</v>
          </cell>
          <cell r="O100">
            <v>16697</v>
          </cell>
          <cell r="P100">
            <v>16794</v>
          </cell>
          <cell r="Q100">
            <v>12294</v>
          </cell>
          <cell r="R100">
            <v>16692</v>
          </cell>
          <cell r="S100">
            <v>17208</v>
          </cell>
          <cell r="T100">
            <v>12658</v>
          </cell>
          <cell r="U100">
            <v>882</v>
          </cell>
          <cell r="V100">
            <v>1470</v>
          </cell>
        </row>
        <row r="101">
          <cell r="E101" t="str">
            <v>na</v>
          </cell>
          <cell r="F101">
            <v>0</v>
          </cell>
          <cell r="G101">
            <v>0</v>
          </cell>
          <cell r="H101">
            <v>34</v>
          </cell>
          <cell r="I101">
            <v>92</v>
          </cell>
          <cell r="J101">
            <v>88</v>
          </cell>
          <cell r="K101">
            <v>89</v>
          </cell>
          <cell r="L101">
            <v>89</v>
          </cell>
          <cell r="M101">
            <v>88</v>
          </cell>
          <cell r="N101">
            <v>79</v>
          </cell>
          <cell r="O101">
            <v>90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54</v>
          </cell>
          <cell r="U101">
            <v>44</v>
          </cell>
          <cell r="V101">
            <v>126</v>
          </cell>
        </row>
        <row r="102">
          <cell r="E102" t="str">
            <v>na</v>
          </cell>
          <cell r="F102" t="str">
            <v>na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E103" t="str">
            <v>na</v>
          </cell>
          <cell r="F103">
            <v>2862</v>
          </cell>
          <cell r="G103">
            <v>3790</v>
          </cell>
          <cell r="H103">
            <v>3822</v>
          </cell>
          <cell r="I103">
            <v>3446</v>
          </cell>
          <cell r="J103">
            <v>3570</v>
          </cell>
          <cell r="K103">
            <v>3578</v>
          </cell>
          <cell r="L103">
            <v>3900</v>
          </cell>
          <cell r="M103">
            <v>3251</v>
          </cell>
          <cell r="N103">
            <v>3186</v>
          </cell>
          <cell r="O103">
            <v>3366</v>
          </cell>
          <cell r="P103">
            <v>3371</v>
          </cell>
          <cell r="Q103">
            <v>3035</v>
          </cell>
          <cell r="R103">
            <v>2091</v>
          </cell>
          <cell r="S103">
            <v>3764</v>
          </cell>
          <cell r="T103">
            <v>3563</v>
          </cell>
          <cell r="U103">
            <v>3274</v>
          </cell>
          <cell r="V103">
            <v>861</v>
          </cell>
        </row>
        <row r="104">
          <cell r="E104" t="str">
            <v>na</v>
          </cell>
          <cell r="F104" t="str">
            <v>na</v>
          </cell>
          <cell r="G104">
            <v>62012</v>
          </cell>
          <cell r="H104">
            <v>64016</v>
          </cell>
          <cell r="I104">
            <v>61767</v>
          </cell>
          <cell r="J104">
            <v>55121</v>
          </cell>
          <cell r="K104">
            <v>61752</v>
          </cell>
          <cell r="L104">
            <v>84936</v>
          </cell>
          <cell r="M104">
            <v>85189</v>
          </cell>
          <cell r="N104">
            <v>72191</v>
          </cell>
          <cell r="O104">
            <v>70368</v>
          </cell>
          <cell r="P104">
            <v>71089</v>
          </cell>
          <cell r="Q104">
            <v>87543</v>
          </cell>
          <cell r="R104">
            <v>88072</v>
          </cell>
          <cell r="S104">
            <v>86988</v>
          </cell>
          <cell r="T104">
            <v>79273</v>
          </cell>
          <cell r="U104">
            <v>31988</v>
          </cell>
          <cell r="V104">
            <v>47821</v>
          </cell>
        </row>
        <row r="105">
          <cell r="E105" t="str">
            <v>na</v>
          </cell>
          <cell r="F105" t="str">
            <v>na</v>
          </cell>
          <cell r="G105">
            <v>3168</v>
          </cell>
          <cell r="H105">
            <v>2898</v>
          </cell>
          <cell r="I105">
            <v>2933</v>
          </cell>
          <cell r="J105">
            <v>3006</v>
          </cell>
          <cell r="K105">
            <v>3017</v>
          </cell>
          <cell r="L105">
            <v>3311</v>
          </cell>
          <cell r="M105">
            <v>3234</v>
          </cell>
          <cell r="N105">
            <v>3270</v>
          </cell>
          <cell r="O105">
            <v>3083</v>
          </cell>
          <cell r="P105">
            <v>3062</v>
          </cell>
          <cell r="Q105">
            <v>3161</v>
          </cell>
          <cell r="R105">
            <v>3213</v>
          </cell>
          <cell r="S105">
            <v>2946</v>
          </cell>
          <cell r="T105">
            <v>3116</v>
          </cell>
          <cell r="U105">
            <v>2990</v>
          </cell>
          <cell r="V105">
            <v>3261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E107" t="str">
            <v>na</v>
          </cell>
          <cell r="F107">
            <v>0</v>
          </cell>
          <cell r="G107">
            <v>15</v>
          </cell>
          <cell r="H107">
            <v>0</v>
          </cell>
          <cell r="I107">
            <v>0</v>
          </cell>
          <cell r="J107">
            <v>16</v>
          </cell>
          <cell r="K107">
            <v>923</v>
          </cell>
          <cell r="L107">
            <v>42</v>
          </cell>
          <cell r="M107">
            <v>109</v>
          </cell>
          <cell r="N107">
            <v>883</v>
          </cell>
          <cell r="O107">
            <v>850</v>
          </cell>
          <cell r="P107">
            <v>147</v>
          </cell>
          <cell r="Q107">
            <v>852</v>
          </cell>
          <cell r="R107">
            <v>290</v>
          </cell>
          <cell r="S107">
            <v>853</v>
          </cell>
          <cell r="T107">
            <v>478</v>
          </cell>
          <cell r="U107">
            <v>542</v>
          </cell>
          <cell r="V107">
            <v>676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1618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8</v>
          </cell>
          <cell r="V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199</v>
          </cell>
          <cell r="U110">
            <v>1188</v>
          </cell>
          <cell r="V110">
            <v>252</v>
          </cell>
        </row>
        <row r="111">
          <cell r="E111">
            <v>73000</v>
          </cell>
          <cell r="F111">
            <v>73000</v>
          </cell>
          <cell r="G111">
            <v>72000</v>
          </cell>
          <cell r="H111">
            <v>72000</v>
          </cell>
          <cell r="I111">
            <v>66000</v>
          </cell>
          <cell r="J111">
            <v>73000</v>
          </cell>
          <cell r="K111">
            <v>73000</v>
          </cell>
          <cell r="L111">
            <v>73000</v>
          </cell>
          <cell r="M111">
            <v>73000</v>
          </cell>
          <cell r="N111">
            <v>71000</v>
          </cell>
          <cell r="O111">
            <v>71000</v>
          </cell>
          <cell r="P111">
            <v>71000</v>
          </cell>
          <cell r="Q111">
            <v>72000</v>
          </cell>
          <cell r="R111">
            <v>72000</v>
          </cell>
          <cell r="S111">
            <v>71000</v>
          </cell>
          <cell r="T111">
            <v>71760</v>
          </cell>
          <cell r="U111">
            <v>67000</v>
          </cell>
          <cell r="V111">
            <v>70581</v>
          </cell>
        </row>
        <row r="112">
          <cell r="E112" t="str">
            <v>na</v>
          </cell>
          <cell r="F112">
            <v>577</v>
          </cell>
          <cell r="G112">
            <v>589</v>
          </cell>
          <cell r="H112">
            <v>576</v>
          </cell>
          <cell r="I112">
            <v>608</v>
          </cell>
          <cell r="J112">
            <v>606</v>
          </cell>
          <cell r="K112">
            <v>604</v>
          </cell>
          <cell r="L112">
            <v>602</v>
          </cell>
          <cell r="M112">
            <v>607</v>
          </cell>
          <cell r="N112">
            <v>576</v>
          </cell>
          <cell r="O112">
            <v>607</v>
          </cell>
          <cell r="P112">
            <v>607</v>
          </cell>
          <cell r="Q112">
            <v>595</v>
          </cell>
          <cell r="R112">
            <v>596</v>
          </cell>
          <cell r="S112">
            <v>606</v>
          </cell>
          <cell r="T112">
            <v>605</v>
          </cell>
          <cell r="U112">
            <v>573</v>
          </cell>
          <cell r="V112">
            <v>579</v>
          </cell>
        </row>
        <row r="113">
          <cell r="E113">
            <v>17747</v>
          </cell>
          <cell r="F113">
            <v>17747</v>
          </cell>
          <cell r="G113">
            <v>17437</v>
          </cell>
          <cell r="H113">
            <v>17732</v>
          </cell>
          <cell r="I113">
            <v>17732</v>
          </cell>
          <cell r="J113">
            <v>16368</v>
          </cell>
          <cell r="K113">
            <v>17761</v>
          </cell>
          <cell r="L113">
            <v>15777</v>
          </cell>
          <cell r="M113">
            <v>15777</v>
          </cell>
          <cell r="N113">
            <v>14496</v>
          </cell>
          <cell r="O113">
            <v>14496</v>
          </cell>
          <cell r="P113">
            <v>14496</v>
          </cell>
          <cell r="Q113">
            <v>15777</v>
          </cell>
          <cell r="R113">
            <v>14991</v>
          </cell>
          <cell r="S113">
            <v>15777</v>
          </cell>
          <cell r="T113">
            <v>15778</v>
          </cell>
          <cell r="U113">
            <v>14977</v>
          </cell>
          <cell r="V113">
            <v>17962</v>
          </cell>
        </row>
        <row r="114">
          <cell r="E114" t="str">
            <v>na</v>
          </cell>
          <cell r="F114" t="str">
            <v>na</v>
          </cell>
          <cell r="G114">
            <v>78</v>
          </cell>
          <cell r="H114">
            <v>189</v>
          </cell>
          <cell r="I114">
            <v>174</v>
          </cell>
          <cell r="J114">
            <v>71</v>
          </cell>
          <cell r="K114">
            <v>63</v>
          </cell>
          <cell r="L114">
            <v>59</v>
          </cell>
          <cell r="M114">
            <v>62</v>
          </cell>
          <cell r="N114">
            <v>77</v>
          </cell>
          <cell r="O114">
            <v>183</v>
          </cell>
          <cell r="P114">
            <v>168</v>
          </cell>
          <cell r="Q114">
            <v>66</v>
          </cell>
          <cell r="R114">
            <v>56</v>
          </cell>
          <cell r="S114">
            <v>63</v>
          </cell>
          <cell r="T114">
            <v>106</v>
          </cell>
          <cell r="U114">
            <v>73</v>
          </cell>
          <cell r="V114">
            <v>99</v>
          </cell>
        </row>
        <row r="115">
          <cell r="E115" t="str">
            <v>na</v>
          </cell>
          <cell r="F115" t="str">
            <v>na</v>
          </cell>
          <cell r="G115">
            <v>5510</v>
          </cell>
          <cell r="H115">
            <v>5551</v>
          </cell>
          <cell r="I115">
            <v>5544</v>
          </cell>
          <cell r="J115">
            <v>4933</v>
          </cell>
          <cell r="K115">
            <v>5552</v>
          </cell>
          <cell r="L115">
            <v>5577</v>
          </cell>
          <cell r="M115">
            <v>5547</v>
          </cell>
          <cell r="N115">
            <v>5542</v>
          </cell>
          <cell r="O115">
            <v>5515</v>
          </cell>
          <cell r="P115">
            <v>5502</v>
          </cell>
          <cell r="Q115">
            <v>5540</v>
          </cell>
          <cell r="R115">
            <v>5547</v>
          </cell>
          <cell r="S115">
            <v>5574</v>
          </cell>
          <cell r="T115">
            <v>5435</v>
          </cell>
          <cell r="U115">
            <v>5356</v>
          </cell>
          <cell r="V115">
            <v>5342</v>
          </cell>
        </row>
        <row r="116">
          <cell r="E116" t="str">
            <v>na</v>
          </cell>
          <cell r="F116" t="str">
            <v>na</v>
          </cell>
          <cell r="G116">
            <v>0</v>
          </cell>
          <cell r="H116">
            <v>0</v>
          </cell>
          <cell r="I116">
            <v>845</v>
          </cell>
          <cell r="J116">
            <v>22904</v>
          </cell>
          <cell r="K116">
            <v>20965</v>
          </cell>
          <cell r="L116">
            <v>97</v>
          </cell>
          <cell r="M116">
            <v>5099</v>
          </cell>
          <cell r="N116">
            <v>31346</v>
          </cell>
          <cell r="O116">
            <v>30508</v>
          </cell>
          <cell r="P116">
            <v>30741</v>
          </cell>
          <cell r="Q116">
            <v>12988</v>
          </cell>
          <cell r="R116">
            <v>7407</v>
          </cell>
          <cell r="S116">
            <v>6861</v>
          </cell>
          <cell r="T116">
            <v>10270</v>
          </cell>
          <cell r="U116">
            <v>6318</v>
          </cell>
          <cell r="V116">
            <v>0</v>
          </cell>
        </row>
        <row r="117">
          <cell r="E117" t="str">
            <v>na</v>
          </cell>
          <cell r="F117" t="str">
            <v>na</v>
          </cell>
          <cell r="G117">
            <v>131244</v>
          </cell>
          <cell r="H117">
            <v>131594</v>
          </cell>
          <cell r="I117">
            <v>128822</v>
          </cell>
          <cell r="J117">
            <v>107565</v>
          </cell>
          <cell r="K117">
            <v>100050</v>
          </cell>
          <cell r="L117">
            <v>126216</v>
          </cell>
          <cell r="M117">
            <v>122359</v>
          </cell>
          <cell r="N117">
            <v>98362</v>
          </cell>
          <cell r="O117">
            <v>95052</v>
          </cell>
          <cell r="P117">
            <v>96794</v>
          </cell>
          <cell r="Q117">
            <v>109333</v>
          </cell>
          <cell r="R117">
            <v>113457</v>
          </cell>
          <cell r="S117">
            <v>115526</v>
          </cell>
          <cell r="T117">
            <v>109677</v>
          </cell>
          <cell r="U117">
            <v>96913</v>
          </cell>
          <cell r="V117">
            <v>107428</v>
          </cell>
        </row>
        <row r="118">
          <cell r="E118" t="str">
            <v>na</v>
          </cell>
          <cell r="F118">
            <v>421</v>
          </cell>
          <cell r="G118">
            <v>148</v>
          </cell>
          <cell r="H118">
            <v>483</v>
          </cell>
          <cell r="I118">
            <v>502</v>
          </cell>
          <cell r="J118">
            <v>502</v>
          </cell>
          <cell r="K118">
            <v>485</v>
          </cell>
          <cell r="L118">
            <v>551</v>
          </cell>
          <cell r="M118">
            <v>514</v>
          </cell>
          <cell r="N118">
            <v>481</v>
          </cell>
          <cell r="O118">
            <v>545</v>
          </cell>
          <cell r="P118">
            <v>510</v>
          </cell>
          <cell r="Q118">
            <v>497</v>
          </cell>
          <cell r="R118">
            <v>417</v>
          </cell>
          <cell r="S118">
            <v>414</v>
          </cell>
          <cell r="T118">
            <v>486</v>
          </cell>
          <cell r="U118">
            <v>606</v>
          </cell>
          <cell r="V118">
            <v>768</v>
          </cell>
        </row>
        <row r="119">
          <cell r="E119" t="str">
            <v>na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E120" t="str">
            <v>na</v>
          </cell>
          <cell r="F120">
            <v>836</v>
          </cell>
          <cell r="G120">
            <v>858</v>
          </cell>
          <cell r="H120">
            <v>862</v>
          </cell>
          <cell r="I120">
            <v>823</v>
          </cell>
          <cell r="J120">
            <v>830</v>
          </cell>
          <cell r="K120">
            <v>856</v>
          </cell>
          <cell r="L120">
            <v>850</v>
          </cell>
          <cell r="M120">
            <v>846</v>
          </cell>
          <cell r="N120">
            <v>835</v>
          </cell>
          <cell r="O120">
            <v>839</v>
          </cell>
          <cell r="P120">
            <v>800</v>
          </cell>
          <cell r="Q120">
            <v>842</v>
          </cell>
          <cell r="R120">
            <v>822</v>
          </cell>
          <cell r="S120">
            <v>851</v>
          </cell>
          <cell r="T120">
            <v>853</v>
          </cell>
          <cell r="U120">
            <v>893</v>
          </cell>
          <cell r="V120">
            <v>895</v>
          </cell>
        </row>
        <row r="121">
          <cell r="E121" t="str">
            <v>na</v>
          </cell>
          <cell r="F121">
            <v>1949</v>
          </cell>
          <cell r="G121">
            <v>1876</v>
          </cell>
          <cell r="H121">
            <v>1946</v>
          </cell>
          <cell r="I121">
            <v>1844</v>
          </cell>
          <cell r="J121">
            <v>1781</v>
          </cell>
          <cell r="K121">
            <v>1806</v>
          </cell>
          <cell r="L121">
            <v>1942</v>
          </cell>
          <cell r="M121">
            <v>1932</v>
          </cell>
          <cell r="N121">
            <v>1840</v>
          </cell>
          <cell r="O121">
            <v>1977</v>
          </cell>
          <cell r="P121">
            <v>2020</v>
          </cell>
          <cell r="Q121">
            <v>2008</v>
          </cell>
          <cell r="R121">
            <v>1990</v>
          </cell>
          <cell r="S121">
            <v>2030</v>
          </cell>
          <cell r="T121">
            <v>1942</v>
          </cell>
          <cell r="U121">
            <v>1924</v>
          </cell>
          <cell r="V121">
            <v>2035</v>
          </cell>
        </row>
        <row r="122">
          <cell r="E122" t="str">
            <v>na</v>
          </cell>
          <cell r="F122">
            <v>14249</v>
          </cell>
          <cell r="G122">
            <v>14941</v>
          </cell>
          <cell r="H122">
            <v>14425</v>
          </cell>
          <cell r="I122">
            <v>14784</v>
          </cell>
          <cell r="J122">
            <v>14893</v>
          </cell>
          <cell r="K122">
            <v>15186</v>
          </cell>
          <cell r="L122">
            <v>15476</v>
          </cell>
          <cell r="M122">
            <v>14999</v>
          </cell>
          <cell r="N122">
            <v>15788</v>
          </cell>
          <cell r="O122">
            <v>15949</v>
          </cell>
          <cell r="P122">
            <v>16163</v>
          </cell>
          <cell r="Q122">
            <v>16526</v>
          </cell>
          <cell r="R122">
            <v>18361</v>
          </cell>
          <cell r="S122">
            <v>15124</v>
          </cell>
          <cell r="T122">
            <v>15329</v>
          </cell>
          <cell r="U122">
            <v>16065</v>
          </cell>
          <cell r="V122">
            <v>17001</v>
          </cell>
        </row>
        <row r="123"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</row>
        <row r="123">
          <cell r="V123">
            <v>0</v>
          </cell>
        </row>
        <row r="124">
          <cell r="E124">
            <v>440000</v>
          </cell>
          <cell r="F124">
            <v>431000</v>
          </cell>
          <cell r="G124">
            <v>431000</v>
          </cell>
          <cell r="H124">
            <v>431000</v>
          </cell>
          <cell r="I124">
            <v>431000</v>
          </cell>
          <cell r="J124">
            <v>427000</v>
          </cell>
          <cell r="K124">
            <v>431000</v>
          </cell>
          <cell r="L124">
            <v>431000</v>
          </cell>
          <cell r="M124">
            <v>431000</v>
          </cell>
          <cell r="N124">
            <v>431000</v>
          </cell>
          <cell r="O124">
            <v>431000</v>
          </cell>
          <cell r="P124">
            <v>429000</v>
          </cell>
          <cell r="Q124">
            <v>431000</v>
          </cell>
          <cell r="R124">
            <v>300000</v>
          </cell>
          <cell r="S124">
            <v>250000</v>
          </cell>
          <cell r="T124">
            <v>408200</v>
          </cell>
          <cell r="U124">
            <v>425258</v>
          </cell>
          <cell r="V124">
            <v>416000</v>
          </cell>
        </row>
        <row r="125">
          <cell r="E125" t="str">
            <v>na</v>
          </cell>
          <cell r="F125">
            <v>3131</v>
          </cell>
          <cell r="G125">
            <v>3207</v>
          </cell>
          <cell r="H125">
            <v>3143</v>
          </cell>
          <cell r="I125">
            <v>3175</v>
          </cell>
          <cell r="J125">
            <v>3224</v>
          </cell>
          <cell r="K125">
            <v>3031</v>
          </cell>
          <cell r="L125">
            <v>3038</v>
          </cell>
          <cell r="M125">
            <v>3820</v>
          </cell>
          <cell r="N125">
            <v>3216</v>
          </cell>
          <cell r="O125">
            <v>3206</v>
          </cell>
          <cell r="P125">
            <v>3207</v>
          </cell>
          <cell r="Q125">
            <v>3158</v>
          </cell>
          <cell r="R125">
            <v>3019</v>
          </cell>
          <cell r="S125">
            <v>2891</v>
          </cell>
          <cell r="T125">
            <v>2850</v>
          </cell>
          <cell r="U125">
            <v>4578</v>
          </cell>
          <cell r="V125">
            <v>3764</v>
          </cell>
        </row>
        <row r="126">
          <cell r="E126" t="str">
            <v>na</v>
          </cell>
          <cell r="F126" t="str">
            <v>na</v>
          </cell>
          <cell r="G126">
            <v>53833</v>
          </cell>
          <cell r="H126">
            <v>54228</v>
          </cell>
          <cell r="I126">
            <v>54363</v>
          </cell>
          <cell r="J126">
            <v>56424</v>
          </cell>
          <cell r="K126">
            <v>53755</v>
          </cell>
          <cell r="L126">
            <v>53562</v>
          </cell>
          <cell r="M126">
            <v>55309</v>
          </cell>
          <cell r="N126">
            <v>56072</v>
          </cell>
          <cell r="O126">
            <v>51854</v>
          </cell>
          <cell r="P126">
            <v>50598</v>
          </cell>
          <cell r="Q126">
            <v>52341</v>
          </cell>
          <cell r="R126">
            <v>56819</v>
          </cell>
          <cell r="S126">
            <v>52838</v>
          </cell>
          <cell r="T126">
            <v>52463</v>
          </cell>
          <cell r="U126">
            <v>51363</v>
          </cell>
          <cell r="V126">
            <v>51027</v>
          </cell>
        </row>
        <row r="127">
          <cell r="E127" t="str">
            <v>na</v>
          </cell>
          <cell r="F127">
            <v>949</v>
          </cell>
          <cell r="G127">
            <v>943</v>
          </cell>
          <cell r="H127">
            <v>945</v>
          </cell>
          <cell r="I127">
            <v>831</v>
          </cell>
          <cell r="J127">
            <v>763</v>
          </cell>
          <cell r="K127">
            <v>338</v>
          </cell>
          <cell r="L127">
            <v>225</v>
          </cell>
          <cell r="M127">
            <v>769</v>
          </cell>
          <cell r="N127">
            <v>782</v>
          </cell>
          <cell r="O127">
            <v>805</v>
          </cell>
          <cell r="P127">
            <v>800</v>
          </cell>
          <cell r="Q127">
            <v>803</v>
          </cell>
          <cell r="R127">
            <v>894</v>
          </cell>
          <cell r="S127">
            <v>1174</v>
          </cell>
          <cell r="T127">
            <v>978</v>
          </cell>
          <cell r="U127">
            <v>946</v>
          </cell>
          <cell r="V127">
            <v>635</v>
          </cell>
        </row>
        <row r="128">
          <cell r="E128" t="str">
            <v>na</v>
          </cell>
          <cell r="F128">
            <v>5010</v>
          </cell>
          <cell r="G128">
            <v>4743</v>
          </cell>
          <cell r="H128">
            <v>4795</v>
          </cell>
          <cell r="I128">
            <v>4806</v>
          </cell>
          <cell r="J128">
            <v>4810</v>
          </cell>
          <cell r="K128">
            <v>4886</v>
          </cell>
          <cell r="L128">
            <v>5016</v>
          </cell>
          <cell r="M128">
            <v>1519</v>
          </cell>
          <cell r="N128">
            <v>4229</v>
          </cell>
          <cell r="O128">
            <v>4682</v>
          </cell>
          <cell r="P128">
            <v>4147</v>
          </cell>
          <cell r="Q128">
            <v>4678</v>
          </cell>
          <cell r="R128">
            <v>4671</v>
          </cell>
          <cell r="S128">
            <v>4668</v>
          </cell>
          <cell r="T128">
            <v>4563</v>
          </cell>
          <cell r="U128">
            <v>4805</v>
          </cell>
          <cell r="V128">
            <v>4770</v>
          </cell>
        </row>
        <row r="129">
          <cell r="E129" t="str">
            <v>na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E130" t="str">
            <v>na</v>
          </cell>
          <cell r="F130" t="str">
            <v>na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E133" t="str">
            <v>na</v>
          </cell>
          <cell r="F133">
            <v>435</v>
          </cell>
          <cell r="G133">
            <v>482</v>
          </cell>
          <cell r="H133">
            <v>482</v>
          </cell>
          <cell r="I133">
            <v>482</v>
          </cell>
          <cell r="J133">
            <v>482</v>
          </cell>
          <cell r="K133">
            <v>482</v>
          </cell>
          <cell r="L133">
            <v>556</v>
          </cell>
          <cell r="M133">
            <v>548</v>
          </cell>
          <cell r="N133">
            <v>526</v>
          </cell>
          <cell r="O133">
            <v>579</v>
          </cell>
          <cell r="P133">
            <v>537</v>
          </cell>
          <cell r="Q133">
            <v>537</v>
          </cell>
          <cell r="R133">
            <v>591</v>
          </cell>
          <cell r="S133">
            <v>550</v>
          </cell>
          <cell r="T133">
            <v>542</v>
          </cell>
          <cell r="U133">
            <v>536</v>
          </cell>
          <cell r="V133">
            <v>613</v>
          </cell>
        </row>
        <row r="134">
          <cell r="E134" t="str">
            <v>na</v>
          </cell>
          <cell r="F134">
            <v>1038</v>
          </cell>
          <cell r="G134">
            <v>1143</v>
          </cell>
          <cell r="H134">
            <v>1143</v>
          </cell>
          <cell r="I134">
            <v>1143</v>
          </cell>
          <cell r="J134">
            <v>1143</v>
          </cell>
          <cell r="K134">
            <v>1143</v>
          </cell>
          <cell r="L134">
            <v>1302</v>
          </cell>
          <cell r="M134">
            <v>1292</v>
          </cell>
          <cell r="N134">
            <v>1279</v>
          </cell>
          <cell r="O134">
            <v>1378</v>
          </cell>
          <cell r="P134">
            <v>1295</v>
          </cell>
          <cell r="Q134">
            <v>1279</v>
          </cell>
          <cell r="R134">
            <v>1387</v>
          </cell>
          <cell r="S134">
            <v>1296</v>
          </cell>
          <cell r="T134">
            <v>1278</v>
          </cell>
          <cell r="U134">
            <v>1230</v>
          </cell>
          <cell r="V134">
            <v>1327</v>
          </cell>
        </row>
        <row r="135">
          <cell r="E135" t="str">
            <v>na</v>
          </cell>
          <cell r="F135">
            <v>598</v>
          </cell>
          <cell r="G135">
            <v>988</v>
          </cell>
          <cell r="H135">
            <v>1370</v>
          </cell>
          <cell r="I135">
            <v>1154</v>
          </cell>
          <cell r="J135">
            <v>342</v>
          </cell>
          <cell r="K135">
            <v>405</v>
          </cell>
          <cell r="L135">
            <v>643</v>
          </cell>
          <cell r="M135">
            <v>1060</v>
          </cell>
          <cell r="N135">
            <v>1331</v>
          </cell>
          <cell r="O135">
            <v>445</v>
          </cell>
          <cell r="P135">
            <v>606</v>
          </cell>
          <cell r="Q135">
            <v>906</v>
          </cell>
          <cell r="R135">
            <v>1115</v>
          </cell>
          <cell r="S135">
            <v>481</v>
          </cell>
          <cell r="T135">
            <v>882</v>
          </cell>
          <cell r="U135">
            <v>827</v>
          </cell>
          <cell r="V135">
            <v>877</v>
          </cell>
        </row>
        <row r="136">
          <cell r="E136" t="str">
            <v>na</v>
          </cell>
          <cell r="F136">
            <v>1375</v>
          </cell>
          <cell r="G136">
            <v>1570</v>
          </cell>
          <cell r="H136">
            <v>1928</v>
          </cell>
          <cell r="I136">
            <v>416</v>
          </cell>
          <cell r="J136">
            <v>439</v>
          </cell>
          <cell r="K136">
            <v>510</v>
          </cell>
          <cell r="L136">
            <v>740</v>
          </cell>
          <cell r="M136">
            <v>984</v>
          </cell>
          <cell r="N136">
            <v>1094</v>
          </cell>
          <cell r="O136">
            <v>1148</v>
          </cell>
          <cell r="P136">
            <v>1244</v>
          </cell>
          <cell r="Q136">
            <v>1234</v>
          </cell>
          <cell r="R136">
            <v>1360</v>
          </cell>
          <cell r="S136">
            <v>1268</v>
          </cell>
          <cell r="T136">
            <v>1163</v>
          </cell>
          <cell r="U136">
            <v>1205</v>
          </cell>
          <cell r="V136">
            <v>1111</v>
          </cell>
        </row>
        <row r="137">
          <cell r="E137" t="str">
            <v>na</v>
          </cell>
          <cell r="F137">
            <v>4413</v>
          </cell>
          <cell r="G137">
            <v>4573</v>
          </cell>
          <cell r="H137">
            <v>4460</v>
          </cell>
          <cell r="I137">
            <v>4438</v>
          </cell>
          <cell r="J137">
            <v>4273</v>
          </cell>
          <cell r="K137">
            <v>4352</v>
          </cell>
          <cell r="L137">
            <v>4170</v>
          </cell>
          <cell r="M137">
            <v>3206</v>
          </cell>
          <cell r="N137">
            <v>4232</v>
          </cell>
          <cell r="O137">
            <v>4250</v>
          </cell>
          <cell r="P137">
            <v>4639</v>
          </cell>
          <cell r="Q137">
            <v>4334</v>
          </cell>
          <cell r="R137">
            <v>2024</v>
          </cell>
          <cell r="S137">
            <v>4118</v>
          </cell>
          <cell r="T137">
            <v>4225</v>
          </cell>
          <cell r="U137">
            <v>2584</v>
          </cell>
          <cell r="V137">
            <v>495</v>
          </cell>
        </row>
        <row r="138">
          <cell r="E138" t="str">
            <v>na</v>
          </cell>
          <cell r="F138">
            <v>6981</v>
          </cell>
          <cell r="G138">
            <v>9045</v>
          </cell>
          <cell r="H138">
            <v>9028</v>
          </cell>
          <cell r="I138">
            <v>9037</v>
          </cell>
          <cell r="J138">
            <v>8569</v>
          </cell>
          <cell r="K138">
            <v>8423</v>
          </cell>
          <cell r="L138">
            <v>9091</v>
          </cell>
          <cell r="M138">
            <v>8611</v>
          </cell>
          <cell r="N138">
            <v>8639</v>
          </cell>
          <cell r="O138">
            <v>8783</v>
          </cell>
          <cell r="P138">
            <v>9251</v>
          </cell>
          <cell r="Q138">
            <v>9100</v>
          </cell>
          <cell r="R138">
            <v>9210</v>
          </cell>
          <cell r="S138">
            <v>8726</v>
          </cell>
          <cell r="T138">
            <v>8880</v>
          </cell>
          <cell r="U138">
            <v>9074</v>
          </cell>
          <cell r="V138">
            <v>9545</v>
          </cell>
        </row>
        <row r="139">
          <cell r="E139" t="str">
            <v>na</v>
          </cell>
          <cell r="F139" t="str">
            <v>na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1397</v>
          </cell>
          <cell r="M139">
            <v>2785</v>
          </cell>
          <cell r="N139">
            <v>3679</v>
          </cell>
          <cell r="O139">
            <v>3550</v>
          </cell>
          <cell r="P139">
            <v>3332</v>
          </cell>
          <cell r="Q139">
            <v>1970</v>
          </cell>
          <cell r="R139">
            <v>4861</v>
          </cell>
          <cell r="S139">
            <v>4281</v>
          </cell>
          <cell r="T139">
            <v>3095</v>
          </cell>
          <cell r="U139">
            <v>4245</v>
          </cell>
          <cell r="V139">
            <v>445</v>
          </cell>
        </row>
        <row r="140">
          <cell r="E140">
            <v>143000</v>
          </cell>
          <cell r="F140">
            <v>134000</v>
          </cell>
          <cell r="G140">
            <v>144000</v>
          </cell>
          <cell r="H140">
            <v>148000</v>
          </cell>
          <cell r="I140">
            <v>141000</v>
          </cell>
          <cell r="J140">
            <v>156000</v>
          </cell>
          <cell r="K140">
            <v>147000</v>
          </cell>
          <cell r="L140">
            <v>148000</v>
          </cell>
          <cell r="M140">
            <v>148000</v>
          </cell>
          <cell r="N140">
            <v>158000</v>
          </cell>
          <cell r="O140">
            <v>155000</v>
          </cell>
          <cell r="P140">
            <v>158000</v>
          </cell>
          <cell r="Q140">
            <v>159000</v>
          </cell>
          <cell r="R140">
            <v>165000</v>
          </cell>
          <cell r="S140">
            <v>160000</v>
          </cell>
          <cell r="T140">
            <v>152720</v>
          </cell>
          <cell r="U140">
            <v>152774</v>
          </cell>
          <cell r="V140">
            <v>152742</v>
          </cell>
        </row>
        <row r="141">
          <cell r="E141" t="str">
            <v>na</v>
          </cell>
          <cell r="F141" t="str">
            <v>na</v>
          </cell>
          <cell r="G141">
            <v>4617</v>
          </cell>
          <cell r="H141">
            <v>5549</v>
          </cell>
          <cell r="I141">
            <v>5280</v>
          </cell>
          <cell r="J141">
            <v>4493</v>
          </cell>
          <cell r="K141">
            <v>9384</v>
          </cell>
          <cell r="L141">
            <v>5773</v>
          </cell>
          <cell r="M141">
            <v>134</v>
          </cell>
          <cell r="N141">
            <v>3456</v>
          </cell>
          <cell r="O141">
            <v>4710</v>
          </cell>
          <cell r="P141">
            <v>4249</v>
          </cell>
          <cell r="Q141">
            <v>0</v>
          </cell>
          <cell r="R141">
            <v>0</v>
          </cell>
          <cell r="S141">
            <v>0</v>
          </cell>
          <cell r="T141">
            <v>3032</v>
          </cell>
          <cell r="U141">
            <v>3625</v>
          </cell>
          <cell r="V141">
            <v>4768</v>
          </cell>
        </row>
        <row r="142">
          <cell r="E142" t="str">
            <v>na</v>
          </cell>
          <cell r="F142" t="str">
            <v>na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-748</v>
          </cell>
          <cell r="O142">
            <v>0</v>
          </cell>
          <cell r="P142">
            <v>0</v>
          </cell>
          <cell r="Q142">
            <v>-169</v>
          </cell>
          <cell r="R142">
            <v>0</v>
          </cell>
          <cell r="S142">
            <v>0</v>
          </cell>
          <cell r="T142">
            <v>-43</v>
          </cell>
          <cell r="U142">
            <v>-56</v>
          </cell>
          <cell r="V142">
            <v>-94</v>
          </cell>
        </row>
        <row r="143">
          <cell r="E143" t="str">
            <v>na</v>
          </cell>
          <cell r="F143">
            <v>512</v>
          </cell>
          <cell r="G143">
            <v>492</v>
          </cell>
          <cell r="H143">
            <v>463</v>
          </cell>
          <cell r="I143">
            <v>469</v>
          </cell>
          <cell r="J143">
            <v>497</v>
          </cell>
          <cell r="K143">
            <v>469</v>
          </cell>
          <cell r="L143">
            <v>471</v>
          </cell>
          <cell r="M143">
            <v>479</v>
          </cell>
          <cell r="N143">
            <v>448</v>
          </cell>
          <cell r="O143">
            <v>524</v>
          </cell>
          <cell r="P143">
            <v>434</v>
          </cell>
          <cell r="Q143">
            <v>491</v>
          </cell>
          <cell r="R143">
            <v>539</v>
          </cell>
          <cell r="S143">
            <v>555</v>
          </cell>
          <cell r="T143">
            <v>524</v>
          </cell>
          <cell r="U143">
            <v>391</v>
          </cell>
          <cell r="V143">
            <v>581</v>
          </cell>
        </row>
        <row r="144">
          <cell r="E144" t="str">
            <v>na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E145" t="str">
            <v>na</v>
          </cell>
          <cell r="F145">
            <v>268</v>
          </cell>
          <cell r="G145">
            <v>302</v>
          </cell>
          <cell r="H145">
            <v>307</v>
          </cell>
          <cell r="I145">
            <v>308</v>
          </cell>
          <cell r="J145">
            <v>267</v>
          </cell>
          <cell r="K145">
            <v>256</v>
          </cell>
          <cell r="L145">
            <v>251</v>
          </cell>
          <cell r="M145">
            <v>263</v>
          </cell>
          <cell r="N145">
            <v>300</v>
          </cell>
          <cell r="O145">
            <v>314</v>
          </cell>
          <cell r="P145">
            <v>330</v>
          </cell>
          <cell r="Q145">
            <v>289</v>
          </cell>
          <cell r="R145">
            <v>314</v>
          </cell>
          <cell r="S145">
            <v>323</v>
          </cell>
          <cell r="T145">
            <v>300</v>
          </cell>
          <cell r="U145">
            <v>302</v>
          </cell>
          <cell r="V145">
            <v>316</v>
          </cell>
        </row>
        <row r="146">
          <cell r="E146">
            <v>6216</v>
          </cell>
          <cell r="F146">
            <v>6488</v>
          </cell>
          <cell r="G146">
            <v>6429</v>
          </cell>
          <cell r="H146">
            <v>6488</v>
          </cell>
          <cell r="I146">
            <v>6488</v>
          </cell>
          <cell r="J146">
            <v>6488</v>
          </cell>
          <cell r="K146">
            <v>6488</v>
          </cell>
          <cell r="L146">
            <v>6488</v>
          </cell>
          <cell r="M146">
            <v>6488</v>
          </cell>
          <cell r="N146">
            <v>6488</v>
          </cell>
          <cell r="O146">
            <v>6239</v>
          </cell>
          <cell r="P146">
            <v>6488</v>
          </cell>
          <cell r="Q146">
            <v>6488</v>
          </cell>
          <cell r="R146">
            <v>6488</v>
          </cell>
          <cell r="S146">
            <v>6488</v>
          </cell>
          <cell r="T146">
            <v>6274</v>
          </cell>
          <cell r="U146">
            <v>6390</v>
          </cell>
          <cell r="V146">
            <v>5727</v>
          </cell>
        </row>
        <row r="147">
          <cell r="E147" t="str">
            <v>na</v>
          </cell>
          <cell r="F147">
            <v>9531</v>
          </cell>
          <cell r="G147">
            <v>9711</v>
          </cell>
          <cell r="H147">
            <v>9738</v>
          </cell>
          <cell r="I147">
            <v>9655</v>
          </cell>
          <cell r="J147">
            <v>9682</v>
          </cell>
          <cell r="K147">
            <v>9751</v>
          </cell>
          <cell r="L147">
            <v>9664</v>
          </cell>
          <cell r="M147">
            <v>9901</v>
          </cell>
          <cell r="N147">
            <v>9642</v>
          </cell>
          <cell r="O147">
            <v>9996</v>
          </cell>
          <cell r="P147">
            <v>9865</v>
          </cell>
          <cell r="Q147">
            <v>10021</v>
          </cell>
          <cell r="R147">
            <v>10009</v>
          </cell>
          <cell r="S147">
            <v>9941</v>
          </cell>
          <cell r="T147">
            <v>9802</v>
          </cell>
          <cell r="U147">
            <v>9352</v>
          </cell>
          <cell r="V147">
            <v>8998</v>
          </cell>
        </row>
        <row r="148">
          <cell r="E148" t="str">
            <v>na</v>
          </cell>
          <cell r="F148">
            <v>185</v>
          </cell>
          <cell r="G148">
            <v>180</v>
          </cell>
          <cell r="H148">
            <v>183</v>
          </cell>
          <cell r="I148">
            <v>185</v>
          </cell>
          <cell r="J148">
            <v>173</v>
          </cell>
          <cell r="K148">
            <v>114</v>
          </cell>
          <cell r="L148">
            <v>148</v>
          </cell>
          <cell r="M148">
            <v>155</v>
          </cell>
          <cell r="N148">
            <v>139</v>
          </cell>
          <cell r="O148">
            <v>163</v>
          </cell>
          <cell r="P148">
            <v>153</v>
          </cell>
          <cell r="Q148">
            <v>160</v>
          </cell>
          <cell r="R148">
            <v>186</v>
          </cell>
          <cell r="S148">
            <v>155</v>
          </cell>
          <cell r="T148">
            <v>179</v>
          </cell>
          <cell r="U148">
            <v>190</v>
          </cell>
          <cell r="V148">
            <v>225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100</v>
          </cell>
          <cell r="V149">
            <v>99</v>
          </cell>
        </row>
        <row r="150">
          <cell r="E150" t="str">
            <v>na</v>
          </cell>
          <cell r="F150">
            <v>1256</v>
          </cell>
          <cell r="G150">
            <v>1545</v>
          </cell>
          <cell r="H150">
            <v>1728</v>
          </cell>
          <cell r="I150">
            <v>1542</v>
          </cell>
          <cell r="J150">
            <v>1623</v>
          </cell>
          <cell r="K150">
            <v>1733</v>
          </cell>
          <cell r="L150">
            <v>1708</v>
          </cell>
          <cell r="M150">
            <v>1668</v>
          </cell>
          <cell r="N150">
            <v>1652</v>
          </cell>
          <cell r="O150">
            <v>1685</v>
          </cell>
          <cell r="P150">
            <v>1820</v>
          </cell>
          <cell r="Q150">
            <v>1826</v>
          </cell>
          <cell r="R150">
            <v>1994</v>
          </cell>
          <cell r="S150">
            <v>556</v>
          </cell>
          <cell r="T150">
            <v>1480</v>
          </cell>
          <cell r="U150">
            <v>1100</v>
          </cell>
          <cell r="V150">
            <v>1317</v>
          </cell>
        </row>
        <row r="151">
          <cell r="E151">
            <v>200995</v>
          </cell>
          <cell r="F151">
            <v>217253</v>
          </cell>
          <cell r="G151">
            <v>248878</v>
          </cell>
          <cell r="H151">
            <v>272435</v>
          </cell>
          <cell r="I151">
            <v>283376</v>
          </cell>
          <cell r="J151">
            <v>282537</v>
          </cell>
          <cell r="K151">
            <v>190306</v>
          </cell>
          <cell r="L151">
            <v>82651</v>
          </cell>
          <cell r="M151">
            <v>153003</v>
          </cell>
          <cell r="N151">
            <v>167337</v>
          </cell>
          <cell r="O151">
            <v>171438</v>
          </cell>
          <cell r="P151">
            <v>175370</v>
          </cell>
          <cell r="Q151">
            <v>178118</v>
          </cell>
          <cell r="R151">
            <v>149153</v>
          </cell>
          <cell r="S151">
            <v>152158</v>
          </cell>
          <cell r="T151">
            <v>168885</v>
          </cell>
          <cell r="U151">
            <v>230672</v>
          </cell>
          <cell r="V151">
            <v>283502</v>
          </cell>
        </row>
        <row r="152">
          <cell r="E152">
            <v>403136</v>
          </cell>
          <cell r="F152">
            <v>417199</v>
          </cell>
          <cell r="G152">
            <v>399272</v>
          </cell>
          <cell r="H152">
            <v>369349</v>
          </cell>
          <cell r="I152">
            <v>362764</v>
          </cell>
          <cell r="J152">
            <v>376626</v>
          </cell>
          <cell r="K152">
            <v>452225</v>
          </cell>
          <cell r="L152">
            <v>382198</v>
          </cell>
          <cell r="M152">
            <v>472902</v>
          </cell>
          <cell r="N152">
            <v>461595</v>
          </cell>
          <cell r="O152">
            <v>458398</v>
          </cell>
          <cell r="P152">
            <v>456708</v>
          </cell>
          <cell r="Q152">
            <v>451457</v>
          </cell>
          <cell r="R152">
            <v>465489</v>
          </cell>
          <cell r="S152">
            <v>457885</v>
          </cell>
          <cell r="T152">
            <v>426741</v>
          </cell>
          <cell r="U152">
            <v>417293</v>
          </cell>
          <cell r="V152">
            <v>389937</v>
          </cell>
        </row>
        <row r="153">
          <cell r="E153" t="str">
            <v>na</v>
          </cell>
          <cell r="F153">
            <v>41406</v>
          </cell>
          <cell r="G153">
            <v>57030</v>
          </cell>
          <cell r="H153">
            <v>40812</v>
          </cell>
          <cell r="I153">
            <v>40374</v>
          </cell>
          <cell r="J153">
            <v>50863</v>
          </cell>
          <cell r="K153">
            <v>35574</v>
          </cell>
          <cell r="L153">
            <v>33821</v>
          </cell>
          <cell r="M153">
            <v>21505</v>
          </cell>
          <cell r="N153">
            <v>17715</v>
          </cell>
          <cell r="O153">
            <v>53096</v>
          </cell>
          <cell r="P153">
            <v>44827</v>
          </cell>
          <cell r="Q153">
            <v>51694</v>
          </cell>
          <cell r="R153">
            <v>56654</v>
          </cell>
          <cell r="S153">
            <v>58247</v>
          </cell>
          <cell r="T153">
            <v>47439</v>
          </cell>
          <cell r="U153">
            <v>38282</v>
          </cell>
          <cell r="V153">
            <v>32882</v>
          </cell>
        </row>
        <row r="154">
          <cell r="E154">
            <v>4925</v>
          </cell>
          <cell r="F154">
            <v>4925</v>
          </cell>
          <cell r="G154">
            <v>4925</v>
          </cell>
          <cell r="H154">
            <v>4925</v>
          </cell>
          <cell r="I154">
            <v>4925</v>
          </cell>
          <cell r="J154">
            <v>4925</v>
          </cell>
          <cell r="K154">
            <v>4925</v>
          </cell>
          <cell r="L154">
            <v>4925</v>
          </cell>
          <cell r="M154">
            <v>4925</v>
          </cell>
          <cell r="N154">
            <v>4925</v>
          </cell>
          <cell r="O154">
            <v>4925</v>
          </cell>
          <cell r="P154">
            <v>4925</v>
          </cell>
          <cell r="Q154">
            <v>4925</v>
          </cell>
          <cell r="R154">
            <v>4925</v>
          </cell>
          <cell r="S154">
            <v>4925</v>
          </cell>
          <cell r="T154">
            <v>4925</v>
          </cell>
          <cell r="U154">
            <v>4926</v>
          </cell>
          <cell r="V154">
            <v>8476</v>
          </cell>
        </row>
        <row r="155">
          <cell r="E155">
            <v>62553</v>
          </cell>
          <cell r="F155">
            <v>62183</v>
          </cell>
          <cell r="G155">
            <v>62421</v>
          </cell>
          <cell r="H155">
            <v>62421</v>
          </cell>
          <cell r="I155">
            <v>62333</v>
          </cell>
          <cell r="J155">
            <v>62421</v>
          </cell>
          <cell r="K155">
            <v>62421</v>
          </cell>
          <cell r="L155">
            <v>62416</v>
          </cell>
          <cell r="M155">
            <v>62321</v>
          </cell>
          <cell r="N155">
            <v>62352</v>
          </cell>
          <cell r="O155">
            <v>62297</v>
          </cell>
          <cell r="P155">
            <v>62323</v>
          </cell>
          <cell r="Q155">
            <v>62284</v>
          </cell>
          <cell r="R155">
            <v>62351</v>
          </cell>
          <cell r="S155">
            <v>62289</v>
          </cell>
          <cell r="T155">
            <v>61543</v>
          </cell>
          <cell r="U155">
            <v>63501</v>
          </cell>
          <cell r="V155">
            <v>59393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E157">
            <v>67000</v>
          </cell>
          <cell r="F157">
            <v>67000</v>
          </cell>
          <cell r="G157">
            <v>67000</v>
          </cell>
          <cell r="H157">
            <v>67000</v>
          </cell>
          <cell r="I157">
            <v>67000</v>
          </cell>
          <cell r="J157">
            <v>67000</v>
          </cell>
          <cell r="K157">
            <v>66000</v>
          </cell>
          <cell r="L157">
            <v>66000</v>
          </cell>
          <cell r="M157">
            <v>66000</v>
          </cell>
          <cell r="N157">
            <v>70000</v>
          </cell>
          <cell r="O157">
            <v>69000</v>
          </cell>
          <cell r="P157">
            <v>67000</v>
          </cell>
          <cell r="Q157">
            <v>67000</v>
          </cell>
          <cell r="R157">
            <v>67000</v>
          </cell>
          <cell r="S157">
            <v>67000</v>
          </cell>
          <cell r="T157">
            <v>67120</v>
          </cell>
          <cell r="U157">
            <v>65290</v>
          </cell>
          <cell r="V157">
            <v>66065</v>
          </cell>
        </row>
        <row r="158">
          <cell r="E158" t="str">
            <v>na</v>
          </cell>
          <cell r="F158" t="str">
            <v>na</v>
          </cell>
          <cell r="G158">
            <v>15298</v>
          </cell>
          <cell r="H158">
            <v>38600</v>
          </cell>
          <cell r="I158">
            <v>45013</v>
          </cell>
          <cell r="J158">
            <v>45484</v>
          </cell>
          <cell r="K158">
            <v>36187</v>
          </cell>
          <cell r="L158">
            <v>38612</v>
          </cell>
          <cell r="M158">
            <v>40774</v>
          </cell>
          <cell r="N158">
            <v>39483</v>
          </cell>
          <cell r="O158">
            <v>38608</v>
          </cell>
          <cell r="P158">
            <v>38329</v>
          </cell>
          <cell r="Q158">
            <v>38883</v>
          </cell>
          <cell r="R158">
            <v>30111</v>
          </cell>
          <cell r="S158">
            <v>42141</v>
          </cell>
          <cell r="T158">
            <v>45134</v>
          </cell>
          <cell r="U158">
            <v>57611</v>
          </cell>
          <cell r="V158">
            <v>47844</v>
          </cell>
        </row>
        <row r="159">
          <cell r="E159" t="str">
            <v>na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E160" t="str">
            <v>na</v>
          </cell>
          <cell r="F160">
            <v>0</v>
          </cell>
          <cell r="G160">
            <v>0</v>
          </cell>
          <cell r="H160">
            <v>1</v>
          </cell>
          <cell r="I160">
            <v>1</v>
          </cell>
          <cell r="J160">
            <v>0</v>
          </cell>
          <cell r="K160">
            <v>2</v>
          </cell>
          <cell r="L160">
            <v>3</v>
          </cell>
          <cell r="M160">
            <v>3</v>
          </cell>
          <cell r="N160">
            <v>0</v>
          </cell>
          <cell r="O160">
            <v>0</v>
          </cell>
          <cell r="P160">
            <v>1</v>
          </cell>
          <cell r="Q160">
            <v>2</v>
          </cell>
          <cell r="R160">
            <v>1</v>
          </cell>
          <cell r="S160">
            <v>3</v>
          </cell>
          <cell r="T160">
            <v>2</v>
          </cell>
          <cell r="U160">
            <v>3</v>
          </cell>
          <cell r="V160">
            <v>6</v>
          </cell>
        </row>
        <row r="161">
          <cell r="E161">
            <v>6599</v>
          </cell>
          <cell r="F161">
            <v>6599</v>
          </cell>
          <cell r="G161">
            <v>6599</v>
          </cell>
          <cell r="H161">
            <v>2500</v>
          </cell>
          <cell r="I161">
            <v>2642</v>
          </cell>
          <cell r="J161">
            <v>6599</v>
          </cell>
          <cell r="K161">
            <v>6599</v>
          </cell>
          <cell r="L161">
            <v>6599</v>
          </cell>
          <cell r="M161">
            <v>5635</v>
          </cell>
          <cell r="N161">
            <v>6599</v>
          </cell>
          <cell r="O161">
            <v>6599</v>
          </cell>
          <cell r="P161">
            <v>4242</v>
          </cell>
          <cell r="Q161">
            <v>6599</v>
          </cell>
          <cell r="R161">
            <v>6599</v>
          </cell>
          <cell r="S161">
            <v>3628</v>
          </cell>
          <cell r="T161">
            <v>5906</v>
          </cell>
          <cell r="U161">
            <v>5990</v>
          </cell>
          <cell r="V161">
            <v>7125</v>
          </cell>
        </row>
        <row r="162">
          <cell r="E162" t="str">
            <v>na</v>
          </cell>
          <cell r="F162" t="str">
            <v>na</v>
          </cell>
          <cell r="G162">
            <v>0</v>
          </cell>
          <cell r="H162">
            <v>18010</v>
          </cell>
          <cell r="I162">
            <v>19669</v>
          </cell>
          <cell r="J162">
            <v>21627</v>
          </cell>
          <cell r="K162">
            <v>12707</v>
          </cell>
          <cell r="L162">
            <v>16587</v>
          </cell>
          <cell r="M162">
            <v>12173</v>
          </cell>
          <cell r="N162">
            <v>12064</v>
          </cell>
          <cell r="O162">
            <v>12107</v>
          </cell>
          <cell r="P162">
            <v>11857</v>
          </cell>
          <cell r="Q162">
            <v>11517</v>
          </cell>
          <cell r="R162">
            <v>14215</v>
          </cell>
          <cell r="S162">
            <v>15014</v>
          </cell>
          <cell r="T162">
            <v>13867</v>
          </cell>
          <cell r="U162">
            <v>12664</v>
          </cell>
          <cell r="V162">
            <v>23452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E164" t="str">
            <v>na</v>
          </cell>
          <cell r="F164" t="str">
            <v>na</v>
          </cell>
          <cell r="G164" t="str">
            <v>na</v>
          </cell>
          <cell r="H164" t="str">
            <v>na</v>
          </cell>
          <cell r="I164" t="str">
            <v>na</v>
          </cell>
          <cell r="J164" t="str">
            <v>na</v>
          </cell>
          <cell r="K164" t="str">
            <v>na</v>
          </cell>
          <cell r="L164" t="str">
            <v>na</v>
          </cell>
          <cell r="M164" t="str">
            <v>na</v>
          </cell>
          <cell r="N164" t="str">
            <v>na</v>
          </cell>
          <cell r="O164" t="str">
            <v>na</v>
          </cell>
          <cell r="P164" t="str">
            <v>na</v>
          </cell>
          <cell r="Q164" t="str">
            <v>na</v>
          </cell>
          <cell r="R164" t="str">
            <v>na</v>
          </cell>
          <cell r="S164" t="str">
            <v>na</v>
          </cell>
          <cell r="T164" t="str">
            <v>na</v>
          </cell>
        </row>
        <row r="165">
          <cell r="E165">
            <v>52000</v>
          </cell>
          <cell r="F165">
            <v>51000</v>
          </cell>
          <cell r="G165">
            <v>50000</v>
          </cell>
          <cell r="H165">
            <v>55000</v>
          </cell>
          <cell r="I165">
            <v>55000</v>
          </cell>
          <cell r="J165">
            <v>55000</v>
          </cell>
          <cell r="K165">
            <v>44000</v>
          </cell>
          <cell r="L165">
            <v>44000</v>
          </cell>
          <cell r="M165">
            <v>44000</v>
          </cell>
          <cell r="N165">
            <v>56000</v>
          </cell>
          <cell r="O165">
            <v>56000</v>
          </cell>
          <cell r="P165">
            <v>56000</v>
          </cell>
          <cell r="Q165">
            <v>52000</v>
          </cell>
          <cell r="R165">
            <v>53000</v>
          </cell>
          <cell r="S165">
            <v>52000</v>
          </cell>
          <cell r="T165">
            <v>52560</v>
          </cell>
          <cell r="U165">
            <v>57355</v>
          </cell>
          <cell r="V165">
            <v>56839</v>
          </cell>
        </row>
        <row r="166">
          <cell r="E166">
            <v>50000</v>
          </cell>
          <cell r="F166">
            <v>50000</v>
          </cell>
          <cell r="G166">
            <v>51000</v>
          </cell>
          <cell r="H166">
            <v>50000</v>
          </cell>
          <cell r="I166">
            <v>50000</v>
          </cell>
          <cell r="J166">
            <v>50000</v>
          </cell>
          <cell r="K166">
            <v>50000</v>
          </cell>
          <cell r="L166">
            <v>50000</v>
          </cell>
          <cell r="M166">
            <v>50000</v>
          </cell>
          <cell r="N166">
            <v>50000</v>
          </cell>
          <cell r="O166">
            <v>51000</v>
          </cell>
          <cell r="P166">
            <v>51000</v>
          </cell>
          <cell r="Q166">
            <v>50000</v>
          </cell>
          <cell r="R166">
            <v>47000</v>
          </cell>
          <cell r="S166">
            <v>51000</v>
          </cell>
          <cell r="T166">
            <v>50120</v>
          </cell>
          <cell r="U166">
            <v>50516</v>
          </cell>
          <cell r="V166">
            <v>50065</v>
          </cell>
        </row>
        <row r="167">
          <cell r="E167" t="str">
            <v>na</v>
          </cell>
          <cell r="F167">
            <v>3009</v>
          </cell>
          <cell r="G167">
            <v>2987</v>
          </cell>
          <cell r="H167">
            <v>3439</v>
          </cell>
          <cell r="I167">
            <v>1900</v>
          </cell>
          <cell r="J167">
            <v>11243</v>
          </cell>
          <cell r="K167">
            <v>11386</v>
          </cell>
          <cell r="L167">
            <v>11082</v>
          </cell>
          <cell r="M167">
            <v>11252</v>
          </cell>
          <cell r="N167">
            <v>11150</v>
          </cell>
          <cell r="O167">
            <v>11141</v>
          </cell>
          <cell r="P167">
            <v>11672</v>
          </cell>
          <cell r="Q167">
            <v>11650</v>
          </cell>
          <cell r="R167">
            <v>12172</v>
          </cell>
          <cell r="S167">
            <v>10598</v>
          </cell>
          <cell r="T167">
            <v>10654</v>
          </cell>
          <cell r="U167">
            <v>11021</v>
          </cell>
          <cell r="V167">
            <v>3333</v>
          </cell>
        </row>
        <row r="168">
          <cell r="E168">
            <v>135</v>
          </cell>
          <cell r="F168">
            <v>420</v>
          </cell>
          <cell r="G168">
            <v>420</v>
          </cell>
          <cell r="H168">
            <v>420</v>
          </cell>
          <cell r="I168">
            <v>420</v>
          </cell>
          <cell r="J168">
            <v>420</v>
          </cell>
          <cell r="K168">
            <v>420</v>
          </cell>
          <cell r="L168">
            <v>420</v>
          </cell>
          <cell r="M168">
            <v>420</v>
          </cell>
          <cell r="N168">
            <v>420</v>
          </cell>
          <cell r="O168">
            <v>420</v>
          </cell>
          <cell r="P168">
            <v>420</v>
          </cell>
          <cell r="Q168">
            <v>420</v>
          </cell>
          <cell r="R168">
            <v>420</v>
          </cell>
          <cell r="S168">
            <v>420</v>
          </cell>
          <cell r="T168">
            <v>420</v>
          </cell>
          <cell r="U168">
            <v>0</v>
          </cell>
          <cell r="V168">
            <v>61</v>
          </cell>
        </row>
        <row r="169">
          <cell r="E169" t="str">
            <v>na</v>
          </cell>
          <cell r="F169" t="str">
            <v>na</v>
          </cell>
          <cell r="G169">
            <v>9964</v>
          </cell>
          <cell r="H169">
            <v>9964</v>
          </cell>
          <cell r="I169">
            <v>10105</v>
          </cell>
          <cell r="J169">
            <v>9623</v>
          </cell>
          <cell r="K169">
            <v>10150</v>
          </cell>
          <cell r="L169">
            <v>10378</v>
          </cell>
          <cell r="M169">
            <v>10444</v>
          </cell>
          <cell r="N169">
            <v>10170</v>
          </cell>
          <cell r="O169">
            <v>11004</v>
          </cell>
          <cell r="P169">
            <v>11202</v>
          </cell>
          <cell r="Q169">
            <v>9084</v>
          </cell>
          <cell r="R169">
            <v>7981</v>
          </cell>
          <cell r="S169">
            <v>10258</v>
          </cell>
          <cell r="T169">
            <v>10227</v>
          </cell>
          <cell r="U169">
            <v>10184</v>
          </cell>
          <cell r="V169">
            <v>8003</v>
          </cell>
        </row>
        <row r="170">
          <cell r="E170" t="str">
            <v>na</v>
          </cell>
          <cell r="F170">
            <v>2074</v>
          </cell>
          <cell r="G170">
            <v>2708</v>
          </cell>
          <cell r="H170">
            <v>2863</v>
          </cell>
          <cell r="I170">
            <v>3188</v>
          </cell>
          <cell r="J170">
            <v>4057</v>
          </cell>
          <cell r="K170">
            <v>3865</v>
          </cell>
          <cell r="L170">
            <v>2835</v>
          </cell>
          <cell r="M170">
            <v>2831</v>
          </cell>
          <cell r="N170">
            <v>2798</v>
          </cell>
          <cell r="O170">
            <v>2662</v>
          </cell>
          <cell r="P170">
            <v>2883</v>
          </cell>
          <cell r="Q170">
            <v>2560</v>
          </cell>
          <cell r="R170">
            <v>2809</v>
          </cell>
          <cell r="S170">
            <v>2916</v>
          </cell>
          <cell r="T170">
            <v>2997</v>
          </cell>
          <cell r="U170">
            <v>2637</v>
          </cell>
          <cell r="V170">
            <v>2326</v>
          </cell>
        </row>
        <row r="171">
          <cell r="E171" t="str">
            <v>na</v>
          </cell>
          <cell r="F171">
            <v>901</v>
          </cell>
          <cell r="G171">
            <v>967</v>
          </cell>
          <cell r="H171">
            <v>1027</v>
          </cell>
          <cell r="I171">
            <v>516</v>
          </cell>
          <cell r="J171">
            <v>870</v>
          </cell>
          <cell r="K171">
            <v>923</v>
          </cell>
          <cell r="L171">
            <v>923</v>
          </cell>
          <cell r="M171">
            <v>792</v>
          </cell>
          <cell r="N171">
            <v>953</v>
          </cell>
          <cell r="O171">
            <v>701</v>
          </cell>
          <cell r="P171">
            <v>929</v>
          </cell>
          <cell r="Q171">
            <v>910</v>
          </cell>
          <cell r="R171">
            <v>881</v>
          </cell>
          <cell r="S171">
            <v>969</v>
          </cell>
          <cell r="T171">
            <v>874</v>
          </cell>
          <cell r="U171">
            <v>924</v>
          </cell>
          <cell r="V171">
            <v>956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E173" t="str">
            <v>na</v>
          </cell>
          <cell r="F173" t="str">
            <v>na</v>
          </cell>
          <cell r="G173" t="str">
            <v>na</v>
          </cell>
          <cell r="H173" t="str">
            <v>na</v>
          </cell>
          <cell r="I173" t="str">
            <v>na</v>
          </cell>
          <cell r="J173" t="str">
            <v>na</v>
          </cell>
          <cell r="K173" t="str">
            <v>na</v>
          </cell>
          <cell r="L173" t="str">
            <v>na</v>
          </cell>
          <cell r="M173" t="str">
            <v>na</v>
          </cell>
          <cell r="N173" t="str">
            <v>na</v>
          </cell>
          <cell r="O173" t="str">
            <v>na</v>
          </cell>
          <cell r="P173" t="str">
            <v>na</v>
          </cell>
          <cell r="Q173" t="str">
            <v>na</v>
          </cell>
          <cell r="R173" t="str">
            <v>na</v>
          </cell>
          <cell r="S173" t="str">
            <v>na</v>
          </cell>
          <cell r="T173" t="str">
            <v>na</v>
          </cell>
        </row>
        <row r="174">
          <cell r="E174" t="str">
            <v>na</v>
          </cell>
          <cell r="F174" t="str">
            <v>na</v>
          </cell>
          <cell r="G174">
            <v>2951</v>
          </cell>
          <cell r="H174">
            <v>2282</v>
          </cell>
          <cell r="I174">
            <v>2869</v>
          </cell>
          <cell r="J174">
            <v>5766</v>
          </cell>
          <cell r="K174">
            <v>8682</v>
          </cell>
          <cell r="L174">
            <v>35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941</v>
          </cell>
          <cell r="U174">
            <v>511</v>
          </cell>
          <cell r="V174">
            <v>256</v>
          </cell>
        </row>
        <row r="175">
          <cell r="E175" t="str">
            <v>na</v>
          </cell>
          <cell r="F175">
            <v>7663</v>
          </cell>
          <cell r="G175">
            <v>9892</v>
          </cell>
          <cell r="H175">
            <v>5595</v>
          </cell>
          <cell r="I175">
            <v>5402</v>
          </cell>
          <cell r="J175">
            <v>5981</v>
          </cell>
          <cell r="K175">
            <v>13375</v>
          </cell>
          <cell r="L175">
            <v>13823</v>
          </cell>
          <cell r="M175">
            <v>14385</v>
          </cell>
          <cell r="N175">
            <v>10095</v>
          </cell>
          <cell r="O175">
            <v>10458</v>
          </cell>
          <cell r="P175">
            <v>10463</v>
          </cell>
          <cell r="Q175">
            <v>9086</v>
          </cell>
          <cell r="R175">
            <v>9061</v>
          </cell>
          <cell r="S175">
            <v>9121</v>
          </cell>
          <cell r="T175">
            <v>9103</v>
          </cell>
          <cell r="U175">
            <v>10116</v>
          </cell>
          <cell r="V175">
            <v>7037</v>
          </cell>
        </row>
        <row r="176">
          <cell r="E176">
            <v>34254</v>
          </cell>
          <cell r="F176">
            <v>38596</v>
          </cell>
          <cell r="G176">
            <v>36993</v>
          </cell>
          <cell r="H176">
            <v>32998</v>
          </cell>
          <cell r="I176">
            <v>31620</v>
          </cell>
          <cell r="J176">
            <v>30133</v>
          </cell>
          <cell r="K176">
            <v>32372</v>
          </cell>
          <cell r="L176">
            <v>36121</v>
          </cell>
          <cell r="M176">
            <v>39206</v>
          </cell>
          <cell r="N176">
            <v>37735</v>
          </cell>
          <cell r="O176">
            <v>36188</v>
          </cell>
          <cell r="P176">
            <v>31221</v>
          </cell>
          <cell r="Q176">
            <v>38067</v>
          </cell>
          <cell r="R176">
            <v>36508</v>
          </cell>
          <cell r="S176">
            <v>38950</v>
          </cell>
          <cell r="T176">
            <v>38137</v>
          </cell>
          <cell r="U176">
            <v>40480</v>
          </cell>
          <cell r="V176">
            <v>39710</v>
          </cell>
        </row>
        <row r="177">
          <cell r="E177" t="str">
            <v>na</v>
          </cell>
          <cell r="F177">
            <v>32093</v>
          </cell>
          <cell r="G177">
            <v>33035</v>
          </cell>
          <cell r="H177">
            <v>33652</v>
          </cell>
          <cell r="I177">
            <v>33353</v>
          </cell>
          <cell r="J177">
            <v>33376</v>
          </cell>
          <cell r="K177">
            <v>33197</v>
          </cell>
          <cell r="L177">
            <v>32651</v>
          </cell>
          <cell r="M177">
            <v>32347</v>
          </cell>
          <cell r="N177">
            <v>31428</v>
          </cell>
          <cell r="O177">
            <v>29630</v>
          </cell>
          <cell r="P177">
            <v>30894</v>
          </cell>
          <cell r="Q177">
            <v>30956</v>
          </cell>
          <cell r="R177">
            <v>31297</v>
          </cell>
          <cell r="S177">
            <v>31322</v>
          </cell>
          <cell r="T177">
            <v>31130</v>
          </cell>
          <cell r="U177">
            <v>29744</v>
          </cell>
          <cell r="V177">
            <v>29902</v>
          </cell>
        </row>
        <row r="178">
          <cell r="E178" t="str">
            <v>na</v>
          </cell>
          <cell r="F178" t="str">
            <v>na</v>
          </cell>
          <cell r="G178">
            <v>18044</v>
          </cell>
          <cell r="H178">
            <v>19284</v>
          </cell>
          <cell r="I178">
            <v>17702</v>
          </cell>
          <cell r="J178">
            <v>17721</v>
          </cell>
          <cell r="K178">
            <v>16351</v>
          </cell>
          <cell r="L178">
            <v>18001</v>
          </cell>
          <cell r="M178">
            <v>17999</v>
          </cell>
          <cell r="N178">
            <v>18002</v>
          </cell>
          <cell r="O178">
            <v>18027</v>
          </cell>
          <cell r="P178">
            <v>16970</v>
          </cell>
          <cell r="Q178">
            <v>18757</v>
          </cell>
          <cell r="R178">
            <v>18646</v>
          </cell>
          <cell r="S178">
            <v>18508</v>
          </cell>
          <cell r="T178">
            <v>18028</v>
          </cell>
          <cell r="U178">
            <v>19422</v>
          </cell>
          <cell r="V178">
            <v>18175</v>
          </cell>
        </row>
        <row r="179">
          <cell r="E179" t="str">
            <v>na</v>
          </cell>
          <cell r="F179" t="str">
            <v>na</v>
          </cell>
          <cell r="G179">
            <v>41125</v>
          </cell>
          <cell r="H179">
            <v>41085</v>
          </cell>
          <cell r="I179">
            <v>41506</v>
          </cell>
          <cell r="J179">
            <v>41462</v>
          </cell>
          <cell r="K179">
            <v>42905</v>
          </cell>
          <cell r="L179">
            <v>40021</v>
          </cell>
          <cell r="M179">
            <v>41198</v>
          </cell>
          <cell r="N179">
            <v>43788</v>
          </cell>
          <cell r="O179">
            <v>43929</v>
          </cell>
          <cell r="P179">
            <v>43908</v>
          </cell>
          <cell r="Q179">
            <v>44939</v>
          </cell>
          <cell r="R179">
            <v>45149</v>
          </cell>
          <cell r="S179">
            <v>45084</v>
          </cell>
          <cell r="T179">
            <v>43003</v>
          </cell>
          <cell r="U179">
            <v>41123</v>
          </cell>
          <cell r="V179">
            <v>34548</v>
          </cell>
        </row>
        <row r="180">
          <cell r="E180" t="str">
            <v>na</v>
          </cell>
          <cell r="F180" t="str">
            <v>na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-1849</v>
          </cell>
          <cell r="V180">
            <v>-3198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E182" t="str">
            <v>na</v>
          </cell>
          <cell r="F182">
            <v>677</v>
          </cell>
          <cell r="G182">
            <v>843</v>
          </cell>
          <cell r="H182">
            <v>852</v>
          </cell>
          <cell r="I182">
            <v>827</v>
          </cell>
          <cell r="J182">
            <v>901</v>
          </cell>
          <cell r="K182">
            <v>789</v>
          </cell>
          <cell r="L182">
            <v>874</v>
          </cell>
          <cell r="M182">
            <v>832</v>
          </cell>
          <cell r="N182">
            <v>778</v>
          </cell>
          <cell r="O182">
            <v>789</v>
          </cell>
          <cell r="P182">
            <v>682</v>
          </cell>
          <cell r="Q182">
            <v>759</v>
          </cell>
          <cell r="R182">
            <v>1034</v>
          </cell>
          <cell r="S182">
            <v>823</v>
          </cell>
          <cell r="T182">
            <v>841</v>
          </cell>
          <cell r="U182">
            <v>904</v>
          </cell>
          <cell r="V182">
            <v>883</v>
          </cell>
        </row>
        <row r="183">
          <cell r="E183" t="str">
            <v>na</v>
          </cell>
          <cell r="F183">
            <v>1103</v>
          </cell>
          <cell r="G183">
            <v>1110</v>
          </cell>
          <cell r="H183">
            <v>1123</v>
          </cell>
          <cell r="I183">
            <v>1038</v>
          </cell>
          <cell r="J183">
            <v>1032</v>
          </cell>
          <cell r="K183">
            <v>1129</v>
          </cell>
          <cell r="L183">
            <v>975</v>
          </cell>
          <cell r="M183">
            <v>1045</v>
          </cell>
          <cell r="N183">
            <v>1024</v>
          </cell>
          <cell r="O183">
            <v>1084</v>
          </cell>
          <cell r="P183">
            <v>1084</v>
          </cell>
          <cell r="Q183">
            <v>1003</v>
          </cell>
          <cell r="R183">
            <v>1101</v>
          </cell>
          <cell r="S183">
            <v>788</v>
          </cell>
          <cell r="T183">
            <v>1008</v>
          </cell>
          <cell r="U183">
            <v>832</v>
          </cell>
          <cell r="V183">
            <v>262</v>
          </cell>
        </row>
        <row r="184">
          <cell r="E184" t="str">
            <v>na</v>
          </cell>
          <cell r="F184">
            <v>362</v>
          </cell>
          <cell r="G184">
            <v>376</v>
          </cell>
          <cell r="H184">
            <v>359</v>
          </cell>
          <cell r="I184">
            <v>362</v>
          </cell>
          <cell r="J184">
            <v>367</v>
          </cell>
          <cell r="K184">
            <v>385</v>
          </cell>
          <cell r="L184">
            <v>382</v>
          </cell>
          <cell r="M184">
            <v>385</v>
          </cell>
          <cell r="N184">
            <v>354</v>
          </cell>
          <cell r="O184">
            <v>384</v>
          </cell>
          <cell r="P184">
            <v>381</v>
          </cell>
          <cell r="Q184">
            <v>384</v>
          </cell>
          <cell r="R184">
            <v>377</v>
          </cell>
          <cell r="S184">
            <v>387</v>
          </cell>
          <cell r="T184">
            <v>388</v>
          </cell>
          <cell r="U184">
            <v>426</v>
          </cell>
          <cell r="V184">
            <v>372</v>
          </cell>
        </row>
        <row r="185">
          <cell r="E185" t="str">
            <v>na</v>
          </cell>
          <cell r="F185" t="str">
            <v>na</v>
          </cell>
          <cell r="G185">
            <v>3170</v>
          </cell>
          <cell r="H185">
            <v>3194</v>
          </cell>
          <cell r="I185">
            <v>3300</v>
          </cell>
          <cell r="J185">
            <v>3230</v>
          </cell>
          <cell r="K185">
            <v>3162</v>
          </cell>
          <cell r="L185">
            <v>3294</v>
          </cell>
          <cell r="M185">
            <v>3075</v>
          </cell>
          <cell r="N185">
            <v>3223</v>
          </cell>
          <cell r="O185">
            <v>3075</v>
          </cell>
          <cell r="P185">
            <v>3290</v>
          </cell>
          <cell r="Q185">
            <v>3086</v>
          </cell>
          <cell r="R185">
            <v>3248</v>
          </cell>
          <cell r="S185">
            <v>3147</v>
          </cell>
          <cell r="T185">
            <v>3211</v>
          </cell>
          <cell r="U185">
            <v>3276</v>
          </cell>
          <cell r="V185">
            <v>2891</v>
          </cell>
        </row>
        <row r="186">
          <cell r="E186" t="str">
            <v>na</v>
          </cell>
          <cell r="F186" t="str">
            <v>na</v>
          </cell>
          <cell r="G186">
            <v>18193</v>
          </cell>
          <cell r="H186">
            <v>18399</v>
          </cell>
          <cell r="I186">
            <v>18522</v>
          </cell>
          <cell r="J186">
            <v>18127</v>
          </cell>
          <cell r="K186">
            <v>18137</v>
          </cell>
          <cell r="L186">
            <v>18269</v>
          </cell>
          <cell r="M186">
            <v>18330</v>
          </cell>
          <cell r="N186">
            <v>18261</v>
          </cell>
          <cell r="O186">
            <v>18402</v>
          </cell>
          <cell r="P186">
            <v>18481</v>
          </cell>
          <cell r="Q186">
            <v>18258</v>
          </cell>
          <cell r="R186">
            <v>18005</v>
          </cell>
          <cell r="S186">
            <v>18059</v>
          </cell>
          <cell r="T186">
            <v>18086</v>
          </cell>
          <cell r="U186">
            <v>17821</v>
          </cell>
          <cell r="V186">
            <v>16696</v>
          </cell>
        </row>
        <row r="187">
          <cell r="E187" t="str">
            <v>na</v>
          </cell>
          <cell r="F187" t="str">
            <v>na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E188" t="str">
            <v>na</v>
          </cell>
          <cell r="F188">
            <v>3809</v>
          </cell>
          <cell r="G188">
            <v>3616</v>
          </cell>
          <cell r="H188">
            <v>3907</v>
          </cell>
          <cell r="I188">
            <v>3628</v>
          </cell>
          <cell r="J188">
            <v>3700</v>
          </cell>
          <cell r="K188">
            <v>3694</v>
          </cell>
          <cell r="L188">
            <v>3333</v>
          </cell>
          <cell r="M188">
            <v>3366</v>
          </cell>
          <cell r="N188">
            <v>3226</v>
          </cell>
          <cell r="O188">
            <v>3579</v>
          </cell>
          <cell r="P188">
            <v>3875</v>
          </cell>
          <cell r="Q188">
            <v>3832</v>
          </cell>
          <cell r="R188">
            <v>3319</v>
          </cell>
          <cell r="S188">
            <v>3842</v>
          </cell>
          <cell r="T188">
            <v>3563</v>
          </cell>
          <cell r="U188">
            <v>3647</v>
          </cell>
          <cell r="V188">
            <v>3419</v>
          </cell>
        </row>
        <row r="189">
          <cell r="E189" t="str">
            <v>na</v>
          </cell>
          <cell r="F189" t="str">
            <v>na</v>
          </cell>
          <cell r="G189" t="str">
            <v>na</v>
          </cell>
          <cell r="H189" t="str">
            <v>na</v>
          </cell>
          <cell r="I189" t="str">
            <v>na</v>
          </cell>
          <cell r="J189" t="str">
            <v>na</v>
          </cell>
          <cell r="K189" t="str">
            <v>na</v>
          </cell>
          <cell r="L189" t="str">
            <v>na</v>
          </cell>
          <cell r="M189" t="str">
            <v>na</v>
          </cell>
          <cell r="N189" t="str">
            <v>na</v>
          </cell>
          <cell r="O189" t="str">
            <v>na</v>
          </cell>
          <cell r="P189" t="str">
            <v>na</v>
          </cell>
          <cell r="Q189" t="str">
            <v>na</v>
          </cell>
          <cell r="R189" t="str">
            <v>na</v>
          </cell>
          <cell r="S189" t="str">
            <v>na</v>
          </cell>
          <cell r="T189" t="str">
            <v>na</v>
          </cell>
        </row>
        <row r="190">
          <cell r="E190">
            <v>72869</v>
          </cell>
          <cell r="F190">
            <v>73069</v>
          </cell>
          <cell r="G190">
            <v>78307</v>
          </cell>
          <cell r="H190">
            <v>76641</v>
          </cell>
          <cell r="I190">
            <v>77996</v>
          </cell>
          <cell r="J190">
            <v>77079</v>
          </cell>
          <cell r="K190">
            <v>82920</v>
          </cell>
          <cell r="L190">
            <v>79949</v>
          </cell>
          <cell r="M190">
            <v>79601</v>
          </cell>
          <cell r="N190">
            <v>74378</v>
          </cell>
          <cell r="O190">
            <v>83561</v>
          </cell>
          <cell r="P190">
            <v>83012</v>
          </cell>
          <cell r="Q190">
            <v>78562</v>
          </cell>
          <cell r="R190">
            <v>70646</v>
          </cell>
          <cell r="S190">
            <v>78561</v>
          </cell>
          <cell r="T190">
            <v>81045</v>
          </cell>
          <cell r="U190">
            <v>94176</v>
          </cell>
          <cell r="V190">
            <v>63609</v>
          </cell>
        </row>
        <row r="191">
          <cell r="E191" t="str">
            <v>na</v>
          </cell>
          <cell r="F191">
            <v>39246</v>
          </cell>
          <cell r="G191">
            <v>42180</v>
          </cell>
          <cell r="H191">
            <v>43179</v>
          </cell>
          <cell r="I191">
            <v>42641</v>
          </cell>
          <cell r="J191">
            <v>44652</v>
          </cell>
          <cell r="K191">
            <v>40818</v>
          </cell>
          <cell r="L191">
            <v>43018</v>
          </cell>
          <cell r="M191">
            <v>44089</v>
          </cell>
          <cell r="N191">
            <v>42647</v>
          </cell>
          <cell r="O191">
            <v>39992</v>
          </cell>
          <cell r="P191">
            <v>38482</v>
          </cell>
          <cell r="Q191">
            <v>42709</v>
          </cell>
          <cell r="R191">
            <v>40095</v>
          </cell>
          <cell r="S191">
            <v>40095</v>
          </cell>
          <cell r="T191">
            <v>36805</v>
          </cell>
          <cell r="U191">
            <v>19915</v>
          </cell>
          <cell r="V191">
            <v>19795</v>
          </cell>
        </row>
        <row r="192">
          <cell r="E192" t="str">
            <v>na</v>
          </cell>
          <cell r="F192" t="str">
            <v>na</v>
          </cell>
          <cell r="G192">
            <v>12387</v>
          </cell>
          <cell r="H192">
            <v>12974</v>
          </cell>
          <cell r="I192">
            <v>12292</v>
          </cell>
          <cell r="J192">
            <v>12240</v>
          </cell>
          <cell r="K192">
            <v>11963</v>
          </cell>
          <cell r="L192">
            <v>11875</v>
          </cell>
          <cell r="M192">
            <v>12491</v>
          </cell>
          <cell r="N192">
            <v>12492</v>
          </cell>
          <cell r="O192">
            <v>11796</v>
          </cell>
          <cell r="P192">
            <v>11916</v>
          </cell>
          <cell r="Q192">
            <v>11816</v>
          </cell>
          <cell r="R192">
            <v>11825</v>
          </cell>
          <cell r="S192">
            <v>11810</v>
          </cell>
          <cell r="T192">
            <v>12048</v>
          </cell>
          <cell r="U192">
            <v>11984</v>
          </cell>
          <cell r="V192">
            <v>11860</v>
          </cell>
        </row>
        <row r="193">
          <cell r="E193" t="str">
            <v>na</v>
          </cell>
          <cell r="F193">
            <v>3032</v>
          </cell>
          <cell r="G193">
            <v>3038</v>
          </cell>
          <cell r="H193">
            <v>2796</v>
          </cell>
          <cell r="I193">
            <v>2845</v>
          </cell>
          <cell r="J193">
            <v>2006</v>
          </cell>
          <cell r="K193">
            <v>3107</v>
          </cell>
          <cell r="L193">
            <v>2049</v>
          </cell>
          <cell r="M193">
            <v>2946</v>
          </cell>
          <cell r="N193">
            <v>2116</v>
          </cell>
          <cell r="O193">
            <v>2760</v>
          </cell>
          <cell r="P193">
            <v>2913</v>
          </cell>
          <cell r="Q193">
            <v>2790</v>
          </cell>
          <cell r="R193">
            <v>2691</v>
          </cell>
          <cell r="S193">
            <v>3066</v>
          </cell>
          <cell r="T193">
            <v>2672</v>
          </cell>
          <cell r="U193">
            <v>2814</v>
          </cell>
          <cell r="V193">
            <v>2861</v>
          </cell>
        </row>
        <row r="194">
          <cell r="E194" t="str">
            <v>na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136</v>
          </cell>
          <cell r="O194">
            <v>943</v>
          </cell>
          <cell r="P194">
            <v>1055</v>
          </cell>
          <cell r="Q194">
            <v>960</v>
          </cell>
          <cell r="R194">
            <v>1014</v>
          </cell>
          <cell r="S194">
            <v>1021</v>
          </cell>
          <cell r="T194">
            <v>665</v>
          </cell>
          <cell r="U194">
            <v>724</v>
          </cell>
          <cell r="V194">
            <v>503</v>
          </cell>
        </row>
        <row r="195">
          <cell r="E195" t="str">
            <v>na</v>
          </cell>
          <cell r="F195">
            <v>7009</v>
          </cell>
          <cell r="G195">
            <v>7614</v>
          </cell>
          <cell r="H195">
            <v>8091</v>
          </cell>
          <cell r="I195">
            <v>7207</v>
          </cell>
          <cell r="J195">
            <v>7340</v>
          </cell>
          <cell r="K195">
            <v>7188</v>
          </cell>
          <cell r="L195">
            <v>6929</v>
          </cell>
          <cell r="M195">
            <v>2157</v>
          </cell>
          <cell r="N195">
            <v>6980</v>
          </cell>
          <cell r="O195">
            <v>7874</v>
          </cell>
          <cell r="P195">
            <v>7924</v>
          </cell>
          <cell r="Q195">
            <v>7326</v>
          </cell>
          <cell r="R195">
            <v>7280</v>
          </cell>
          <cell r="S195">
            <v>6849</v>
          </cell>
          <cell r="T195">
            <v>7284</v>
          </cell>
          <cell r="U195">
            <v>6132</v>
          </cell>
          <cell r="V195">
            <v>6831</v>
          </cell>
        </row>
        <row r="196">
          <cell r="E196" t="str">
            <v>na</v>
          </cell>
          <cell r="F196" t="str">
            <v>na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E197" t="str">
            <v>na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E198" t="str">
            <v>na</v>
          </cell>
          <cell r="F198">
            <v>480</v>
          </cell>
          <cell r="G198">
            <v>352</v>
          </cell>
          <cell r="H198">
            <v>464</v>
          </cell>
          <cell r="I198">
            <v>366</v>
          </cell>
          <cell r="J198">
            <v>475</v>
          </cell>
          <cell r="K198">
            <v>461</v>
          </cell>
          <cell r="L198">
            <v>375</v>
          </cell>
          <cell r="M198">
            <v>406</v>
          </cell>
          <cell r="N198">
            <v>393</v>
          </cell>
          <cell r="O198">
            <v>430</v>
          </cell>
          <cell r="P198">
            <v>466</v>
          </cell>
          <cell r="Q198">
            <v>494</v>
          </cell>
          <cell r="R198">
            <v>603</v>
          </cell>
          <cell r="S198">
            <v>314</v>
          </cell>
          <cell r="T198">
            <v>379</v>
          </cell>
          <cell r="U198">
            <v>302</v>
          </cell>
          <cell r="V198">
            <v>277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E200" t="str">
            <v>na</v>
          </cell>
          <cell r="F200" t="str">
            <v>na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E201" t="str">
            <v>na</v>
          </cell>
          <cell r="F201" t="str">
            <v>na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E202" t="str">
            <v>na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67</v>
          </cell>
          <cell r="M202">
            <v>72</v>
          </cell>
          <cell r="N202">
            <v>19</v>
          </cell>
          <cell r="O202">
            <v>69</v>
          </cell>
          <cell r="P202">
            <v>81</v>
          </cell>
          <cell r="Q202">
            <v>93</v>
          </cell>
          <cell r="R202">
            <v>89</v>
          </cell>
          <cell r="S202">
            <v>94</v>
          </cell>
          <cell r="T202">
            <v>73</v>
          </cell>
          <cell r="U202">
            <v>145</v>
          </cell>
          <cell r="V202">
            <v>98</v>
          </cell>
        </row>
        <row r="203">
          <cell r="E203" t="str">
            <v>na</v>
          </cell>
          <cell r="F203">
            <v>3465</v>
          </cell>
          <cell r="G203">
            <v>3576</v>
          </cell>
          <cell r="H203">
            <v>3730</v>
          </cell>
          <cell r="I203">
            <v>3633</v>
          </cell>
          <cell r="J203">
            <v>3674</v>
          </cell>
          <cell r="K203">
            <v>3370</v>
          </cell>
          <cell r="L203">
            <v>3648</v>
          </cell>
          <cell r="M203">
            <v>3436</v>
          </cell>
          <cell r="N203">
            <v>3377</v>
          </cell>
          <cell r="O203">
            <v>3496</v>
          </cell>
          <cell r="P203">
            <v>3538</v>
          </cell>
          <cell r="Q203">
            <v>3562</v>
          </cell>
          <cell r="R203">
            <v>3357</v>
          </cell>
          <cell r="S203">
            <v>3391</v>
          </cell>
          <cell r="T203">
            <v>3425</v>
          </cell>
          <cell r="U203">
            <v>3015</v>
          </cell>
          <cell r="V203">
            <v>3328</v>
          </cell>
        </row>
        <row r="204">
          <cell r="E204" t="str">
            <v>na</v>
          </cell>
          <cell r="F204">
            <v>36340</v>
          </cell>
          <cell r="G204">
            <v>35819</v>
          </cell>
          <cell r="H204">
            <v>35021</v>
          </cell>
          <cell r="I204">
            <v>40080</v>
          </cell>
          <cell r="J204">
            <v>43275</v>
          </cell>
          <cell r="K204">
            <v>43862</v>
          </cell>
          <cell r="L204">
            <v>45617</v>
          </cell>
          <cell r="M204">
            <v>44432</v>
          </cell>
          <cell r="N204">
            <v>46247</v>
          </cell>
          <cell r="O204">
            <v>48979</v>
          </cell>
          <cell r="P204">
            <v>45394</v>
          </cell>
          <cell r="Q204">
            <v>44904</v>
          </cell>
          <cell r="R204">
            <v>42011</v>
          </cell>
          <cell r="S204">
            <v>46275</v>
          </cell>
          <cell r="T204">
            <v>42499</v>
          </cell>
          <cell r="U204">
            <v>42614</v>
          </cell>
          <cell r="V204">
            <v>41787</v>
          </cell>
        </row>
        <row r="205">
          <cell r="E205" t="str">
            <v>na</v>
          </cell>
          <cell r="F205" t="str">
            <v>na</v>
          </cell>
          <cell r="G205">
            <v>29663</v>
          </cell>
          <cell r="H205">
            <v>24805</v>
          </cell>
          <cell r="I205">
            <v>25533</v>
          </cell>
          <cell r="J205">
            <v>25207</v>
          </cell>
          <cell r="K205">
            <v>25787</v>
          </cell>
          <cell r="L205">
            <v>26935</v>
          </cell>
          <cell r="M205">
            <v>21684</v>
          </cell>
          <cell r="N205">
            <v>16196</v>
          </cell>
          <cell r="O205">
            <v>5381</v>
          </cell>
          <cell r="P205">
            <v>4810</v>
          </cell>
          <cell r="Q205">
            <v>4994</v>
          </cell>
          <cell r="R205">
            <v>0</v>
          </cell>
          <cell r="S205">
            <v>0</v>
          </cell>
          <cell r="T205">
            <v>8791</v>
          </cell>
          <cell r="U205">
            <v>11630</v>
          </cell>
          <cell r="V205">
            <v>25953</v>
          </cell>
        </row>
        <row r="206">
          <cell r="E206" t="str">
            <v>na</v>
          </cell>
          <cell r="F206" t="str">
            <v>na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4151</v>
          </cell>
          <cell r="V206">
            <v>27087</v>
          </cell>
        </row>
        <row r="207">
          <cell r="E207" t="str">
            <v>na</v>
          </cell>
          <cell r="F207" t="str">
            <v>na</v>
          </cell>
          <cell r="G207">
            <v>26513</v>
          </cell>
          <cell r="H207">
            <v>34074</v>
          </cell>
          <cell r="I207">
            <v>33649</v>
          </cell>
          <cell r="J207">
            <v>34043</v>
          </cell>
          <cell r="K207">
            <v>34447</v>
          </cell>
          <cell r="L207">
            <v>31654</v>
          </cell>
          <cell r="M207">
            <v>38807</v>
          </cell>
          <cell r="N207">
            <v>32054</v>
          </cell>
          <cell r="O207">
            <v>31510</v>
          </cell>
          <cell r="P207">
            <v>31968</v>
          </cell>
          <cell r="Q207">
            <v>34280</v>
          </cell>
          <cell r="R207">
            <v>30067</v>
          </cell>
          <cell r="S207">
            <v>21403</v>
          </cell>
          <cell r="T207">
            <v>32765</v>
          </cell>
          <cell r="U207">
            <v>31152</v>
          </cell>
          <cell r="V207">
            <v>28160</v>
          </cell>
        </row>
        <row r="208">
          <cell r="E208" t="str">
            <v>na</v>
          </cell>
          <cell r="F208">
            <v>2867</v>
          </cell>
          <cell r="G208">
            <v>2888</v>
          </cell>
          <cell r="H208">
            <v>2852</v>
          </cell>
          <cell r="I208">
            <v>2944</v>
          </cell>
          <cell r="J208">
            <v>2750</v>
          </cell>
          <cell r="K208">
            <v>2901</v>
          </cell>
          <cell r="L208">
            <v>2866</v>
          </cell>
          <cell r="M208">
            <v>2907</v>
          </cell>
          <cell r="N208">
            <v>2763</v>
          </cell>
          <cell r="O208">
            <v>2765</v>
          </cell>
          <cell r="P208">
            <v>2898</v>
          </cell>
          <cell r="Q208">
            <v>2894</v>
          </cell>
          <cell r="R208">
            <v>2996</v>
          </cell>
          <cell r="S208">
            <v>2774</v>
          </cell>
          <cell r="T208">
            <v>2886</v>
          </cell>
          <cell r="U208">
            <v>2904</v>
          </cell>
          <cell r="V208">
            <v>2998</v>
          </cell>
        </row>
        <row r="209">
          <cell r="E209">
            <v>8402</v>
          </cell>
          <cell r="F209">
            <v>8426</v>
          </cell>
          <cell r="G209">
            <v>8426</v>
          </cell>
          <cell r="H209">
            <v>9486</v>
          </cell>
          <cell r="I209">
            <v>9486</v>
          </cell>
          <cell r="J209">
            <v>8367</v>
          </cell>
          <cell r="K209">
            <v>9648</v>
          </cell>
          <cell r="L209">
            <v>9648</v>
          </cell>
          <cell r="M209">
            <v>9627</v>
          </cell>
          <cell r="N209">
            <v>10107</v>
          </cell>
          <cell r="O209">
            <v>10112</v>
          </cell>
          <cell r="P209">
            <v>10110</v>
          </cell>
          <cell r="Q209">
            <v>8682</v>
          </cell>
          <cell r="R209">
            <v>8552</v>
          </cell>
          <cell r="S209">
            <v>9586</v>
          </cell>
          <cell r="T209">
            <v>8551</v>
          </cell>
          <cell r="U209">
            <v>9525</v>
          </cell>
          <cell r="V209">
            <v>9410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35</v>
          </cell>
          <cell r="V210">
            <v>0</v>
          </cell>
        </row>
        <row r="211">
          <cell r="E211" t="str">
            <v>na</v>
          </cell>
          <cell r="F211" t="str">
            <v>na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E212" t="str">
            <v>na</v>
          </cell>
          <cell r="F212">
            <v>1392</v>
          </cell>
          <cell r="G212">
            <v>1265</v>
          </cell>
          <cell r="H212">
            <v>353</v>
          </cell>
          <cell r="I212">
            <v>1409</v>
          </cell>
          <cell r="J212">
            <v>1427</v>
          </cell>
          <cell r="K212">
            <v>1482</v>
          </cell>
          <cell r="L212">
            <v>1291</v>
          </cell>
          <cell r="M212">
            <v>1248</v>
          </cell>
          <cell r="N212">
            <v>1368</v>
          </cell>
          <cell r="O212">
            <v>1274</v>
          </cell>
          <cell r="P212">
            <v>1353</v>
          </cell>
          <cell r="Q212">
            <v>1366</v>
          </cell>
          <cell r="R212">
            <v>1481</v>
          </cell>
          <cell r="S212">
            <v>1345</v>
          </cell>
          <cell r="T212">
            <v>1326</v>
          </cell>
          <cell r="U212">
            <v>1234</v>
          </cell>
          <cell r="V212">
            <v>1296</v>
          </cell>
        </row>
        <row r="213"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E214" t="str">
            <v>na</v>
          </cell>
          <cell r="F214" t="str">
            <v>na</v>
          </cell>
          <cell r="G214">
            <v>18497</v>
          </cell>
          <cell r="H214">
            <v>14388</v>
          </cell>
          <cell r="I214">
            <v>18083</v>
          </cell>
          <cell r="J214">
            <v>13262</v>
          </cell>
          <cell r="K214">
            <v>11004</v>
          </cell>
          <cell r="L214">
            <v>8838</v>
          </cell>
          <cell r="M214">
            <v>15614</v>
          </cell>
          <cell r="N214">
            <v>16268</v>
          </cell>
          <cell r="O214">
            <v>17725</v>
          </cell>
          <cell r="P214">
            <v>17776</v>
          </cell>
          <cell r="Q214">
            <v>16157</v>
          </cell>
          <cell r="R214">
            <v>17810</v>
          </cell>
          <cell r="S214">
            <v>9358</v>
          </cell>
          <cell r="T214">
            <v>15877</v>
          </cell>
          <cell r="U214">
            <v>15681</v>
          </cell>
          <cell r="V214">
            <v>19400</v>
          </cell>
        </row>
        <row r="215"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E216" t="str">
            <v>na</v>
          </cell>
          <cell r="F216">
            <v>515</v>
          </cell>
          <cell r="G216">
            <v>471</v>
          </cell>
          <cell r="H216">
            <v>470</v>
          </cell>
          <cell r="I216">
            <v>425</v>
          </cell>
          <cell r="J216">
            <v>442</v>
          </cell>
          <cell r="K216">
            <v>336</v>
          </cell>
          <cell r="L216">
            <v>264</v>
          </cell>
          <cell r="M216">
            <v>320</v>
          </cell>
          <cell r="N216">
            <v>386</v>
          </cell>
          <cell r="O216">
            <v>553</v>
          </cell>
          <cell r="P216">
            <v>659</v>
          </cell>
          <cell r="Q216">
            <v>544</v>
          </cell>
          <cell r="R216">
            <v>433</v>
          </cell>
          <cell r="S216">
            <v>537</v>
          </cell>
          <cell r="T216">
            <v>484</v>
          </cell>
          <cell r="U216">
            <v>554</v>
          </cell>
          <cell r="V216">
            <v>442</v>
          </cell>
        </row>
        <row r="217">
          <cell r="E217">
            <v>97468</v>
          </cell>
          <cell r="F217">
            <v>106147</v>
          </cell>
          <cell r="G217">
            <v>107147</v>
          </cell>
          <cell r="H217">
            <v>107147</v>
          </cell>
          <cell r="I217">
            <v>107147</v>
          </cell>
          <cell r="J217">
            <v>101280</v>
          </cell>
          <cell r="K217">
            <v>104969</v>
          </cell>
          <cell r="L217">
            <v>102606</v>
          </cell>
          <cell r="M217">
            <v>104969</v>
          </cell>
          <cell r="N217">
            <v>104086</v>
          </cell>
          <cell r="O217">
            <v>104086</v>
          </cell>
          <cell r="P217">
            <v>104067</v>
          </cell>
          <cell r="Q217">
            <v>104969</v>
          </cell>
          <cell r="R217">
            <v>104969</v>
          </cell>
          <cell r="S217">
            <v>104969</v>
          </cell>
          <cell r="T217">
            <v>103873</v>
          </cell>
          <cell r="U217">
            <v>101589</v>
          </cell>
          <cell r="V217">
            <v>95725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E219" t="str">
            <v>na</v>
          </cell>
          <cell r="F219">
            <v>381</v>
          </cell>
          <cell r="G219">
            <v>364</v>
          </cell>
          <cell r="H219">
            <v>363</v>
          </cell>
          <cell r="I219">
            <v>395</v>
          </cell>
          <cell r="J219">
            <v>355</v>
          </cell>
          <cell r="K219">
            <v>348</v>
          </cell>
          <cell r="L219">
            <v>353</v>
          </cell>
          <cell r="M219">
            <v>340</v>
          </cell>
          <cell r="N219">
            <v>376</v>
          </cell>
          <cell r="O219">
            <v>360</v>
          </cell>
          <cell r="P219">
            <v>365</v>
          </cell>
          <cell r="Q219">
            <v>347</v>
          </cell>
          <cell r="R219">
            <v>377</v>
          </cell>
          <cell r="S219">
            <v>381</v>
          </cell>
          <cell r="T219">
            <v>371</v>
          </cell>
          <cell r="U219">
            <v>377</v>
          </cell>
          <cell r="V219">
            <v>389</v>
          </cell>
        </row>
        <row r="220">
          <cell r="E220" t="str">
            <v>na</v>
          </cell>
          <cell r="F220">
            <v>94</v>
          </cell>
          <cell r="G220">
            <v>101</v>
          </cell>
          <cell r="H220">
            <v>87</v>
          </cell>
          <cell r="I220">
            <v>50</v>
          </cell>
          <cell r="J220">
            <v>44</v>
          </cell>
          <cell r="K220">
            <v>56</v>
          </cell>
          <cell r="L220">
            <v>69</v>
          </cell>
          <cell r="M220">
            <v>69</v>
          </cell>
          <cell r="N220">
            <v>77</v>
          </cell>
          <cell r="O220">
            <v>75</v>
          </cell>
          <cell r="P220">
            <v>90</v>
          </cell>
          <cell r="Q220">
            <v>83</v>
          </cell>
          <cell r="R220">
            <v>101</v>
          </cell>
          <cell r="S220">
            <v>82</v>
          </cell>
          <cell r="T220">
            <v>82</v>
          </cell>
          <cell r="U220">
            <v>93</v>
          </cell>
          <cell r="V220">
            <v>100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E222">
            <v>98000</v>
          </cell>
          <cell r="F222">
            <v>102000</v>
          </cell>
          <cell r="G222">
            <v>107000</v>
          </cell>
          <cell r="H222">
            <v>108000</v>
          </cell>
          <cell r="I222">
            <v>105000</v>
          </cell>
          <cell r="J222">
            <v>86000</v>
          </cell>
          <cell r="K222">
            <v>107000</v>
          </cell>
          <cell r="L222">
            <v>110000</v>
          </cell>
          <cell r="M222">
            <v>110000</v>
          </cell>
          <cell r="N222">
            <v>104000</v>
          </cell>
          <cell r="O222">
            <v>114000</v>
          </cell>
          <cell r="P222">
            <v>114000</v>
          </cell>
          <cell r="Q222">
            <v>125000</v>
          </cell>
          <cell r="R222">
            <v>140000</v>
          </cell>
          <cell r="S222">
            <v>134000</v>
          </cell>
          <cell r="T222">
            <v>113480</v>
          </cell>
          <cell r="U222">
            <v>140355</v>
          </cell>
          <cell r="V222">
            <v>104129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E224" t="str">
            <v>na</v>
          </cell>
          <cell r="F224" t="str">
            <v>na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E225">
            <v>3080230</v>
          </cell>
          <cell r="F225">
            <v>3178700</v>
          </cell>
          <cell r="G225">
            <v>3120963</v>
          </cell>
          <cell r="H225">
            <v>3084166</v>
          </cell>
          <cell r="I225">
            <v>3006046</v>
          </cell>
          <cell r="J225">
            <v>3076728</v>
          </cell>
          <cell r="K225">
            <v>3145469</v>
          </cell>
          <cell r="L225">
            <v>3081706</v>
          </cell>
          <cell r="M225">
            <v>3054747</v>
          </cell>
          <cell r="N225">
            <v>3095400</v>
          </cell>
          <cell r="O225">
            <v>3107403</v>
          </cell>
          <cell r="P225">
            <v>3122243</v>
          </cell>
          <cell r="Q225">
            <v>3097909</v>
          </cell>
          <cell r="R225">
            <v>2975129</v>
          </cell>
          <cell r="S225">
            <v>3016979</v>
          </cell>
          <cell r="T225">
            <v>3079816</v>
          </cell>
          <cell r="U225">
            <v>3062380</v>
          </cell>
          <cell r="V225">
            <v>2956840</v>
          </cell>
        </row>
        <row r="226">
          <cell r="E226">
            <v>297110</v>
          </cell>
          <cell r="F226">
            <v>300957</v>
          </cell>
          <cell r="G226">
            <v>244241</v>
          </cell>
          <cell r="H226">
            <v>254437</v>
          </cell>
          <cell r="I226">
            <v>253073</v>
          </cell>
          <cell r="J226">
            <v>291098</v>
          </cell>
          <cell r="K226">
            <v>306345</v>
          </cell>
          <cell r="L226">
            <v>322427</v>
          </cell>
          <cell r="M226">
            <v>307169</v>
          </cell>
          <cell r="N226">
            <v>316886</v>
          </cell>
          <cell r="O226">
            <v>312780</v>
          </cell>
          <cell r="P226">
            <v>298096</v>
          </cell>
          <cell r="Q226">
            <v>302734</v>
          </cell>
          <cell r="R226">
            <v>328644</v>
          </cell>
          <cell r="S226">
            <v>275234</v>
          </cell>
          <cell r="T226">
            <v>301419</v>
          </cell>
          <cell r="U226">
            <v>309886</v>
          </cell>
          <cell r="V226">
            <v>258674</v>
          </cell>
        </row>
        <row r="227">
          <cell r="E227">
            <v>8388</v>
          </cell>
          <cell r="F227">
            <v>9343</v>
          </cell>
          <cell r="G227">
            <v>8081</v>
          </cell>
          <cell r="H227">
            <v>11222</v>
          </cell>
          <cell r="I227">
            <v>8767</v>
          </cell>
          <cell r="J227">
            <v>29934</v>
          </cell>
          <cell r="K227">
            <v>25644</v>
          </cell>
          <cell r="L227">
            <v>33113</v>
          </cell>
          <cell r="M227">
            <v>9824</v>
          </cell>
          <cell r="N227">
            <v>4394</v>
          </cell>
          <cell r="O227">
            <v>6413</v>
          </cell>
          <cell r="P227">
            <v>19421</v>
          </cell>
          <cell r="Q227">
            <v>26203</v>
          </cell>
          <cell r="R227">
            <v>31877</v>
          </cell>
          <cell r="S227">
            <v>33059</v>
          </cell>
          <cell r="T227">
            <v>19812</v>
          </cell>
          <cell r="U227">
            <v>10417</v>
          </cell>
          <cell r="V227">
            <v>43645</v>
          </cell>
        </row>
        <row r="228">
          <cell r="E228">
            <v>23568</v>
          </cell>
          <cell r="F228">
            <v>23568</v>
          </cell>
          <cell r="G228">
            <v>23568</v>
          </cell>
          <cell r="H228">
            <v>23568</v>
          </cell>
          <cell r="I228">
            <v>23568</v>
          </cell>
          <cell r="J228">
            <v>23568</v>
          </cell>
          <cell r="K228">
            <v>23568</v>
          </cell>
          <cell r="L228">
            <v>23568</v>
          </cell>
          <cell r="M228">
            <v>23568</v>
          </cell>
          <cell r="N228">
            <v>23568</v>
          </cell>
          <cell r="O228">
            <v>23568</v>
          </cell>
          <cell r="P228">
            <v>23568</v>
          </cell>
          <cell r="Q228">
            <v>23568</v>
          </cell>
          <cell r="R228">
            <v>23568</v>
          </cell>
          <cell r="S228">
            <v>23568</v>
          </cell>
          <cell r="T228">
            <v>23568</v>
          </cell>
          <cell r="U228">
            <v>23026</v>
          </cell>
          <cell r="V228">
            <v>23070</v>
          </cell>
        </row>
        <row r="229">
          <cell r="E229">
            <v>262036</v>
          </cell>
          <cell r="F229">
            <v>280102</v>
          </cell>
          <cell r="G229">
            <v>283929</v>
          </cell>
          <cell r="H229">
            <v>308077</v>
          </cell>
          <cell r="I229">
            <v>314702</v>
          </cell>
          <cell r="J229">
            <v>251730</v>
          </cell>
          <cell r="K229">
            <v>294274</v>
          </cell>
          <cell r="L229">
            <v>247414</v>
          </cell>
          <cell r="M229">
            <v>244336</v>
          </cell>
          <cell r="N229">
            <v>274859</v>
          </cell>
          <cell r="O229">
            <v>288361</v>
          </cell>
          <cell r="P229">
            <v>313451</v>
          </cell>
          <cell r="Q229">
            <v>292194</v>
          </cell>
          <cell r="R229">
            <v>252418</v>
          </cell>
          <cell r="S229">
            <v>305497</v>
          </cell>
          <cell r="T229">
            <v>277113</v>
          </cell>
          <cell r="U229">
            <v>291792</v>
          </cell>
          <cell r="V229">
            <v>290390</v>
          </cell>
        </row>
        <row r="230">
          <cell r="E230">
            <v>849383</v>
          </cell>
          <cell r="F230">
            <v>978821</v>
          </cell>
          <cell r="G230">
            <v>948782</v>
          </cell>
          <cell r="H230">
            <v>937557</v>
          </cell>
          <cell r="I230">
            <v>850920</v>
          </cell>
          <cell r="J230">
            <v>866176</v>
          </cell>
          <cell r="K230">
            <v>931961</v>
          </cell>
          <cell r="L230">
            <v>908883</v>
          </cell>
          <cell r="M230">
            <v>925943</v>
          </cell>
          <cell r="N230">
            <v>898578</v>
          </cell>
          <cell r="O230">
            <v>872417</v>
          </cell>
          <cell r="P230">
            <v>905108</v>
          </cell>
          <cell r="Q230">
            <v>875910</v>
          </cell>
          <cell r="R230">
            <v>819696</v>
          </cell>
          <cell r="S230">
            <v>856115</v>
          </cell>
          <cell r="T230">
            <v>899626</v>
          </cell>
          <cell r="U230">
            <v>875891</v>
          </cell>
          <cell r="V230">
            <v>872358</v>
          </cell>
        </row>
        <row r="231">
          <cell r="E231">
            <v>16552</v>
          </cell>
          <cell r="F231">
            <v>19761</v>
          </cell>
          <cell r="G231">
            <v>25276</v>
          </cell>
          <cell r="H231">
            <v>19604</v>
          </cell>
          <cell r="I231">
            <v>19541</v>
          </cell>
          <cell r="J231">
            <v>17087</v>
          </cell>
          <cell r="K231">
            <v>19560</v>
          </cell>
          <cell r="L231">
            <v>18871</v>
          </cell>
          <cell r="M231">
            <v>19424</v>
          </cell>
          <cell r="N231">
            <v>19849</v>
          </cell>
          <cell r="O231">
            <v>18937</v>
          </cell>
          <cell r="P231">
            <v>17974</v>
          </cell>
          <cell r="Q231">
            <v>16500</v>
          </cell>
          <cell r="R231">
            <v>16538</v>
          </cell>
          <cell r="S231">
            <v>16642</v>
          </cell>
          <cell r="T231">
            <v>17486</v>
          </cell>
          <cell r="U231">
            <v>18343</v>
          </cell>
          <cell r="V231">
            <v>19774</v>
          </cell>
        </row>
        <row r="232">
          <cell r="E232">
            <v>145194</v>
          </cell>
          <cell r="F232">
            <v>148265</v>
          </cell>
          <cell r="G232">
            <v>148069</v>
          </cell>
          <cell r="H232">
            <v>152750</v>
          </cell>
          <cell r="I232">
            <v>133627</v>
          </cell>
          <cell r="J232">
            <v>137968</v>
          </cell>
          <cell r="K232">
            <v>143226</v>
          </cell>
          <cell r="L232">
            <v>125534</v>
          </cell>
          <cell r="M232">
            <v>138245</v>
          </cell>
          <cell r="N232">
            <v>153854</v>
          </cell>
          <cell r="O232">
            <v>162272</v>
          </cell>
          <cell r="P232">
            <v>140936</v>
          </cell>
          <cell r="Q232">
            <v>135457</v>
          </cell>
          <cell r="R232">
            <v>111783</v>
          </cell>
          <cell r="S232">
            <v>155818</v>
          </cell>
          <cell r="T232">
            <v>143641</v>
          </cell>
          <cell r="U232">
            <v>150650</v>
          </cell>
          <cell r="V232">
            <v>91082</v>
          </cell>
        </row>
        <row r="233">
          <cell r="E233">
            <v>110044</v>
          </cell>
          <cell r="F233">
            <v>94214</v>
          </cell>
          <cell r="G233">
            <v>96655</v>
          </cell>
          <cell r="H233">
            <v>96847</v>
          </cell>
          <cell r="I233">
            <v>96766</v>
          </cell>
          <cell r="J233">
            <v>102238</v>
          </cell>
          <cell r="K233">
            <v>106314</v>
          </cell>
          <cell r="L233">
            <v>105898</v>
          </cell>
          <cell r="M233">
            <v>101002</v>
          </cell>
          <cell r="N233">
            <v>104693</v>
          </cell>
          <cell r="O233">
            <v>106320</v>
          </cell>
          <cell r="P233">
            <v>105432</v>
          </cell>
          <cell r="Q233">
            <v>100610</v>
          </cell>
          <cell r="R233">
            <v>110249</v>
          </cell>
          <cell r="S233">
            <v>106201</v>
          </cell>
          <cell r="T233">
            <v>97559</v>
          </cell>
          <cell r="U233">
            <v>90012</v>
          </cell>
          <cell r="V233">
            <v>91232</v>
          </cell>
        </row>
        <row r="234">
          <cell r="E234">
            <v>250155</v>
          </cell>
          <cell r="F234">
            <v>206127</v>
          </cell>
          <cell r="G234">
            <v>214407</v>
          </cell>
          <cell r="H234">
            <v>186852</v>
          </cell>
          <cell r="I234">
            <v>232110</v>
          </cell>
          <cell r="J234">
            <v>263745</v>
          </cell>
          <cell r="K234">
            <v>275360</v>
          </cell>
          <cell r="L234">
            <v>247917</v>
          </cell>
          <cell r="M234">
            <v>258557</v>
          </cell>
          <cell r="N234">
            <v>251723</v>
          </cell>
          <cell r="O234">
            <v>269812</v>
          </cell>
          <cell r="P234">
            <v>249056</v>
          </cell>
          <cell r="Q234">
            <v>272900</v>
          </cell>
          <cell r="R234">
            <v>252827</v>
          </cell>
          <cell r="S234">
            <v>260525</v>
          </cell>
          <cell r="T234">
            <v>254063</v>
          </cell>
          <cell r="U234">
            <v>263624</v>
          </cell>
          <cell r="V234">
            <v>248479</v>
          </cell>
        </row>
        <row r="235">
          <cell r="E235">
            <v>98469</v>
          </cell>
          <cell r="F235">
            <v>97439</v>
          </cell>
          <cell r="G235">
            <v>107962</v>
          </cell>
          <cell r="H235">
            <v>103122</v>
          </cell>
          <cell r="I235">
            <v>101935</v>
          </cell>
          <cell r="J235">
            <v>105717</v>
          </cell>
          <cell r="K235">
            <v>132310</v>
          </cell>
          <cell r="L235">
            <v>131208</v>
          </cell>
          <cell r="M235">
            <v>130561</v>
          </cell>
          <cell r="N235">
            <v>140889</v>
          </cell>
          <cell r="O235">
            <v>122266</v>
          </cell>
          <cell r="P235">
            <v>119046</v>
          </cell>
          <cell r="Q235">
            <v>106283</v>
          </cell>
          <cell r="R235">
            <v>99291</v>
          </cell>
          <cell r="S235">
            <v>29871</v>
          </cell>
          <cell r="T235">
            <v>106998</v>
          </cell>
          <cell r="U235">
            <v>87754</v>
          </cell>
          <cell r="V235">
            <v>77835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E240">
            <v>75748</v>
          </cell>
          <cell r="F240">
            <v>78436</v>
          </cell>
          <cell r="G240">
            <v>73529</v>
          </cell>
          <cell r="H240">
            <v>73432</v>
          </cell>
          <cell r="I240">
            <v>71528</v>
          </cell>
          <cell r="J240">
            <v>77876</v>
          </cell>
          <cell r="K240">
            <v>15665</v>
          </cell>
          <cell r="L240">
            <v>0</v>
          </cell>
          <cell r="M240">
            <v>0</v>
          </cell>
          <cell r="N240">
            <v>5</v>
          </cell>
          <cell r="O240">
            <v>55080</v>
          </cell>
          <cell r="P240">
            <v>55483</v>
          </cell>
          <cell r="Q240">
            <v>64050</v>
          </cell>
          <cell r="R240">
            <v>57862</v>
          </cell>
          <cell r="S240">
            <v>69483</v>
          </cell>
          <cell r="T240">
            <v>52735</v>
          </cell>
          <cell r="U240">
            <v>59096</v>
          </cell>
          <cell r="V240">
            <v>63170</v>
          </cell>
        </row>
        <row r="241">
          <cell r="E241">
            <v>119224</v>
          </cell>
          <cell r="F241">
            <v>127842</v>
          </cell>
          <cell r="G241">
            <v>124488</v>
          </cell>
          <cell r="H241">
            <v>115795</v>
          </cell>
          <cell r="I241">
            <v>90283</v>
          </cell>
          <cell r="J241">
            <v>114891</v>
          </cell>
          <cell r="K241">
            <v>130953</v>
          </cell>
          <cell r="L241">
            <v>149005</v>
          </cell>
          <cell r="M241">
            <v>120501</v>
          </cell>
          <cell r="N241">
            <v>137134</v>
          </cell>
          <cell r="O241">
            <v>112104</v>
          </cell>
          <cell r="P241">
            <v>84988</v>
          </cell>
          <cell r="Q241">
            <v>88165</v>
          </cell>
          <cell r="R241">
            <v>139125</v>
          </cell>
          <cell r="S241">
            <v>97712</v>
          </cell>
          <cell r="T241">
            <v>124845</v>
          </cell>
          <cell r="U241">
            <v>111815</v>
          </cell>
          <cell r="V241">
            <v>142605</v>
          </cell>
        </row>
        <row r="242">
          <cell r="E242">
            <v>324078</v>
          </cell>
          <cell r="F242">
            <v>362644</v>
          </cell>
          <cell r="G242">
            <v>322735</v>
          </cell>
          <cell r="H242">
            <v>326720</v>
          </cell>
          <cell r="I242">
            <v>327320</v>
          </cell>
          <cell r="J242">
            <v>299130</v>
          </cell>
          <cell r="K242">
            <v>282584</v>
          </cell>
          <cell r="L242">
            <v>300117</v>
          </cell>
          <cell r="M242">
            <v>321210</v>
          </cell>
          <cell r="N242">
            <v>319733</v>
          </cell>
          <cell r="O242">
            <v>305270</v>
          </cell>
          <cell r="P242">
            <v>318527</v>
          </cell>
          <cell r="Q242">
            <v>306742</v>
          </cell>
          <cell r="R242">
            <v>300275</v>
          </cell>
          <cell r="S242">
            <v>313278</v>
          </cell>
          <cell r="T242">
            <v>304925</v>
          </cell>
          <cell r="U242">
            <v>326666</v>
          </cell>
          <cell r="V242">
            <v>303002</v>
          </cell>
        </row>
        <row r="243">
          <cell r="E243">
            <v>72956</v>
          </cell>
          <cell r="F243">
            <v>72956</v>
          </cell>
          <cell r="G243">
            <v>72956</v>
          </cell>
          <cell r="H243">
            <v>72956</v>
          </cell>
          <cell r="I243">
            <v>71299</v>
          </cell>
          <cell r="J243">
            <v>72956</v>
          </cell>
          <cell r="K243">
            <v>72956</v>
          </cell>
          <cell r="L243">
            <v>72956</v>
          </cell>
          <cell r="M243">
            <v>72956</v>
          </cell>
          <cell r="N243">
            <v>72956</v>
          </cell>
          <cell r="O243">
            <v>72956</v>
          </cell>
          <cell r="P243">
            <v>72956</v>
          </cell>
          <cell r="Q243">
            <v>72956</v>
          </cell>
          <cell r="R243">
            <v>72956</v>
          </cell>
          <cell r="S243">
            <v>72956</v>
          </cell>
          <cell r="T243">
            <v>72232</v>
          </cell>
          <cell r="U243">
            <v>61565</v>
          </cell>
          <cell r="V243">
            <v>48710</v>
          </cell>
        </row>
        <row r="244">
          <cell r="E244">
            <v>149155</v>
          </cell>
          <cell r="F244">
            <v>144826</v>
          </cell>
          <cell r="G244">
            <v>148154</v>
          </cell>
          <cell r="H244">
            <v>142546</v>
          </cell>
          <cell r="I244">
            <v>145682</v>
          </cell>
          <cell r="J244">
            <v>140239</v>
          </cell>
          <cell r="K244">
            <v>140875</v>
          </cell>
          <cell r="L244">
            <v>145820</v>
          </cell>
          <cell r="M244">
            <v>145482</v>
          </cell>
          <cell r="N244">
            <v>145684</v>
          </cell>
          <cell r="O244">
            <v>146585</v>
          </cell>
          <cell r="P244">
            <v>145535</v>
          </cell>
          <cell r="Q244">
            <v>141949</v>
          </cell>
          <cell r="R244">
            <v>138752</v>
          </cell>
          <cell r="S244">
            <v>145809</v>
          </cell>
          <cell r="T244">
            <v>146921</v>
          </cell>
          <cell r="U244">
            <v>140901</v>
          </cell>
          <cell r="V244">
            <v>150343</v>
          </cell>
        </row>
        <row r="245">
          <cell r="E245">
            <v>156848</v>
          </cell>
          <cell r="F245">
            <v>136848</v>
          </cell>
          <cell r="G245">
            <v>136846</v>
          </cell>
          <cell r="H245">
            <v>136130</v>
          </cell>
          <cell r="I245">
            <v>136259</v>
          </cell>
          <cell r="J245">
            <v>145541</v>
          </cell>
          <cell r="K245">
            <v>134559</v>
          </cell>
          <cell r="L245">
            <v>145224</v>
          </cell>
          <cell r="M245">
            <v>134371</v>
          </cell>
          <cell r="N245">
            <v>133203</v>
          </cell>
          <cell r="O245">
            <v>131606</v>
          </cell>
          <cell r="P245">
            <v>128745</v>
          </cell>
          <cell r="Q245">
            <v>149034</v>
          </cell>
          <cell r="R245">
            <v>129359</v>
          </cell>
          <cell r="S245">
            <v>126132</v>
          </cell>
          <cell r="T245">
            <v>130299</v>
          </cell>
          <cell r="U245">
            <v>113646</v>
          </cell>
          <cell r="V245">
            <v>108926</v>
          </cell>
        </row>
        <row r="246">
          <cell r="E246">
            <v>121322</v>
          </cell>
          <cell r="F246">
            <v>96551</v>
          </cell>
          <cell r="G246">
            <v>141285</v>
          </cell>
          <cell r="H246">
            <v>122551</v>
          </cell>
          <cell r="I246">
            <v>128666</v>
          </cell>
          <cell r="J246">
            <v>136834</v>
          </cell>
          <cell r="K246">
            <v>109315</v>
          </cell>
          <cell r="L246">
            <v>103751</v>
          </cell>
          <cell r="M246">
            <v>101598</v>
          </cell>
          <cell r="N246">
            <v>97392</v>
          </cell>
          <cell r="O246">
            <v>100656</v>
          </cell>
          <cell r="P246">
            <v>123921</v>
          </cell>
          <cell r="Q246">
            <v>122654</v>
          </cell>
          <cell r="R246">
            <v>89909</v>
          </cell>
          <cell r="S246">
            <v>129079</v>
          </cell>
          <cell r="T246">
            <v>106574</v>
          </cell>
          <cell r="U246">
            <v>127296</v>
          </cell>
          <cell r="V246">
            <v>123545</v>
          </cell>
        </row>
        <row r="247">
          <cell r="E247">
            <v>5490970</v>
          </cell>
          <cell r="F247">
            <v>6380686</v>
          </cell>
          <cell r="G247">
            <v>7147739</v>
          </cell>
          <cell r="H247">
            <v>7108962</v>
          </cell>
          <cell r="I247">
            <v>7023269</v>
          </cell>
          <cell r="J247">
            <v>7063628</v>
          </cell>
          <cell r="K247">
            <v>7116102</v>
          </cell>
          <cell r="L247">
            <v>6829545</v>
          </cell>
          <cell r="M247">
            <v>6901956</v>
          </cell>
          <cell r="N247">
            <v>6975614</v>
          </cell>
          <cell r="O247">
            <v>7143728</v>
          </cell>
          <cell r="P247">
            <v>7151535</v>
          </cell>
          <cell r="Q247">
            <v>7181267</v>
          </cell>
          <cell r="R247">
            <v>6979412</v>
          </cell>
          <cell r="S247">
            <v>6921295</v>
          </cell>
          <cell r="T247">
            <v>7025992</v>
          </cell>
          <cell r="U247">
            <v>7040467</v>
          </cell>
          <cell r="V247">
            <v>6963957</v>
          </cell>
        </row>
        <row r="248">
          <cell r="E248">
            <v>0</v>
          </cell>
          <cell r="F248">
            <v>243434</v>
          </cell>
          <cell r="G248">
            <v>236599</v>
          </cell>
          <cell r="H248">
            <v>214980</v>
          </cell>
          <cell r="I248">
            <v>211766</v>
          </cell>
          <cell r="J248">
            <v>221103</v>
          </cell>
          <cell r="K248">
            <v>238911</v>
          </cell>
          <cell r="L248">
            <v>240506</v>
          </cell>
          <cell r="M248">
            <v>243969</v>
          </cell>
          <cell r="N248">
            <v>232474</v>
          </cell>
          <cell r="O248">
            <v>214838</v>
          </cell>
          <cell r="P248">
            <v>232123</v>
          </cell>
          <cell r="Q248">
            <v>231207</v>
          </cell>
          <cell r="R248">
            <v>237986</v>
          </cell>
          <cell r="S248">
            <v>248866</v>
          </cell>
          <cell r="T248">
            <v>235690</v>
          </cell>
          <cell r="U248">
            <v>235549</v>
          </cell>
          <cell r="V248">
            <v>226092</v>
          </cell>
        </row>
        <row r="249">
          <cell r="E249" t="str">
            <v>na</v>
          </cell>
          <cell r="F249">
            <v>437</v>
          </cell>
          <cell r="G249">
            <v>450</v>
          </cell>
          <cell r="H249">
            <v>446</v>
          </cell>
          <cell r="I249">
            <v>692</v>
          </cell>
          <cell r="J249">
            <v>957</v>
          </cell>
          <cell r="K249">
            <v>1302</v>
          </cell>
          <cell r="L249">
            <v>1402</v>
          </cell>
          <cell r="M249">
            <v>1425</v>
          </cell>
          <cell r="N249">
            <v>1537</v>
          </cell>
          <cell r="O249">
            <v>1205</v>
          </cell>
          <cell r="P249">
            <v>1184</v>
          </cell>
          <cell r="Q249">
            <v>1084</v>
          </cell>
          <cell r="R249">
            <v>1153</v>
          </cell>
          <cell r="S249">
            <v>453</v>
          </cell>
          <cell r="T249">
            <v>1083</v>
          </cell>
          <cell r="U249">
            <v>911</v>
          </cell>
          <cell r="V249">
            <v>927</v>
          </cell>
        </row>
        <row r="250">
          <cell r="E250" t="str">
            <v>na</v>
          </cell>
          <cell r="F250">
            <v>11199</v>
          </cell>
          <cell r="G250">
            <v>5770</v>
          </cell>
          <cell r="H250">
            <v>0</v>
          </cell>
          <cell r="I250">
            <v>7695</v>
          </cell>
          <cell r="J250">
            <v>11927</v>
          </cell>
          <cell r="K250">
            <v>14430</v>
          </cell>
          <cell r="L250">
            <v>4997</v>
          </cell>
          <cell r="M250">
            <v>2262</v>
          </cell>
          <cell r="N250">
            <v>2351</v>
          </cell>
          <cell r="O250">
            <v>12118</v>
          </cell>
          <cell r="P250">
            <v>14534</v>
          </cell>
          <cell r="Q250">
            <v>8042</v>
          </cell>
          <cell r="R250">
            <v>7881</v>
          </cell>
          <cell r="S250">
            <v>8644</v>
          </cell>
          <cell r="T250">
            <v>8257</v>
          </cell>
          <cell r="U250">
            <v>8571</v>
          </cell>
          <cell r="V250">
            <v>8372</v>
          </cell>
        </row>
        <row r="251">
          <cell r="E251" t="str">
            <v>na</v>
          </cell>
          <cell r="F251">
            <v>3390</v>
          </cell>
          <cell r="G251">
            <v>3851</v>
          </cell>
          <cell r="H251">
            <v>4004</v>
          </cell>
          <cell r="I251">
            <v>4107</v>
          </cell>
          <cell r="J251">
            <v>4259</v>
          </cell>
          <cell r="K251">
            <v>3976</v>
          </cell>
          <cell r="L251">
            <v>3909</v>
          </cell>
          <cell r="M251">
            <v>4796</v>
          </cell>
          <cell r="N251">
            <v>6091</v>
          </cell>
          <cell r="O251">
            <v>4101</v>
          </cell>
          <cell r="P251">
            <v>3902</v>
          </cell>
          <cell r="Q251">
            <v>3906</v>
          </cell>
          <cell r="R251">
            <v>3791</v>
          </cell>
          <cell r="S251">
            <v>3801</v>
          </cell>
          <cell r="T251">
            <v>4391</v>
          </cell>
          <cell r="U251">
            <v>11046</v>
          </cell>
          <cell r="V251">
            <v>3322</v>
          </cell>
        </row>
        <row r="252">
          <cell r="E252" t="str">
            <v>na</v>
          </cell>
          <cell r="F252">
            <v>1115</v>
          </cell>
          <cell r="G252">
            <v>1147</v>
          </cell>
          <cell r="H252">
            <v>1056</v>
          </cell>
          <cell r="I252">
            <v>987</v>
          </cell>
          <cell r="J252">
            <v>1007</v>
          </cell>
          <cell r="K252">
            <v>1093</v>
          </cell>
          <cell r="L252">
            <v>1242</v>
          </cell>
          <cell r="M252">
            <v>1038</v>
          </cell>
          <cell r="N252">
            <v>1182</v>
          </cell>
          <cell r="O252">
            <v>1102</v>
          </cell>
          <cell r="P252">
            <v>1071</v>
          </cell>
          <cell r="Q252">
            <v>1076</v>
          </cell>
          <cell r="R252">
            <v>1136</v>
          </cell>
          <cell r="S252">
            <v>1055</v>
          </cell>
          <cell r="T252">
            <v>1150</v>
          </cell>
          <cell r="U252">
            <v>1107</v>
          </cell>
          <cell r="V252">
            <v>872</v>
          </cell>
        </row>
        <row r="253">
          <cell r="E253" t="str">
            <v>na</v>
          </cell>
          <cell r="F253">
            <v>227293</v>
          </cell>
          <cell r="G253">
            <v>225381</v>
          </cell>
          <cell r="H253">
            <v>209474</v>
          </cell>
          <cell r="I253">
            <v>198285</v>
          </cell>
          <cell r="J253">
            <v>202953</v>
          </cell>
          <cell r="K253">
            <v>218110</v>
          </cell>
          <cell r="L253">
            <v>228956</v>
          </cell>
          <cell r="M253">
            <v>234448</v>
          </cell>
          <cell r="N253">
            <v>221313</v>
          </cell>
          <cell r="O253">
            <v>196312</v>
          </cell>
          <cell r="P253">
            <v>211432</v>
          </cell>
          <cell r="Q253">
            <v>217099</v>
          </cell>
          <cell r="R253">
            <v>224025</v>
          </cell>
          <cell r="S253">
            <v>234913</v>
          </cell>
          <cell r="T253">
            <v>220809</v>
          </cell>
          <cell r="U253">
            <v>213914</v>
          </cell>
          <cell r="V253">
            <v>212599</v>
          </cell>
        </row>
        <row r="254">
          <cell r="E254">
            <v>100000</v>
          </cell>
          <cell r="F254">
            <v>100000</v>
          </cell>
          <cell r="G254">
            <v>100000</v>
          </cell>
          <cell r="H254">
            <v>100000</v>
          </cell>
          <cell r="I254">
            <v>100000</v>
          </cell>
          <cell r="J254">
            <v>100000</v>
          </cell>
          <cell r="K254">
            <v>89000</v>
          </cell>
          <cell r="L254">
            <v>90000</v>
          </cell>
          <cell r="M254">
            <v>90000</v>
          </cell>
          <cell r="N254">
            <v>99000</v>
          </cell>
          <cell r="O254">
            <v>100000</v>
          </cell>
          <cell r="P254">
            <v>100000</v>
          </cell>
          <cell r="Q254">
            <v>93000</v>
          </cell>
          <cell r="R254">
            <v>85000</v>
          </cell>
          <cell r="S254">
            <v>100000</v>
          </cell>
          <cell r="T254">
            <v>96769</v>
          </cell>
          <cell r="U254">
            <v>84710</v>
          </cell>
          <cell r="V254">
            <v>94387</v>
          </cell>
        </row>
        <row r="255">
          <cell r="E255">
            <v>422272</v>
          </cell>
          <cell r="F255">
            <v>425568</v>
          </cell>
          <cell r="G255">
            <v>455339</v>
          </cell>
          <cell r="H255">
            <v>455657</v>
          </cell>
          <cell r="I255">
            <v>451398</v>
          </cell>
          <cell r="J255">
            <v>466623</v>
          </cell>
          <cell r="K255">
            <v>420846</v>
          </cell>
          <cell r="L255">
            <v>252438</v>
          </cell>
          <cell r="M255">
            <v>299909</v>
          </cell>
          <cell r="N255">
            <v>304881</v>
          </cell>
          <cell r="O255">
            <v>304109</v>
          </cell>
          <cell r="P255">
            <v>286472</v>
          </cell>
          <cell r="Q255">
            <v>282299</v>
          </cell>
          <cell r="R255">
            <v>372190</v>
          </cell>
          <cell r="S255">
            <v>341284</v>
          </cell>
          <cell r="T255">
            <v>323029</v>
          </cell>
          <cell r="U255">
            <v>355696</v>
          </cell>
          <cell r="V255">
            <v>397885</v>
          </cell>
        </row>
        <row r="256">
          <cell r="E256">
            <v>2751586</v>
          </cell>
          <cell r="F256">
            <v>2754601</v>
          </cell>
          <cell r="G256">
            <v>2770944</v>
          </cell>
          <cell r="H256">
            <v>2771375</v>
          </cell>
          <cell r="I256">
            <v>2678539</v>
          </cell>
          <cell r="J256">
            <v>2679377</v>
          </cell>
          <cell r="K256">
            <v>2767287</v>
          </cell>
          <cell r="L256">
            <v>2782413</v>
          </cell>
          <cell r="M256">
            <v>2776424</v>
          </cell>
          <cell r="N256">
            <v>2723191</v>
          </cell>
          <cell r="O256">
            <v>2773078</v>
          </cell>
          <cell r="P256">
            <v>2783505</v>
          </cell>
          <cell r="Q256">
            <v>2790498</v>
          </cell>
          <cell r="R256">
            <v>2594001</v>
          </cell>
          <cell r="S256">
            <v>2698134</v>
          </cell>
          <cell r="T256">
            <v>2742874</v>
          </cell>
          <cell r="U256">
            <v>2716527</v>
          </cell>
          <cell r="V256">
            <v>2594495</v>
          </cell>
        </row>
        <row r="257">
          <cell r="E257">
            <v>851673</v>
          </cell>
          <cell r="F257">
            <v>845677</v>
          </cell>
          <cell r="G257">
            <v>856696</v>
          </cell>
          <cell r="H257">
            <v>808355</v>
          </cell>
          <cell r="I257">
            <v>806141</v>
          </cell>
          <cell r="J257">
            <v>788236</v>
          </cell>
          <cell r="K257">
            <v>803684</v>
          </cell>
          <cell r="L257">
            <v>812225</v>
          </cell>
          <cell r="M257">
            <v>831701</v>
          </cell>
          <cell r="N257">
            <v>797208</v>
          </cell>
          <cell r="O257">
            <v>795843</v>
          </cell>
          <cell r="P257">
            <v>792659</v>
          </cell>
          <cell r="Q257">
            <v>789843</v>
          </cell>
          <cell r="R257">
            <v>789232</v>
          </cell>
          <cell r="S257">
            <v>785622</v>
          </cell>
          <cell r="T257">
            <v>798514</v>
          </cell>
          <cell r="U257">
            <v>830728</v>
          </cell>
          <cell r="V257">
            <v>837654</v>
          </cell>
        </row>
        <row r="258">
          <cell r="E258">
            <v>119224</v>
          </cell>
          <cell r="F258">
            <v>127842</v>
          </cell>
          <cell r="G258">
            <v>124488</v>
          </cell>
          <cell r="H258">
            <v>115795</v>
          </cell>
          <cell r="I258">
            <v>90283</v>
          </cell>
          <cell r="J258">
            <v>114891</v>
          </cell>
          <cell r="K258">
            <v>130953</v>
          </cell>
          <cell r="L258">
            <v>149005</v>
          </cell>
          <cell r="M258">
            <v>120501</v>
          </cell>
          <cell r="N258">
            <v>137134</v>
          </cell>
          <cell r="O258">
            <v>112104</v>
          </cell>
          <cell r="P258">
            <v>84988</v>
          </cell>
          <cell r="Q258">
            <v>88165</v>
          </cell>
          <cell r="R258">
            <v>139125</v>
          </cell>
          <cell r="S258">
            <v>97712</v>
          </cell>
          <cell r="T258">
            <v>124845</v>
          </cell>
          <cell r="U258">
            <v>111815</v>
          </cell>
          <cell r="V258">
            <v>142605</v>
          </cell>
        </row>
        <row r="259">
          <cell r="E259">
            <v>75748</v>
          </cell>
          <cell r="F259">
            <v>78436</v>
          </cell>
          <cell r="G259">
            <v>73529</v>
          </cell>
          <cell r="H259">
            <v>73432</v>
          </cell>
          <cell r="I259">
            <v>71528</v>
          </cell>
          <cell r="J259">
            <v>77876</v>
          </cell>
          <cell r="K259">
            <v>15665</v>
          </cell>
          <cell r="L259">
            <v>0</v>
          </cell>
          <cell r="M259">
            <v>0</v>
          </cell>
          <cell r="N259">
            <v>5</v>
          </cell>
          <cell r="O259">
            <v>55080</v>
          </cell>
          <cell r="P259">
            <v>55483</v>
          </cell>
          <cell r="Q259">
            <v>64050</v>
          </cell>
          <cell r="R259">
            <v>57862</v>
          </cell>
          <cell r="S259">
            <v>69483</v>
          </cell>
          <cell r="T259">
            <v>52735</v>
          </cell>
          <cell r="U259">
            <v>59096</v>
          </cell>
          <cell r="V259">
            <v>63170</v>
          </cell>
        </row>
        <row r="260">
          <cell r="E260">
            <v>324078</v>
          </cell>
          <cell r="F260">
            <v>362644</v>
          </cell>
          <cell r="G260">
            <v>322735</v>
          </cell>
          <cell r="H260">
            <v>326720</v>
          </cell>
          <cell r="I260">
            <v>327320</v>
          </cell>
          <cell r="J260">
            <v>299130</v>
          </cell>
          <cell r="K260">
            <v>282584</v>
          </cell>
          <cell r="L260">
            <v>300117</v>
          </cell>
          <cell r="M260">
            <v>321210</v>
          </cell>
          <cell r="N260">
            <v>319733</v>
          </cell>
          <cell r="O260">
            <v>305270</v>
          </cell>
          <cell r="P260">
            <v>318527</v>
          </cell>
          <cell r="Q260">
            <v>306742</v>
          </cell>
          <cell r="R260">
            <v>300275</v>
          </cell>
          <cell r="S260">
            <v>313278</v>
          </cell>
          <cell r="T260">
            <v>304925</v>
          </cell>
          <cell r="U260">
            <v>326666</v>
          </cell>
          <cell r="V260">
            <v>303002</v>
          </cell>
        </row>
        <row r="261">
          <cell r="E261">
            <v>156848</v>
          </cell>
          <cell r="F261">
            <v>136848</v>
          </cell>
          <cell r="G261">
            <v>136846</v>
          </cell>
          <cell r="H261">
            <v>136130</v>
          </cell>
          <cell r="I261">
            <v>136259</v>
          </cell>
          <cell r="J261">
            <v>145541</v>
          </cell>
          <cell r="K261">
            <v>134559</v>
          </cell>
          <cell r="L261">
            <v>145224</v>
          </cell>
          <cell r="M261">
            <v>134371</v>
          </cell>
          <cell r="N261">
            <v>133203</v>
          </cell>
          <cell r="O261">
            <v>131606</v>
          </cell>
          <cell r="P261">
            <v>128745</v>
          </cell>
          <cell r="Q261">
            <v>149034</v>
          </cell>
          <cell r="R261">
            <v>129359</v>
          </cell>
          <cell r="S261">
            <v>126132</v>
          </cell>
          <cell r="T261">
            <v>130299</v>
          </cell>
          <cell r="U261">
            <v>113646</v>
          </cell>
          <cell r="V261">
            <v>108926</v>
          </cell>
        </row>
        <row r="262">
          <cell r="E262">
            <v>149155</v>
          </cell>
          <cell r="F262">
            <v>144826</v>
          </cell>
          <cell r="G262">
            <v>148154</v>
          </cell>
          <cell r="H262">
            <v>142546</v>
          </cell>
          <cell r="I262">
            <v>145682</v>
          </cell>
          <cell r="J262">
            <v>140239</v>
          </cell>
          <cell r="K262">
            <v>140875</v>
          </cell>
          <cell r="L262">
            <v>145820</v>
          </cell>
          <cell r="M262">
            <v>145482</v>
          </cell>
          <cell r="N262">
            <v>145684</v>
          </cell>
          <cell r="O262">
            <v>146585</v>
          </cell>
          <cell r="P262">
            <v>145535</v>
          </cell>
          <cell r="Q262">
            <v>141949</v>
          </cell>
          <cell r="R262">
            <v>138752</v>
          </cell>
          <cell r="S262">
            <v>145809</v>
          </cell>
          <cell r="T262">
            <v>146921</v>
          </cell>
          <cell r="U262">
            <v>140901</v>
          </cell>
          <cell r="V262">
            <v>150343</v>
          </cell>
        </row>
        <row r="263">
          <cell r="E263">
            <v>121322</v>
          </cell>
          <cell r="F263">
            <v>96551</v>
          </cell>
          <cell r="G263">
            <v>141285</v>
          </cell>
          <cell r="H263">
            <v>122551</v>
          </cell>
          <cell r="I263">
            <v>128666</v>
          </cell>
          <cell r="J263">
            <v>136834</v>
          </cell>
          <cell r="K263">
            <v>109315</v>
          </cell>
          <cell r="L263">
            <v>103751</v>
          </cell>
          <cell r="M263">
            <v>101598</v>
          </cell>
          <cell r="N263">
            <v>97392</v>
          </cell>
          <cell r="O263">
            <v>100656</v>
          </cell>
          <cell r="P263">
            <v>123921</v>
          </cell>
          <cell r="Q263">
            <v>122654</v>
          </cell>
          <cell r="R263">
            <v>89909</v>
          </cell>
          <cell r="S263">
            <v>129079</v>
          </cell>
          <cell r="T263">
            <v>106574</v>
          </cell>
          <cell r="U263">
            <v>127296</v>
          </cell>
          <cell r="V263">
            <v>123545</v>
          </cell>
        </row>
        <row r="264">
          <cell r="E264">
            <v>72956</v>
          </cell>
          <cell r="F264">
            <v>72956</v>
          </cell>
          <cell r="G264">
            <v>72956</v>
          </cell>
          <cell r="H264">
            <v>72956</v>
          </cell>
          <cell r="I264">
            <v>71299</v>
          </cell>
          <cell r="J264">
            <v>72956</v>
          </cell>
          <cell r="K264">
            <v>72956</v>
          </cell>
          <cell r="L264">
            <v>72956</v>
          </cell>
          <cell r="M264">
            <v>72956</v>
          </cell>
          <cell r="N264">
            <v>72956</v>
          </cell>
          <cell r="O264">
            <v>72956</v>
          </cell>
          <cell r="P264">
            <v>72956</v>
          </cell>
          <cell r="Q264">
            <v>72956</v>
          </cell>
          <cell r="R264">
            <v>72956</v>
          </cell>
          <cell r="S264">
            <v>72956</v>
          </cell>
          <cell r="T264">
            <v>72232</v>
          </cell>
          <cell r="U264">
            <v>61565</v>
          </cell>
          <cell r="V264">
            <v>48710</v>
          </cell>
        </row>
        <row r="265">
          <cell r="E265">
            <v>-69378</v>
          </cell>
          <cell r="F265">
            <v>-82873</v>
          </cell>
          <cell r="G265">
            <v>-87862</v>
          </cell>
          <cell r="H265">
            <v>-118878</v>
          </cell>
          <cell r="I265">
            <v>-133895</v>
          </cell>
          <cell r="J265">
            <v>-114082</v>
          </cell>
          <cell r="K265">
            <v>-19526</v>
          </cell>
          <cell r="L265">
            <v>-8394</v>
          </cell>
          <cell r="M265">
            <v>-11041</v>
          </cell>
          <cell r="N265">
            <v>-64995</v>
          </cell>
          <cell r="O265">
            <v>-89264</v>
          </cell>
          <cell r="P265">
            <v>-94264</v>
          </cell>
          <cell r="Q265">
            <v>-103078</v>
          </cell>
          <cell r="R265">
            <v>-92108</v>
          </cell>
          <cell r="S265">
            <v>-78467</v>
          </cell>
          <cell r="T265">
            <v>-97530</v>
          </cell>
          <cell r="U265">
            <v>-113477</v>
          </cell>
          <cell r="V265">
            <v>-98325</v>
          </cell>
        </row>
        <row r="266">
          <cell r="E266">
            <v>-281684</v>
          </cell>
          <cell r="F266">
            <v>-274712</v>
          </cell>
          <cell r="G266">
            <v>-301921</v>
          </cell>
          <cell r="H266">
            <v>-294547</v>
          </cell>
          <cell r="I266">
            <v>-268856</v>
          </cell>
          <cell r="J266">
            <v>-290925</v>
          </cell>
          <cell r="K266">
            <v>-264272</v>
          </cell>
          <cell r="L266">
            <v>-314337</v>
          </cell>
          <cell r="M266">
            <v>-280965</v>
          </cell>
          <cell r="N266">
            <v>-286883</v>
          </cell>
          <cell r="O266">
            <v>-289838</v>
          </cell>
          <cell r="P266">
            <v>-283238</v>
          </cell>
          <cell r="Q266">
            <v>-309545</v>
          </cell>
          <cell r="R266">
            <v>-255697</v>
          </cell>
          <cell r="S266">
            <v>-302610</v>
          </cell>
          <cell r="T266">
            <v>-284822</v>
          </cell>
          <cell r="U266">
            <v>-274937</v>
          </cell>
          <cell r="V266">
            <v>-275630</v>
          </cell>
        </row>
        <row r="267">
          <cell r="E267">
            <v>108114</v>
          </cell>
          <cell r="F267">
            <v>120572</v>
          </cell>
          <cell r="G267">
            <v>158611</v>
          </cell>
          <cell r="H267">
            <v>151002</v>
          </cell>
          <cell r="I267">
            <v>150323</v>
          </cell>
          <cell r="J267">
            <v>89946</v>
          </cell>
          <cell r="K267">
            <v>84775</v>
          </cell>
          <cell r="L267">
            <v>143480</v>
          </cell>
          <cell r="M267">
            <v>157135</v>
          </cell>
          <cell r="N267">
            <v>145104</v>
          </cell>
          <cell r="O267">
            <v>154516</v>
          </cell>
          <cell r="P267">
            <v>145288</v>
          </cell>
          <cell r="Q267">
            <v>164432</v>
          </cell>
          <cell r="R267">
            <v>136330</v>
          </cell>
          <cell r="S267">
            <v>141869</v>
          </cell>
          <cell r="T267">
            <v>151195</v>
          </cell>
          <cell r="U267">
            <v>183785</v>
          </cell>
          <cell r="V267">
            <v>178258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167</v>
          </cell>
          <cell r="U268">
            <v>1487</v>
          </cell>
          <cell r="V268">
            <v>256</v>
          </cell>
        </row>
        <row r="269">
          <cell r="E269">
            <v>75290</v>
          </cell>
          <cell r="F269">
            <v>62587</v>
          </cell>
          <cell r="G269">
            <v>67875</v>
          </cell>
          <cell r="H269">
            <v>80648</v>
          </cell>
          <cell r="I269">
            <v>87532</v>
          </cell>
          <cell r="J269">
            <v>115830</v>
          </cell>
          <cell r="K269">
            <v>115800</v>
          </cell>
          <cell r="L269">
            <v>74603</v>
          </cell>
          <cell r="M269">
            <v>70454</v>
          </cell>
          <cell r="N269">
            <v>97875</v>
          </cell>
          <cell r="O269">
            <v>96172</v>
          </cell>
          <cell r="P269">
            <v>94718</v>
          </cell>
          <cell r="Q269">
            <v>92484</v>
          </cell>
          <cell r="R269">
            <v>72469</v>
          </cell>
          <cell r="S269">
            <v>70381</v>
          </cell>
          <cell r="T269">
            <v>90973</v>
          </cell>
          <cell r="U269">
            <v>92885</v>
          </cell>
          <cell r="V269">
            <v>92794</v>
          </cell>
        </row>
        <row r="270">
          <cell r="E270">
            <v>995487</v>
          </cell>
          <cell r="F270">
            <v>1079455</v>
          </cell>
          <cell r="G270">
            <v>1180194</v>
          </cell>
          <cell r="H270">
            <v>1177743</v>
          </cell>
          <cell r="I270">
            <v>1164490</v>
          </cell>
          <cell r="J270">
            <v>1145215</v>
          </cell>
          <cell r="K270">
            <v>1085453</v>
          </cell>
          <cell r="L270">
            <v>1128250</v>
          </cell>
          <cell r="M270">
            <v>1124806</v>
          </cell>
          <cell r="N270">
            <v>1167743</v>
          </cell>
          <cell r="O270">
            <v>1168471</v>
          </cell>
          <cell r="P270">
            <v>1169577</v>
          </cell>
          <cell r="Q270">
            <v>1124608</v>
          </cell>
          <cell r="R270">
            <v>1087161</v>
          </cell>
          <cell r="S270">
            <v>1070061</v>
          </cell>
          <cell r="T270">
            <v>1144797</v>
          </cell>
          <cell r="U270">
            <v>1142191</v>
          </cell>
          <cell r="V270">
            <v>1138267</v>
          </cell>
        </row>
        <row r="271">
          <cell r="E271">
            <v>126132</v>
          </cell>
          <cell r="F271">
            <v>131846</v>
          </cell>
          <cell r="G271">
            <v>130196</v>
          </cell>
          <cell r="H271">
            <v>129940</v>
          </cell>
          <cell r="I271">
            <v>129785</v>
          </cell>
          <cell r="J271">
            <v>135000</v>
          </cell>
          <cell r="K271">
            <v>135000</v>
          </cell>
          <cell r="L271">
            <v>135000</v>
          </cell>
          <cell r="M271">
            <v>135000</v>
          </cell>
          <cell r="N271">
            <v>135000</v>
          </cell>
          <cell r="O271">
            <v>123308</v>
          </cell>
          <cell r="P271">
            <v>124385</v>
          </cell>
          <cell r="Q271">
            <v>117628</v>
          </cell>
          <cell r="R271">
            <v>120640</v>
          </cell>
          <cell r="S271">
            <v>129407</v>
          </cell>
          <cell r="T271">
            <v>127873</v>
          </cell>
          <cell r="U271">
            <v>113119</v>
          </cell>
          <cell r="V271">
            <v>113759</v>
          </cell>
        </row>
        <row r="272">
          <cell r="E272">
            <v>96355</v>
          </cell>
          <cell r="F272">
            <v>95609</v>
          </cell>
          <cell r="G272">
            <v>96831</v>
          </cell>
          <cell r="H272">
            <v>94897</v>
          </cell>
          <cell r="I272">
            <v>94797</v>
          </cell>
          <cell r="J272">
            <v>79565</v>
          </cell>
          <cell r="K272">
            <v>60471</v>
          </cell>
          <cell r="L272">
            <v>79565</v>
          </cell>
          <cell r="M272">
            <v>76122</v>
          </cell>
          <cell r="N272">
            <v>81499</v>
          </cell>
          <cell r="O272">
            <v>102125</v>
          </cell>
          <cell r="P272">
            <v>102125</v>
          </cell>
          <cell r="Q272">
            <v>102125</v>
          </cell>
          <cell r="R272">
            <v>102124</v>
          </cell>
          <cell r="S272">
            <v>100190</v>
          </cell>
          <cell r="T272">
            <v>95794</v>
          </cell>
          <cell r="U272">
            <v>102510</v>
          </cell>
          <cell r="V272">
            <v>109557</v>
          </cell>
        </row>
        <row r="273">
          <cell r="E273">
            <v>535000</v>
          </cell>
          <cell r="F273">
            <v>537000</v>
          </cell>
          <cell r="G273">
            <v>535000</v>
          </cell>
          <cell r="H273">
            <v>535000</v>
          </cell>
          <cell r="I273">
            <v>522000</v>
          </cell>
          <cell r="J273">
            <v>539000</v>
          </cell>
          <cell r="K273">
            <v>527000</v>
          </cell>
          <cell r="L273">
            <v>521000</v>
          </cell>
          <cell r="M273">
            <v>521000</v>
          </cell>
          <cell r="N273">
            <v>559000</v>
          </cell>
          <cell r="O273">
            <v>553000</v>
          </cell>
          <cell r="P273">
            <v>553000</v>
          </cell>
          <cell r="Q273">
            <v>513000</v>
          </cell>
          <cell r="R273">
            <v>475000</v>
          </cell>
          <cell r="S273">
            <v>452000</v>
          </cell>
          <cell r="T273">
            <v>529880</v>
          </cell>
          <cell r="U273">
            <v>549839</v>
          </cell>
          <cell r="V273">
            <v>529226</v>
          </cell>
        </row>
        <row r="274">
          <cell r="E274" t="str">
            <v>na</v>
          </cell>
          <cell r="F274" t="str">
            <v>na</v>
          </cell>
          <cell r="G274">
            <v>103167</v>
          </cell>
          <cell r="H274">
            <v>102906</v>
          </cell>
          <cell r="I274">
            <v>102908</v>
          </cell>
          <cell r="J274">
            <v>76650</v>
          </cell>
          <cell r="K274">
            <v>77982</v>
          </cell>
          <cell r="L274">
            <v>77685</v>
          </cell>
          <cell r="M274">
            <v>77684</v>
          </cell>
          <cell r="N274">
            <v>77244</v>
          </cell>
          <cell r="O274">
            <v>75038</v>
          </cell>
          <cell r="P274">
            <v>75067</v>
          </cell>
          <cell r="Q274">
            <v>76855</v>
          </cell>
          <cell r="R274">
            <v>74397</v>
          </cell>
          <cell r="S274">
            <v>73464</v>
          </cell>
          <cell r="T274">
            <v>77450</v>
          </cell>
          <cell r="U274">
            <v>60917</v>
          </cell>
          <cell r="V274">
            <v>76596</v>
          </cell>
        </row>
        <row r="275">
          <cell r="E275">
            <v>238000</v>
          </cell>
          <cell r="F275">
            <v>315000</v>
          </cell>
          <cell r="G275">
            <v>315000</v>
          </cell>
          <cell r="H275">
            <v>315000</v>
          </cell>
          <cell r="I275">
            <v>315000</v>
          </cell>
          <cell r="J275">
            <v>315000</v>
          </cell>
          <cell r="K275">
            <v>285000</v>
          </cell>
          <cell r="L275">
            <v>315000</v>
          </cell>
          <cell r="M275">
            <v>315000</v>
          </cell>
          <cell r="N275">
            <v>315000</v>
          </cell>
          <cell r="O275">
            <v>315000</v>
          </cell>
          <cell r="P275">
            <v>315000</v>
          </cell>
          <cell r="Q275">
            <v>315000</v>
          </cell>
          <cell r="R275">
            <v>315000</v>
          </cell>
          <cell r="S275">
            <v>315000</v>
          </cell>
          <cell r="T275">
            <v>313800</v>
          </cell>
          <cell r="U275">
            <v>315806</v>
          </cell>
          <cell r="V275">
            <v>309129</v>
          </cell>
        </row>
        <row r="276">
          <cell r="E276">
            <v>926576</v>
          </cell>
          <cell r="F276">
            <v>922524</v>
          </cell>
          <cell r="G276">
            <v>921182</v>
          </cell>
          <cell r="H276">
            <v>841342</v>
          </cell>
          <cell r="I276">
            <v>841863</v>
          </cell>
          <cell r="J276">
            <v>833529</v>
          </cell>
          <cell r="K276">
            <v>934011</v>
          </cell>
          <cell r="L276">
            <v>932840</v>
          </cell>
          <cell r="M276">
            <v>923112</v>
          </cell>
          <cell r="N276">
            <v>933866</v>
          </cell>
          <cell r="O276">
            <v>938205</v>
          </cell>
          <cell r="P276">
            <v>932336</v>
          </cell>
          <cell r="Q276">
            <v>935742</v>
          </cell>
          <cell r="R276">
            <v>933335</v>
          </cell>
          <cell r="S276">
            <v>929721</v>
          </cell>
          <cell r="T276">
            <v>913935</v>
          </cell>
          <cell r="U276">
            <v>912280</v>
          </cell>
          <cell r="V276">
            <v>898926</v>
          </cell>
        </row>
        <row r="277">
          <cell r="E277">
            <v>403136</v>
          </cell>
          <cell r="F277">
            <v>417199</v>
          </cell>
          <cell r="G277">
            <v>399272</v>
          </cell>
          <cell r="H277">
            <v>369349</v>
          </cell>
          <cell r="I277">
            <v>362764</v>
          </cell>
          <cell r="J277">
            <v>376626</v>
          </cell>
          <cell r="K277">
            <v>452225</v>
          </cell>
          <cell r="L277">
            <v>382198</v>
          </cell>
          <cell r="M277">
            <v>472902</v>
          </cell>
          <cell r="N277">
            <v>461595</v>
          </cell>
          <cell r="O277">
            <v>458398</v>
          </cell>
          <cell r="P277">
            <v>456708</v>
          </cell>
          <cell r="Q277">
            <v>451457</v>
          </cell>
          <cell r="R277">
            <v>465489</v>
          </cell>
          <cell r="S277">
            <v>457885</v>
          </cell>
          <cell r="T277">
            <v>426741</v>
          </cell>
          <cell r="U277">
            <v>417293</v>
          </cell>
          <cell r="V277">
            <v>389937</v>
          </cell>
        </row>
        <row r="278">
          <cell r="E278">
            <v>62553</v>
          </cell>
          <cell r="F278">
            <v>62183</v>
          </cell>
          <cell r="G278">
            <v>62421</v>
          </cell>
          <cell r="H278">
            <v>62421</v>
          </cell>
          <cell r="I278">
            <v>62333</v>
          </cell>
          <cell r="J278">
            <v>62421</v>
          </cell>
          <cell r="K278">
            <v>62421</v>
          </cell>
          <cell r="L278">
            <v>62416</v>
          </cell>
          <cell r="M278">
            <v>62321</v>
          </cell>
          <cell r="N278">
            <v>62352</v>
          </cell>
          <cell r="O278">
            <v>62297</v>
          </cell>
          <cell r="P278">
            <v>62323</v>
          </cell>
          <cell r="Q278">
            <v>62284</v>
          </cell>
          <cell r="R278">
            <v>62351</v>
          </cell>
          <cell r="S278">
            <v>62289</v>
          </cell>
          <cell r="T278">
            <v>61543</v>
          </cell>
          <cell r="U278">
            <v>63501</v>
          </cell>
          <cell r="V278">
            <v>59393</v>
          </cell>
        </row>
        <row r="279">
          <cell r="E279">
            <v>68535</v>
          </cell>
          <cell r="F279">
            <v>71541</v>
          </cell>
          <cell r="G279">
            <v>71541</v>
          </cell>
          <cell r="H279">
            <v>68535</v>
          </cell>
          <cell r="I279">
            <v>71541</v>
          </cell>
          <cell r="J279">
            <v>71541</v>
          </cell>
          <cell r="K279">
            <v>71541</v>
          </cell>
          <cell r="L279">
            <v>70806</v>
          </cell>
          <cell r="M279">
            <v>77341</v>
          </cell>
          <cell r="N279">
            <v>71541</v>
          </cell>
          <cell r="O279">
            <v>71541</v>
          </cell>
          <cell r="P279">
            <v>71541</v>
          </cell>
          <cell r="Q279">
            <v>74041</v>
          </cell>
          <cell r="R279">
            <v>74498</v>
          </cell>
          <cell r="S279">
            <v>71541</v>
          </cell>
          <cell r="T279">
            <v>71074</v>
          </cell>
          <cell r="U279">
            <v>76334</v>
          </cell>
          <cell r="V279">
            <v>54519</v>
          </cell>
        </row>
        <row r="280">
          <cell r="E280">
            <v>78000</v>
          </cell>
          <cell r="F280">
            <v>80000</v>
          </cell>
          <cell r="G280">
            <v>79999</v>
          </cell>
          <cell r="H280">
            <v>79999</v>
          </cell>
          <cell r="I280">
            <v>79999</v>
          </cell>
          <cell r="J280">
            <v>79000</v>
          </cell>
          <cell r="K280">
            <v>75000</v>
          </cell>
          <cell r="L280">
            <v>67000</v>
          </cell>
          <cell r="M280">
            <v>67000</v>
          </cell>
          <cell r="N280">
            <v>73000</v>
          </cell>
          <cell r="O280">
            <v>79000</v>
          </cell>
          <cell r="P280">
            <v>79000</v>
          </cell>
          <cell r="Q280">
            <v>79000</v>
          </cell>
          <cell r="R280">
            <v>79000</v>
          </cell>
          <cell r="S280">
            <v>79000</v>
          </cell>
          <cell r="T280">
            <v>78283</v>
          </cell>
          <cell r="U280">
            <v>85465</v>
          </cell>
          <cell r="V280">
            <v>89489</v>
          </cell>
        </row>
        <row r="281">
          <cell r="E281">
            <v>97468</v>
          </cell>
          <cell r="F281">
            <v>106147</v>
          </cell>
          <cell r="G281">
            <v>107147</v>
          </cell>
          <cell r="H281">
            <v>107147</v>
          </cell>
          <cell r="I281">
            <v>107147</v>
          </cell>
          <cell r="J281">
            <v>101280</v>
          </cell>
          <cell r="K281">
            <v>104969</v>
          </cell>
          <cell r="L281">
            <v>102606</v>
          </cell>
          <cell r="M281">
            <v>104969</v>
          </cell>
          <cell r="N281">
            <v>104086</v>
          </cell>
          <cell r="O281">
            <v>104086</v>
          </cell>
          <cell r="P281">
            <v>104067</v>
          </cell>
          <cell r="Q281">
            <v>104969</v>
          </cell>
          <cell r="R281">
            <v>104969</v>
          </cell>
          <cell r="S281">
            <v>104969</v>
          </cell>
          <cell r="T281">
            <v>103873</v>
          </cell>
          <cell r="U281">
            <v>101589</v>
          </cell>
          <cell r="V281">
            <v>95725</v>
          </cell>
        </row>
        <row r="282">
          <cell r="E282">
            <v>77393</v>
          </cell>
          <cell r="F282">
            <v>59175</v>
          </cell>
          <cell r="G282">
            <v>81687</v>
          </cell>
          <cell r="H282">
            <v>54872</v>
          </cell>
          <cell r="I282">
            <v>60123</v>
          </cell>
          <cell r="J282">
            <v>41183</v>
          </cell>
          <cell r="K282">
            <v>76834</v>
          </cell>
          <cell r="L282">
            <v>86597</v>
          </cell>
          <cell r="M282">
            <v>67817</v>
          </cell>
          <cell r="N282">
            <v>79627</v>
          </cell>
          <cell r="O282">
            <v>77942</v>
          </cell>
          <cell r="P282">
            <v>72036</v>
          </cell>
          <cell r="Q282">
            <v>72825</v>
          </cell>
          <cell r="R282">
            <v>69344</v>
          </cell>
          <cell r="S282">
            <v>68736</v>
          </cell>
          <cell r="T282">
            <v>67176</v>
          </cell>
          <cell r="U282">
            <v>54519</v>
          </cell>
          <cell r="V282">
            <v>73843</v>
          </cell>
        </row>
        <row r="283">
          <cell r="E283">
            <v>43878</v>
          </cell>
          <cell r="F283">
            <v>33741</v>
          </cell>
          <cell r="G283">
            <v>40615</v>
          </cell>
          <cell r="H283">
            <v>23445</v>
          </cell>
          <cell r="I283">
            <v>23445</v>
          </cell>
          <cell r="J283">
            <v>27388</v>
          </cell>
          <cell r="K283">
            <v>39874</v>
          </cell>
          <cell r="L283">
            <v>93100</v>
          </cell>
          <cell r="M283">
            <v>32553</v>
          </cell>
          <cell r="N283">
            <v>34825</v>
          </cell>
          <cell r="O283">
            <v>38365</v>
          </cell>
          <cell r="P283">
            <v>39076</v>
          </cell>
          <cell r="Q283">
            <v>38767</v>
          </cell>
          <cell r="R283">
            <v>38975</v>
          </cell>
          <cell r="S283">
            <v>37798</v>
          </cell>
          <cell r="T283">
            <v>43929</v>
          </cell>
          <cell r="U283">
            <v>48828</v>
          </cell>
          <cell r="V283">
            <v>81342</v>
          </cell>
        </row>
        <row r="284">
          <cell r="E284">
            <v>66113</v>
          </cell>
          <cell r="F284">
            <v>67038</v>
          </cell>
          <cell r="G284">
            <v>67000</v>
          </cell>
          <cell r="H284">
            <v>64074</v>
          </cell>
          <cell r="I284">
            <v>63011</v>
          </cell>
          <cell r="J284">
            <v>58590</v>
          </cell>
          <cell r="K284">
            <v>32897</v>
          </cell>
          <cell r="L284">
            <v>60617</v>
          </cell>
          <cell r="M284">
            <v>30709</v>
          </cell>
          <cell r="N284">
            <v>36340</v>
          </cell>
          <cell r="O284">
            <v>36076</v>
          </cell>
          <cell r="P284">
            <v>37085</v>
          </cell>
          <cell r="Q284">
            <v>44899</v>
          </cell>
          <cell r="R284">
            <v>31209</v>
          </cell>
          <cell r="S284">
            <v>40003</v>
          </cell>
          <cell r="T284">
            <v>49867</v>
          </cell>
          <cell r="U284">
            <v>62690</v>
          </cell>
          <cell r="V284">
            <v>42964</v>
          </cell>
        </row>
        <row r="285">
          <cell r="E285">
            <v>29500</v>
          </cell>
          <cell r="F285">
            <v>25500</v>
          </cell>
          <cell r="G285">
            <v>11500</v>
          </cell>
          <cell r="H285">
            <v>11500</v>
          </cell>
          <cell r="I285">
            <v>11500</v>
          </cell>
          <cell r="J285">
            <v>15500</v>
          </cell>
          <cell r="K285">
            <v>18250</v>
          </cell>
          <cell r="L285">
            <v>7500</v>
          </cell>
          <cell r="M285">
            <v>7500</v>
          </cell>
          <cell r="N285">
            <v>10500</v>
          </cell>
          <cell r="O285">
            <v>10500</v>
          </cell>
          <cell r="P285">
            <v>10500</v>
          </cell>
          <cell r="Q285">
            <v>7500</v>
          </cell>
          <cell r="R285">
            <v>7500</v>
          </cell>
          <cell r="S285">
            <v>7500</v>
          </cell>
          <cell r="T285">
            <v>11449</v>
          </cell>
          <cell r="U285">
            <v>2061</v>
          </cell>
          <cell r="V285">
            <v>11714</v>
          </cell>
        </row>
        <row r="286">
          <cell r="E286">
            <v>6047594</v>
          </cell>
          <cell r="F286">
            <v>6371259</v>
          </cell>
          <cell r="G286">
            <v>6520954</v>
          </cell>
          <cell r="H286">
            <v>6369452</v>
          </cell>
          <cell r="I286">
            <v>6254197</v>
          </cell>
          <cell r="J286">
            <v>6234083</v>
          </cell>
          <cell r="K286">
            <v>6339192</v>
          </cell>
          <cell r="L286">
            <v>6238672</v>
          </cell>
          <cell r="M286">
            <v>6289921</v>
          </cell>
          <cell r="N286">
            <v>6258363</v>
          </cell>
          <cell r="O286">
            <v>6294544</v>
          </cell>
          <cell r="P286">
            <v>6296672</v>
          </cell>
          <cell r="Q286">
            <v>6247197</v>
          </cell>
          <cell r="R286">
            <v>6098905</v>
          </cell>
          <cell r="S286">
            <v>6173688</v>
          </cell>
          <cell r="T286">
            <v>6255608</v>
          </cell>
          <cell r="U286">
            <v>6277681</v>
          </cell>
          <cell r="V286">
            <v>6187706</v>
          </cell>
        </row>
        <row r="287">
          <cell r="E287">
            <v>265259</v>
          </cell>
          <cell r="F287">
            <v>270106</v>
          </cell>
          <cell r="G287">
            <v>283068</v>
          </cell>
          <cell r="H287">
            <v>305922</v>
          </cell>
          <cell r="I287">
            <v>311030</v>
          </cell>
          <cell r="J287">
            <v>314918</v>
          </cell>
          <cell r="K287">
            <v>299157</v>
          </cell>
          <cell r="L287">
            <v>169289</v>
          </cell>
          <cell r="M287">
            <v>258366</v>
          </cell>
          <cell r="N287">
            <v>212978</v>
          </cell>
          <cell r="O287">
            <v>273523</v>
          </cell>
          <cell r="P287">
            <v>306423</v>
          </cell>
          <cell r="Q287">
            <v>291748</v>
          </cell>
          <cell r="R287">
            <v>295346</v>
          </cell>
          <cell r="S287">
            <v>265130</v>
          </cell>
          <cell r="T287">
            <v>262148</v>
          </cell>
          <cell r="U287">
            <v>204090</v>
          </cell>
          <cell r="V287">
            <v>248168</v>
          </cell>
        </row>
        <row r="288">
          <cell r="E288">
            <v>81102</v>
          </cell>
          <cell r="F288">
            <v>113626</v>
          </cell>
          <cell r="G288">
            <v>125120</v>
          </cell>
          <cell r="H288">
            <v>92876</v>
          </cell>
          <cell r="I288">
            <v>96741</v>
          </cell>
          <cell r="J288">
            <v>137450</v>
          </cell>
          <cell r="K288">
            <v>143118</v>
          </cell>
          <cell r="L288">
            <v>112252</v>
          </cell>
          <cell r="M288">
            <v>141413</v>
          </cell>
          <cell r="N288">
            <v>148273</v>
          </cell>
          <cell r="O288">
            <v>131047</v>
          </cell>
          <cell r="P288">
            <v>119989</v>
          </cell>
          <cell r="Q288">
            <v>129018</v>
          </cell>
          <cell r="R288">
            <v>110075</v>
          </cell>
          <cell r="S288">
            <v>111175</v>
          </cell>
          <cell r="T288">
            <v>117157</v>
          </cell>
          <cell r="U288">
            <v>94119</v>
          </cell>
          <cell r="V288">
            <v>138283</v>
          </cell>
        </row>
        <row r="289">
          <cell r="E289">
            <v>0</v>
          </cell>
          <cell r="F289">
            <v>-2159</v>
          </cell>
          <cell r="G289">
            <v>-19949</v>
          </cell>
          <cell r="H289">
            <v>-2831</v>
          </cell>
          <cell r="I289">
            <v>-3423</v>
          </cell>
          <cell r="J289">
            <v>-5067</v>
          </cell>
          <cell r="K289">
            <v>-4233</v>
          </cell>
          <cell r="L289">
            <v>-33633</v>
          </cell>
          <cell r="M289">
            <v>0</v>
          </cell>
          <cell r="N289">
            <v>-473</v>
          </cell>
          <cell r="O289">
            <v>-2793</v>
          </cell>
          <cell r="P289">
            <v>0</v>
          </cell>
          <cell r="Q289">
            <v>-4291</v>
          </cell>
          <cell r="R289">
            <v>-3216</v>
          </cell>
          <cell r="S289">
            <v>-7932</v>
          </cell>
          <cell r="T289">
            <v>-14783</v>
          </cell>
          <cell r="U289">
            <v>-45348</v>
          </cell>
          <cell r="V289">
            <v>-24066</v>
          </cell>
        </row>
        <row r="290">
          <cell r="E290">
            <v>184157</v>
          </cell>
          <cell r="F290">
            <v>158639</v>
          </cell>
          <cell r="G290">
            <v>177897</v>
          </cell>
          <cell r="H290">
            <v>216705</v>
          </cell>
          <cell r="I290">
            <v>218540</v>
          </cell>
          <cell r="J290">
            <v>182535</v>
          </cell>
          <cell r="K290">
            <v>160272</v>
          </cell>
          <cell r="L290">
            <v>117027</v>
          </cell>
          <cell r="M290">
            <v>125398</v>
          </cell>
          <cell r="N290">
            <v>120673</v>
          </cell>
          <cell r="O290">
            <v>159701</v>
          </cell>
          <cell r="P290">
            <v>186434</v>
          </cell>
          <cell r="Q290">
            <v>167021</v>
          </cell>
          <cell r="R290">
            <v>188487</v>
          </cell>
          <cell r="S290">
            <v>161887</v>
          </cell>
          <cell r="T290">
            <v>164270</v>
          </cell>
          <cell r="U290">
            <v>180922</v>
          </cell>
          <cell r="V290">
            <v>151606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-828</v>
          </cell>
          <cell r="I291">
            <v>-828</v>
          </cell>
          <cell r="J291">
            <v>0</v>
          </cell>
          <cell r="K291">
            <v>0</v>
          </cell>
          <cell r="L291">
            <v>-26357</v>
          </cell>
          <cell r="M291">
            <v>-8445</v>
          </cell>
          <cell r="N291">
            <v>-55495</v>
          </cell>
          <cell r="O291">
            <v>-14432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-4496</v>
          </cell>
          <cell r="U291">
            <v>-25603</v>
          </cell>
          <cell r="V291">
            <v>-17655</v>
          </cell>
        </row>
        <row r="292">
          <cell r="E292" t="str">
            <v>na</v>
          </cell>
          <cell r="F292" t="str">
            <v>na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</row>
        <row r="293">
          <cell r="E293" t="str">
            <v>na</v>
          </cell>
          <cell r="F293" t="str">
            <v>na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</row>
        <row r="294">
          <cell r="E294">
            <v>0</v>
          </cell>
          <cell r="F294">
            <v>0</v>
          </cell>
          <cell r="G294">
            <v>-44353</v>
          </cell>
          <cell r="H294">
            <v>31523</v>
          </cell>
          <cell r="I294">
            <v>203644</v>
          </cell>
          <cell r="J294">
            <v>152374</v>
          </cell>
          <cell r="K294">
            <v>150335</v>
          </cell>
          <cell r="L294">
            <v>222055</v>
          </cell>
          <cell r="M294">
            <v>236418</v>
          </cell>
          <cell r="N294">
            <v>234483</v>
          </cell>
          <cell r="O294">
            <v>246006</v>
          </cell>
          <cell r="P294">
            <v>258922</v>
          </cell>
          <cell r="Q294">
            <v>220102</v>
          </cell>
          <cell r="R294">
            <v>151635</v>
          </cell>
          <cell r="S294">
            <v>116112</v>
          </cell>
          <cell r="T294">
            <v>183388</v>
          </cell>
          <cell r="U294">
            <v>139766</v>
          </cell>
          <cell r="V294">
            <v>160608</v>
          </cell>
        </row>
        <row r="295">
          <cell r="E295" t="str">
            <v>na</v>
          </cell>
          <cell r="F295" t="str">
            <v>na</v>
          </cell>
          <cell r="G295" t="str">
            <v>na</v>
          </cell>
          <cell r="H295" t="str">
            <v>na</v>
          </cell>
          <cell r="I295">
            <v>43575</v>
          </cell>
          <cell r="J295">
            <v>7492</v>
          </cell>
          <cell r="K295">
            <v>22211</v>
          </cell>
          <cell r="L295">
            <v>46880</v>
          </cell>
          <cell r="M295">
            <v>48933</v>
          </cell>
          <cell r="N295">
            <v>43931</v>
          </cell>
          <cell r="O295">
            <v>50485</v>
          </cell>
          <cell r="P295">
            <v>59529</v>
          </cell>
          <cell r="Q295">
            <v>58462</v>
          </cell>
          <cell r="R295">
            <v>46755</v>
          </cell>
          <cell r="S295">
            <v>43476</v>
          </cell>
          <cell r="T295">
            <v>44768</v>
          </cell>
          <cell r="U295">
            <v>43214</v>
          </cell>
          <cell r="V295">
            <v>47008</v>
          </cell>
        </row>
        <row r="296">
          <cell r="E296" t="str">
            <v>na</v>
          </cell>
          <cell r="F296" t="str">
            <v>na</v>
          </cell>
          <cell r="G296" t="str">
            <v>na</v>
          </cell>
          <cell r="H296" t="str">
            <v>na</v>
          </cell>
          <cell r="I296">
            <v>0</v>
          </cell>
          <cell r="J296">
            <v>0</v>
          </cell>
          <cell r="K296">
            <v>-2</v>
          </cell>
          <cell r="L296">
            <v>-9497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-5544</v>
          </cell>
          <cell r="R296">
            <v>-18304</v>
          </cell>
          <cell r="S296">
            <v>-55</v>
          </cell>
          <cell r="T296">
            <v>-1520</v>
          </cell>
          <cell r="U296">
            <v>-1327</v>
          </cell>
          <cell r="V296">
            <v>-113</v>
          </cell>
        </row>
        <row r="297">
          <cell r="E297" t="str">
            <v>na</v>
          </cell>
          <cell r="F297" t="str">
            <v>na</v>
          </cell>
          <cell r="G297" t="str">
            <v>na</v>
          </cell>
          <cell r="H297" t="str">
            <v>na</v>
          </cell>
          <cell r="I297">
            <v>34815</v>
          </cell>
          <cell r="J297">
            <v>57172</v>
          </cell>
          <cell r="K297">
            <v>53136</v>
          </cell>
          <cell r="L297">
            <v>58978</v>
          </cell>
          <cell r="M297">
            <v>47399</v>
          </cell>
          <cell r="N297">
            <v>50455</v>
          </cell>
          <cell r="O297">
            <v>49875</v>
          </cell>
          <cell r="P297">
            <v>51261</v>
          </cell>
          <cell r="Q297">
            <v>47123</v>
          </cell>
          <cell r="R297">
            <v>49014</v>
          </cell>
          <cell r="S297">
            <v>0</v>
          </cell>
          <cell r="T297">
            <v>44589</v>
          </cell>
          <cell r="U297">
            <v>41473</v>
          </cell>
          <cell r="V297">
            <v>25011</v>
          </cell>
        </row>
        <row r="298">
          <cell r="E298" t="str">
            <v>na</v>
          </cell>
          <cell r="F298" t="str">
            <v>na</v>
          </cell>
          <cell r="G298" t="str">
            <v>na</v>
          </cell>
          <cell r="H298" t="str">
            <v>na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-1</v>
          </cell>
          <cell r="V298">
            <v>0</v>
          </cell>
        </row>
        <row r="299">
          <cell r="E299" t="str">
            <v>na</v>
          </cell>
          <cell r="F299" t="str">
            <v>na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</row>
        <row r="299">
          <cell r="V299">
            <v>0</v>
          </cell>
        </row>
        <row r="300">
          <cell r="E300" t="str">
            <v>na</v>
          </cell>
          <cell r="F300" t="str">
            <v>na</v>
          </cell>
          <cell r="G300" t="str">
            <v>na</v>
          </cell>
          <cell r="H300" t="str">
            <v>na</v>
          </cell>
          <cell r="I300">
            <v>34991</v>
          </cell>
          <cell r="J300">
            <v>35970</v>
          </cell>
          <cell r="K300">
            <v>33403</v>
          </cell>
          <cell r="L300">
            <v>39370</v>
          </cell>
          <cell r="M300">
            <v>26194</v>
          </cell>
          <cell r="N300">
            <v>27925</v>
          </cell>
          <cell r="O300">
            <v>31124</v>
          </cell>
          <cell r="P300">
            <v>30523</v>
          </cell>
          <cell r="Q300">
            <v>25209</v>
          </cell>
          <cell r="R300">
            <v>20616</v>
          </cell>
          <cell r="S300">
            <v>27584</v>
          </cell>
          <cell r="T300">
            <v>29569</v>
          </cell>
          <cell r="U300">
            <v>21818</v>
          </cell>
          <cell r="V300">
            <v>34036</v>
          </cell>
        </row>
        <row r="301">
          <cell r="E301" t="str">
            <v>na</v>
          </cell>
          <cell r="F301" t="str">
            <v>na</v>
          </cell>
          <cell r="G301" t="str">
            <v>na</v>
          </cell>
          <cell r="H301" t="str">
            <v>na</v>
          </cell>
          <cell r="I301">
            <v>0</v>
          </cell>
          <cell r="J301">
            <v>-6877</v>
          </cell>
          <cell r="K301">
            <v>0</v>
          </cell>
          <cell r="L301">
            <v>-25517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-7623</v>
          </cell>
          <cell r="S301">
            <v>-1585</v>
          </cell>
          <cell r="T301">
            <v>-2075</v>
          </cell>
          <cell r="U301">
            <v>-45</v>
          </cell>
          <cell r="V301">
            <v>-484</v>
          </cell>
        </row>
        <row r="302">
          <cell r="E302" t="str">
            <v>na</v>
          </cell>
          <cell r="F302" t="str">
            <v>na</v>
          </cell>
          <cell r="G302" t="str">
            <v>na</v>
          </cell>
          <cell r="H302" t="str">
            <v>na</v>
          </cell>
          <cell r="I302">
            <v>30045</v>
          </cell>
          <cell r="J302">
            <v>1309</v>
          </cell>
          <cell r="K302">
            <v>13245</v>
          </cell>
          <cell r="L302">
            <v>52049</v>
          </cell>
          <cell r="M302">
            <v>53849</v>
          </cell>
          <cell r="N302">
            <v>52093</v>
          </cell>
          <cell r="O302">
            <v>54665</v>
          </cell>
          <cell r="P302">
            <v>59182</v>
          </cell>
          <cell r="Q302">
            <v>34011</v>
          </cell>
          <cell r="R302">
            <v>17750</v>
          </cell>
          <cell r="S302">
            <v>28436</v>
          </cell>
          <cell r="T302">
            <v>32172</v>
          </cell>
          <cell r="U302">
            <v>6552</v>
          </cell>
          <cell r="V302">
            <v>32985</v>
          </cell>
        </row>
        <row r="303">
          <cell r="E303" t="str">
            <v>na</v>
          </cell>
          <cell r="F303" t="str">
            <v>na</v>
          </cell>
          <cell r="G303" t="str">
            <v>na</v>
          </cell>
          <cell r="H303" t="str">
            <v>na</v>
          </cell>
          <cell r="I303">
            <v>0</v>
          </cell>
          <cell r="J303">
            <v>0</v>
          </cell>
          <cell r="K303">
            <v>-11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-19</v>
          </cell>
          <cell r="U303">
            <v>-18</v>
          </cell>
          <cell r="V303">
            <v>-8</v>
          </cell>
        </row>
        <row r="304">
          <cell r="E304" t="str">
            <v>na</v>
          </cell>
          <cell r="F304" t="str">
            <v>na</v>
          </cell>
          <cell r="G304">
            <v>2571</v>
          </cell>
          <cell r="H304">
            <v>31523</v>
          </cell>
          <cell r="I304">
            <v>60218</v>
          </cell>
          <cell r="J304">
            <v>57308</v>
          </cell>
          <cell r="K304">
            <v>28353</v>
          </cell>
          <cell r="L304">
            <v>59792</v>
          </cell>
          <cell r="M304">
            <v>60043</v>
          </cell>
          <cell r="N304">
            <v>60079</v>
          </cell>
          <cell r="O304">
            <v>59857</v>
          </cell>
          <cell r="P304">
            <v>58427</v>
          </cell>
          <cell r="Q304">
            <v>60841</v>
          </cell>
          <cell r="R304">
            <v>43427</v>
          </cell>
          <cell r="S304">
            <v>18256</v>
          </cell>
          <cell r="T304">
            <v>38324</v>
          </cell>
          <cell r="U304">
            <v>32439</v>
          </cell>
          <cell r="V304">
            <v>23917</v>
          </cell>
        </row>
        <row r="305">
          <cell r="E305" t="str">
            <v>na</v>
          </cell>
          <cell r="F305" t="str">
            <v>na</v>
          </cell>
          <cell r="G305">
            <v>-46924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-2420</v>
          </cell>
          <cell r="U305">
            <v>-4339</v>
          </cell>
          <cell r="V305">
            <v>-1744</v>
          </cell>
        </row>
        <row r="306">
          <cell r="E306">
            <v>265259</v>
          </cell>
          <cell r="F306">
            <v>270106</v>
          </cell>
          <cell r="G306">
            <v>238715</v>
          </cell>
          <cell r="H306">
            <v>337445</v>
          </cell>
          <cell r="I306">
            <v>514674</v>
          </cell>
          <cell r="J306">
            <v>467292</v>
          </cell>
          <cell r="K306">
            <v>449492</v>
          </cell>
          <cell r="L306">
            <v>391344</v>
          </cell>
          <cell r="M306">
            <v>494784</v>
          </cell>
          <cell r="N306">
            <v>447461</v>
          </cell>
          <cell r="O306">
            <v>519529</v>
          </cell>
          <cell r="P306">
            <v>565345</v>
          </cell>
          <cell r="Q306">
            <v>511850</v>
          </cell>
          <cell r="R306">
            <v>446981</v>
          </cell>
          <cell r="S306">
            <v>381242</v>
          </cell>
          <cell r="T306">
            <v>445536</v>
          </cell>
          <cell r="U306">
            <v>343856</v>
          </cell>
          <cell r="V306">
            <v>408776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70703125" defaultRowHeight="11.2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2" width="8.7"/>
    <col collapsed="false" customWidth="true" hidden="false" outlineLevel="0" max="3" min="3" style="1" width="9.7"/>
    <col collapsed="false" customWidth="true" hidden="false" outlineLevel="0" max="4" min="4" style="1" width="8.56"/>
    <col collapsed="false" customWidth="true" hidden="false" outlineLevel="0" max="5" min="5" style="1" width="7.85"/>
    <col collapsed="false" customWidth="true" hidden="false" outlineLevel="0" max="6" min="6" style="1" width="11.85"/>
    <col collapsed="false" customWidth="true" hidden="false" outlineLevel="0" max="7" min="7" style="1" width="9.28"/>
    <col collapsed="false" customWidth="true" hidden="false" outlineLevel="0" max="8" min="8" style="1" width="9.56"/>
    <col collapsed="false" customWidth="true" hidden="false" outlineLevel="0" max="9" min="9" style="1" width="11.7"/>
    <col collapsed="false" customWidth="true" hidden="false" outlineLevel="0" max="10" min="10" style="1" width="8.28"/>
    <col collapsed="false" customWidth="true" hidden="false" outlineLevel="0" max="11" min="11" style="1" width="7.28"/>
    <col collapsed="false" customWidth="true" hidden="false" outlineLevel="0" max="12" min="12" style="1" width="8.14"/>
    <col collapsed="false" customWidth="true" hidden="false" outlineLevel="0" max="13" min="13" style="1" width="6.85"/>
    <col collapsed="false" customWidth="true" hidden="false" outlineLevel="0" max="14" min="14" style="1" width="10.71"/>
    <col collapsed="false" customWidth="true" hidden="false" outlineLevel="0" max="15" min="15" style="1" width="6.85"/>
    <col collapsed="false" customWidth="true" hidden="false" outlineLevel="0" max="16" min="16" style="1" width="11.42"/>
    <col collapsed="false" customWidth="true" hidden="false" outlineLevel="0" max="17" min="17" style="1" width="8.41"/>
    <col collapsed="false" customWidth="true" hidden="false" outlineLevel="0" max="18" min="18" style="1" width="8.99"/>
    <col collapsed="false" customWidth="true" hidden="false" outlineLevel="0" max="19" min="19" style="1" width="13.28"/>
    <col collapsed="false" customWidth="true" hidden="false" outlineLevel="0" max="20" min="20" style="1" width="6.41"/>
    <col collapsed="false" customWidth="true" hidden="false" outlineLevel="0" max="22" min="21" style="1" width="5.71"/>
    <col collapsed="false" customWidth="true" hidden="false" outlineLevel="0" max="23" min="23" style="1" width="6.41"/>
    <col collapsed="false" customWidth="true" hidden="false" outlineLevel="0" max="24" min="24" style="1" width="6.56"/>
    <col collapsed="false" customWidth="true" hidden="false" outlineLevel="0" max="25" min="25" style="1" width="6.85"/>
    <col collapsed="false" customWidth="true" hidden="false" outlineLevel="0" max="26" min="26" style="1" width="9.7"/>
    <col collapsed="false" customWidth="true" hidden="false" outlineLevel="0" max="27" min="27" style="1" width="7.99"/>
    <col collapsed="false" customWidth="true" hidden="false" outlineLevel="0" max="28" min="28" style="1" width="9.28"/>
    <col collapsed="false" customWidth="false" hidden="false" outlineLevel="0" max="257" min="29" style="1" width="14.7"/>
  </cols>
  <sheetData>
    <row r="1" customFormat="false" ht="12" hidden="false" customHeight="false" outlineLevel="0" collapsed="false">
      <c r="C1" s="3"/>
      <c r="F1" s="4"/>
      <c r="G1" s="4"/>
      <c r="H1" s="5"/>
      <c r="I1" s="5"/>
      <c r="J1" s="5"/>
      <c r="K1" s="5"/>
      <c r="L1" s="5"/>
      <c r="M1" s="5"/>
      <c r="N1" s="5"/>
      <c r="R1" s="6" t="n">
        <v>45792</v>
      </c>
      <c r="S1" s="6" t="n">
        <v>33938</v>
      </c>
    </row>
    <row r="2" customFormat="false" ht="12.75" hidden="false" customHeight="true" outlineLevel="0" collapsed="false">
      <c r="B2" s="7"/>
      <c r="C2" s="8" t="s">
        <v>0</v>
      </c>
      <c r="D2" s="8"/>
      <c r="E2" s="8"/>
      <c r="F2" s="9" t="s">
        <v>1</v>
      </c>
      <c r="G2" s="9"/>
      <c r="H2" s="9"/>
      <c r="I2" s="9"/>
      <c r="J2" s="9"/>
      <c r="K2" s="9"/>
      <c r="L2" s="9"/>
      <c r="M2" s="9"/>
      <c r="N2" s="9"/>
      <c r="O2" s="10" t="s">
        <v>2</v>
      </c>
      <c r="P2" s="10"/>
      <c r="Q2" s="10"/>
      <c r="R2" s="10"/>
      <c r="S2" s="10"/>
      <c r="T2" s="11"/>
      <c r="U2" s="12" t="s">
        <v>3</v>
      </c>
      <c r="V2" s="12"/>
      <c r="W2" s="12"/>
      <c r="X2" s="12"/>
      <c r="Y2" s="13" t="s">
        <v>4</v>
      </c>
      <c r="Z2" s="14" t="s">
        <v>4</v>
      </c>
      <c r="AA2" s="14" t="s">
        <v>5</v>
      </c>
      <c r="AB2" s="15" t="s">
        <v>5</v>
      </c>
    </row>
    <row r="3" customFormat="false" ht="12.75" hidden="false" customHeight="true" outlineLevel="0" collapsed="false">
      <c r="B3" s="16" t="s">
        <v>6</v>
      </c>
      <c r="C3" s="17" t="s">
        <v>7</v>
      </c>
      <c r="D3" s="18" t="s">
        <v>8</v>
      </c>
      <c r="E3" s="18" t="s">
        <v>9</v>
      </c>
      <c r="F3" s="19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1" t="s">
        <v>18</v>
      </c>
      <c r="O3" s="22" t="s">
        <v>19</v>
      </c>
      <c r="P3" s="23" t="s">
        <v>20</v>
      </c>
      <c r="Q3" s="24" t="s">
        <v>21</v>
      </c>
      <c r="R3" s="25" t="s">
        <v>22</v>
      </c>
      <c r="S3" s="24" t="s">
        <v>23</v>
      </c>
      <c r="T3" s="26" t="s">
        <v>24</v>
      </c>
      <c r="U3" s="27" t="s">
        <v>25</v>
      </c>
      <c r="V3" s="20" t="s">
        <v>26</v>
      </c>
      <c r="W3" s="20" t="s">
        <v>27</v>
      </c>
      <c r="X3" s="28" t="s">
        <v>28</v>
      </c>
      <c r="Y3" s="29" t="s">
        <v>29</v>
      </c>
      <c r="Z3" s="30" t="s">
        <v>30</v>
      </c>
      <c r="AA3" s="30" t="s">
        <v>29</v>
      </c>
      <c r="AB3" s="31" t="s">
        <v>30</v>
      </c>
    </row>
    <row r="4" customFormat="false" ht="13.5" hidden="false" customHeight="true" outlineLevel="0" collapsed="false">
      <c r="B4" s="32"/>
      <c r="C4" s="17"/>
      <c r="D4" s="18"/>
      <c r="E4" s="18"/>
      <c r="F4" s="19"/>
      <c r="G4" s="20"/>
      <c r="H4" s="20" t="s">
        <v>12</v>
      </c>
      <c r="I4" s="20" t="s">
        <v>13</v>
      </c>
      <c r="J4" s="20" t="s">
        <v>14</v>
      </c>
      <c r="K4" s="20" t="s">
        <v>15</v>
      </c>
      <c r="L4" s="20" t="s">
        <v>16</v>
      </c>
      <c r="M4" s="20" t="s">
        <v>17</v>
      </c>
      <c r="N4" s="21" t="s">
        <v>18</v>
      </c>
      <c r="O4" s="22" t="s">
        <v>19</v>
      </c>
      <c r="P4" s="23" t="s">
        <v>20</v>
      </c>
      <c r="Q4" s="24" t="s">
        <v>21</v>
      </c>
      <c r="R4" s="25"/>
      <c r="S4" s="24"/>
      <c r="T4" s="26"/>
      <c r="U4" s="27"/>
      <c r="V4" s="20"/>
      <c r="W4" s="20"/>
      <c r="X4" s="28"/>
      <c r="Y4" s="29"/>
      <c r="Z4" s="30"/>
      <c r="AA4" s="30"/>
      <c r="AB4" s="31"/>
    </row>
    <row r="5" customFormat="false" ht="11.25" hidden="false" customHeight="false" outlineLevel="0" collapsed="false">
      <c r="A5" s="1" t="n">
        <v>31</v>
      </c>
      <c r="B5" s="33" t="n">
        <v>36800</v>
      </c>
      <c r="C5" s="34" t="n">
        <v>3843</v>
      </c>
      <c r="D5" s="35" t="n">
        <v>3180</v>
      </c>
      <c r="E5" s="36" t="n">
        <f aca="false">SUM(C5:D5)</f>
        <v>7023</v>
      </c>
      <c r="F5" s="37" t="n">
        <v>820.387096774194</v>
      </c>
      <c r="G5" s="38" t="n">
        <v>353</v>
      </c>
      <c r="H5" s="35" t="n">
        <v>471</v>
      </c>
      <c r="I5" s="35" t="n">
        <v>2727</v>
      </c>
      <c r="J5" s="35" t="n">
        <v>834</v>
      </c>
      <c r="K5" s="35" t="n">
        <v>1058</v>
      </c>
      <c r="L5" s="39" t="n">
        <v>796</v>
      </c>
      <c r="M5" s="39" t="n">
        <v>-26</v>
      </c>
      <c r="N5" s="36" t="n">
        <f aca="false">SUM(F5:M5)</f>
        <v>7033.38709677419</v>
      </c>
      <c r="O5" s="40" t="n">
        <f aca="false">(R5-R1)/31</f>
        <v>-44.3870967741936</v>
      </c>
      <c r="P5" s="35" t="n">
        <v>34</v>
      </c>
      <c r="Q5" s="35" t="n">
        <f aca="false">SUM(O5:P5)</f>
        <v>-10.3870967741936</v>
      </c>
      <c r="R5" s="34" t="n">
        <v>44416</v>
      </c>
      <c r="S5" s="41" t="n">
        <f aca="false">S1+(P5*A5)</f>
        <v>34992</v>
      </c>
      <c r="T5" s="42" t="n">
        <f aca="false">+E5-N5-Q5</f>
        <v>3.5527136788005E-013</v>
      </c>
      <c r="U5" s="43" t="n">
        <v>600</v>
      </c>
      <c r="V5" s="44" t="n">
        <f aca="false">+F5-U5</f>
        <v>220.387096774194</v>
      </c>
      <c r="W5" s="45" t="n">
        <v>325</v>
      </c>
      <c r="X5" s="46" t="n">
        <f aca="false">+G5-W5</f>
        <v>28</v>
      </c>
      <c r="Y5" s="43" t="n">
        <v>50.5</v>
      </c>
      <c r="Z5" s="47" t="n">
        <v>0.03</v>
      </c>
      <c r="AA5" s="45" t="n">
        <v>52.3</v>
      </c>
      <c r="AB5" s="48" t="n">
        <v>-0.9</v>
      </c>
    </row>
    <row r="6" customFormat="false" ht="11.25" hidden="false" customHeight="false" outlineLevel="0" collapsed="false">
      <c r="A6" s="49" t="n">
        <f aca="false">+B7-B6</f>
        <v>30</v>
      </c>
      <c r="B6" s="33" t="n">
        <v>36831</v>
      </c>
      <c r="C6" s="50" t="n">
        <v>3840</v>
      </c>
      <c r="D6" s="51" t="n">
        <v>3029</v>
      </c>
      <c r="E6" s="52" t="n">
        <f aca="false">SUM(C6:D6)</f>
        <v>6869</v>
      </c>
      <c r="F6" s="53" t="n">
        <v>1448.6</v>
      </c>
      <c r="G6" s="54" t="n">
        <v>627</v>
      </c>
      <c r="H6" s="51" t="n">
        <v>225</v>
      </c>
      <c r="I6" s="51" t="n">
        <v>2562</v>
      </c>
      <c r="J6" s="51" t="n">
        <v>808</v>
      </c>
      <c r="K6" s="51" t="n">
        <v>852</v>
      </c>
      <c r="L6" s="55" t="n">
        <v>805</v>
      </c>
      <c r="M6" s="55" t="n">
        <v>20</v>
      </c>
      <c r="N6" s="52" t="n">
        <f aca="false">SUM(F6:M6)</f>
        <v>7347.6</v>
      </c>
      <c r="O6" s="56" t="n">
        <f aca="false">(R6-R5)/A6</f>
        <v>-330.6</v>
      </c>
      <c r="P6" s="51" t="n">
        <v>-148</v>
      </c>
      <c r="Q6" s="51" t="n">
        <f aca="false">SUM(O6:P6)</f>
        <v>-478.6</v>
      </c>
      <c r="R6" s="50" t="n">
        <v>34498</v>
      </c>
      <c r="S6" s="57" t="n">
        <f aca="false">S5+(P6*A6)</f>
        <v>30552</v>
      </c>
      <c r="T6" s="58" t="n">
        <f aca="false">+E6-N6-Q6</f>
        <v>0</v>
      </c>
      <c r="U6" s="59" t="n">
        <v>900</v>
      </c>
      <c r="V6" s="60" t="n">
        <f aca="false">+F6-U6</f>
        <v>548.6</v>
      </c>
      <c r="W6" s="5" t="n">
        <v>575</v>
      </c>
      <c r="X6" s="61" t="n">
        <f aca="false">+G6-W6</f>
        <v>52</v>
      </c>
      <c r="Y6" s="59" t="n">
        <v>28.9</v>
      </c>
      <c r="Z6" s="62" t="n">
        <v>-8.7</v>
      </c>
      <c r="AA6" s="5" t="n">
        <v>31.4</v>
      </c>
      <c r="AB6" s="63" t="n">
        <v>-9.4</v>
      </c>
    </row>
    <row r="7" customFormat="false" ht="11.25" hidden="false" customHeight="false" outlineLevel="0" collapsed="false">
      <c r="A7" s="49" t="n">
        <f aca="false">+B8-B7</f>
        <v>31</v>
      </c>
      <c r="B7" s="33" t="n">
        <v>36861</v>
      </c>
      <c r="C7" s="50" t="n">
        <v>3885</v>
      </c>
      <c r="D7" s="51" t="n">
        <v>3173</v>
      </c>
      <c r="E7" s="52" t="n">
        <f aca="false">SUM(C7:D7)</f>
        <v>7058</v>
      </c>
      <c r="F7" s="53" t="n">
        <v>1492.96774193548</v>
      </c>
      <c r="G7" s="54" t="n">
        <v>657</v>
      </c>
      <c r="H7" s="51" t="n">
        <v>116</v>
      </c>
      <c r="I7" s="51" t="n">
        <v>2612</v>
      </c>
      <c r="J7" s="51" t="n">
        <v>872</v>
      </c>
      <c r="K7" s="51" t="n">
        <v>928</v>
      </c>
      <c r="L7" s="55" t="n">
        <v>843</v>
      </c>
      <c r="M7" s="55" t="n">
        <v>28</v>
      </c>
      <c r="N7" s="52" t="n">
        <f aca="false">SUM(F7:M7)</f>
        <v>7548.96774193548</v>
      </c>
      <c r="O7" s="56" t="n">
        <f aca="false">(R7-R6)/A7</f>
        <v>-369.967741935484</v>
      </c>
      <c r="P7" s="51" t="n">
        <v>-121</v>
      </c>
      <c r="Q7" s="51" t="n">
        <f aca="false">SUM(O7:P7)</f>
        <v>-490.967741935484</v>
      </c>
      <c r="R7" s="50" t="n">
        <v>23029</v>
      </c>
      <c r="S7" s="57" t="n">
        <f aca="false">S6+(P7*A7)</f>
        <v>26801</v>
      </c>
      <c r="T7" s="58" t="n">
        <f aca="false">+E7-N7-Q7</f>
        <v>0</v>
      </c>
      <c r="U7" s="59" t="n">
        <v>1420</v>
      </c>
      <c r="V7" s="60" t="n">
        <f aca="false">+F7-U7</f>
        <v>72.9677419354839</v>
      </c>
      <c r="W7" s="5" t="n">
        <v>610</v>
      </c>
      <c r="X7" s="61" t="n">
        <f aca="false">+G7-W7</f>
        <v>47</v>
      </c>
      <c r="Y7" s="59" t="n">
        <v>28.3</v>
      </c>
      <c r="Z7" s="62" t="n">
        <v>-1.3</v>
      </c>
      <c r="AA7" s="5" t="n">
        <v>30.7</v>
      </c>
      <c r="AB7" s="63" t="n">
        <v>1</v>
      </c>
    </row>
    <row r="8" customFormat="false" ht="11.25" hidden="false" customHeight="false" outlineLevel="0" collapsed="false">
      <c r="A8" s="49" t="n">
        <f aca="false">+B9-B8</f>
        <v>31</v>
      </c>
      <c r="B8" s="33" t="n">
        <v>36892</v>
      </c>
      <c r="C8" s="50" t="n">
        <v>4042</v>
      </c>
      <c r="D8" s="51" t="n">
        <v>3150</v>
      </c>
      <c r="E8" s="52" t="n">
        <f aca="false">SUM(C8:D8)</f>
        <v>7192</v>
      </c>
      <c r="F8" s="53" t="n">
        <v>1207</v>
      </c>
      <c r="G8" s="54" t="n">
        <v>698</v>
      </c>
      <c r="H8" s="51" t="n">
        <v>428</v>
      </c>
      <c r="I8" s="51" t="n">
        <v>2658</v>
      </c>
      <c r="J8" s="51" t="n">
        <v>843</v>
      </c>
      <c r="K8" s="51" t="n">
        <v>1001</v>
      </c>
      <c r="L8" s="55" t="n">
        <v>849</v>
      </c>
      <c r="M8" s="55" t="n">
        <v>60</v>
      </c>
      <c r="N8" s="52" t="n">
        <f aca="false">SUM(F8:M8)</f>
        <v>7744</v>
      </c>
      <c r="O8" s="56" t="n">
        <f aca="false">(R8-R7)/A8</f>
        <v>-422</v>
      </c>
      <c r="P8" s="51" t="n">
        <v>-130</v>
      </c>
      <c r="Q8" s="51" t="n">
        <f aca="false">SUM(O8:P8)</f>
        <v>-552</v>
      </c>
      <c r="R8" s="50" t="n">
        <v>9947</v>
      </c>
      <c r="S8" s="57" t="n">
        <f aca="false">S7+(P8*A8)</f>
        <v>22771</v>
      </c>
      <c r="T8" s="58" t="n">
        <f aca="false">+E8-N8-Q8</f>
        <v>0</v>
      </c>
      <c r="U8" s="59" t="n">
        <v>1575</v>
      </c>
      <c r="V8" s="60" t="n">
        <f aca="false">+F8-U8</f>
        <v>-368</v>
      </c>
      <c r="W8" s="5" t="n">
        <v>650</v>
      </c>
      <c r="X8" s="61" t="n">
        <f aca="false">+G8-W8</f>
        <v>48</v>
      </c>
      <c r="Y8" s="59" t="n">
        <v>30</v>
      </c>
      <c r="Z8" s="62" t="n">
        <v>1.8</v>
      </c>
      <c r="AA8" s="5" t="n">
        <v>27.3</v>
      </c>
      <c r="AB8" s="63" t="n">
        <v>-0.6</v>
      </c>
    </row>
    <row r="9" customFormat="false" ht="11.25" hidden="false" customHeight="false" outlineLevel="0" collapsed="false">
      <c r="A9" s="49" t="n">
        <f aca="false">+B10-B9</f>
        <v>28</v>
      </c>
      <c r="B9" s="33" t="n">
        <v>36923</v>
      </c>
      <c r="C9" s="50" t="n">
        <v>3894</v>
      </c>
      <c r="D9" s="51" t="n">
        <v>3065</v>
      </c>
      <c r="E9" s="52" t="n">
        <f aca="false">SUM(C9:D9)</f>
        <v>6959</v>
      </c>
      <c r="F9" s="53" t="n">
        <v>1115</v>
      </c>
      <c r="G9" s="54" t="n">
        <v>601</v>
      </c>
      <c r="H9" s="51" t="n">
        <v>465</v>
      </c>
      <c r="I9" s="51" t="n">
        <v>2602</v>
      </c>
      <c r="J9" s="51" t="n">
        <v>812</v>
      </c>
      <c r="K9" s="51" t="n">
        <v>836</v>
      </c>
      <c r="L9" s="55" t="n">
        <v>846</v>
      </c>
      <c r="M9" s="55" t="n">
        <v>7</v>
      </c>
      <c r="N9" s="52" t="n">
        <f aca="false">SUM(F9:M9)</f>
        <v>7284</v>
      </c>
      <c r="O9" s="56" t="n">
        <f aca="false">(R9-R8)/A9</f>
        <v>-149</v>
      </c>
      <c r="P9" s="51" t="n">
        <v>-176</v>
      </c>
      <c r="Q9" s="51" t="n">
        <f aca="false">SUM(O9:P9)</f>
        <v>-325</v>
      </c>
      <c r="R9" s="50" t="n">
        <v>5775</v>
      </c>
      <c r="S9" s="57" t="n">
        <f aca="false">S8+(P9*A9)</f>
        <v>17843</v>
      </c>
      <c r="T9" s="58" t="n">
        <f aca="false">+E9-N9-Q9</f>
        <v>0</v>
      </c>
      <c r="U9" s="59" t="n">
        <v>1375</v>
      </c>
      <c r="V9" s="60" t="n">
        <f aca="false">+F9-U9</f>
        <v>-260</v>
      </c>
      <c r="W9" s="5" t="n">
        <v>600</v>
      </c>
      <c r="X9" s="61" t="n">
        <f aca="false">+G9-W9</f>
        <v>1</v>
      </c>
      <c r="Y9" s="59" t="n">
        <v>28.3</v>
      </c>
      <c r="Z9" s="62" t="n">
        <v>-4</v>
      </c>
      <c r="AA9" s="5" t="n">
        <v>34.4</v>
      </c>
      <c r="AB9" s="63" t="n">
        <v>0.3</v>
      </c>
    </row>
    <row r="10" customFormat="false" ht="11.25" hidden="false" customHeight="false" outlineLevel="0" collapsed="false">
      <c r="A10" s="49" t="n">
        <f aca="false">+B11-B10</f>
        <v>31</v>
      </c>
      <c r="B10" s="33" t="n">
        <v>36951</v>
      </c>
      <c r="C10" s="50" t="n">
        <v>4128</v>
      </c>
      <c r="D10" s="51" t="n">
        <v>2905</v>
      </c>
      <c r="E10" s="52" t="n">
        <f aca="false">SUM(C10:D10)</f>
        <v>7033</v>
      </c>
      <c r="F10" s="53" t="n">
        <v>1066.51612903226</v>
      </c>
      <c r="G10" s="54" t="n">
        <v>433</v>
      </c>
      <c r="H10" s="51" t="n">
        <v>467</v>
      </c>
      <c r="I10" s="51" t="n">
        <v>2525</v>
      </c>
      <c r="J10" s="51" t="n">
        <v>701</v>
      </c>
      <c r="K10" s="51" t="n">
        <v>1030</v>
      </c>
      <c r="L10" s="55" t="n">
        <v>790</v>
      </c>
      <c r="M10" s="55" t="n">
        <v>-8</v>
      </c>
      <c r="N10" s="52" t="n">
        <f aca="false">SUM(F10:M10)</f>
        <v>7004.51612903226</v>
      </c>
      <c r="O10" s="56" t="n">
        <f aca="false">(R10-R9)/A10</f>
        <v>96.4838709677419</v>
      </c>
      <c r="P10" s="51" t="n">
        <v>-68</v>
      </c>
      <c r="Q10" s="51" t="n">
        <f aca="false">SUM(O10:P10)</f>
        <v>28.4838709677419</v>
      </c>
      <c r="R10" s="50" t="n">
        <v>8766</v>
      </c>
      <c r="S10" s="57" t="n">
        <f aca="false">S9+(P10*A10)</f>
        <v>15735</v>
      </c>
      <c r="T10" s="58" t="n">
        <f aca="false">+E10-N10-Q10</f>
        <v>4.68958205601666E-013</v>
      </c>
      <c r="U10" s="59"/>
      <c r="V10" s="60"/>
      <c r="W10" s="5"/>
      <c r="X10" s="61"/>
      <c r="Y10" s="59" t="n">
        <v>39.8</v>
      </c>
      <c r="Z10" s="62" t="n">
        <v>1.8</v>
      </c>
      <c r="AA10" s="5" t="n">
        <v>45.4</v>
      </c>
      <c r="AB10" s="63" t="n">
        <v>3.6</v>
      </c>
    </row>
    <row r="11" customFormat="false" ht="11.25" hidden="false" customHeight="false" outlineLevel="0" collapsed="false">
      <c r="A11" s="49" t="n">
        <f aca="false">+B12-B11</f>
        <v>30</v>
      </c>
      <c r="B11" s="33" t="n">
        <v>36982</v>
      </c>
      <c r="C11" s="50" t="n">
        <v>4009</v>
      </c>
      <c r="D11" s="51" t="n">
        <v>3062</v>
      </c>
      <c r="E11" s="52" t="n">
        <f aca="false">SUM(C11:D11)</f>
        <v>7071</v>
      </c>
      <c r="F11" s="53" t="n">
        <v>764.666666666667</v>
      </c>
      <c r="G11" s="54" t="n">
        <v>395</v>
      </c>
      <c r="H11" s="51" t="n">
        <v>477</v>
      </c>
      <c r="I11" s="51" t="n">
        <v>2564</v>
      </c>
      <c r="J11" s="51" t="n">
        <v>846</v>
      </c>
      <c r="K11" s="51" t="n">
        <v>1156</v>
      </c>
      <c r="L11" s="55" t="n">
        <v>790</v>
      </c>
      <c r="M11" s="55" t="n">
        <v>-68</v>
      </c>
      <c r="N11" s="52" t="n">
        <f aca="false">SUM(F11:M11)</f>
        <v>6924.66666666667</v>
      </c>
      <c r="O11" s="56" t="n">
        <f aca="false">(R11-R10)/A11</f>
        <v>170.333333333333</v>
      </c>
      <c r="P11" s="51" t="n">
        <v>-24</v>
      </c>
      <c r="Q11" s="51" t="n">
        <f aca="false">SUM(O11:P11)</f>
        <v>146.333333333333</v>
      </c>
      <c r="R11" s="50" t="n">
        <v>13876</v>
      </c>
      <c r="S11" s="57" t="n">
        <f aca="false">S10+(P11*A11)</f>
        <v>15015</v>
      </c>
      <c r="T11" s="58" t="n">
        <f aca="false">+E11-N11-Q11</f>
        <v>0</v>
      </c>
      <c r="U11" s="59"/>
      <c r="V11" s="60"/>
      <c r="W11" s="5"/>
      <c r="X11" s="61"/>
      <c r="Y11" s="59" t="n">
        <v>49.6</v>
      </c>
      <c r="Z11" s="62" t="n">
        <v>2.8</v>
      </c>
      <c r="AA11" s="5" t="n">
        <v>50.1</v>
      </c>
      <c r="AB11" s="63" t="n">
        <v>0.4</v>
      </c>
    </row>
    <row r="12" customFormat="false" ht="11.25" hidden="false" customHeight="false" outlineLevel="0" collapsed="false">
      <c r="A12" s="49" t="n">
        <f aca="false">+B13-B12</f>
        <v>31</v>
      </c>
      <c r="B12" s="33" t="n">
        <v>37012</v>
      </c>
      <c r="C12" s="50" t="n">
        <v>4044</v>
      </c>
      <c r="D12" s="51" t="n">
        <v>3051</v>
      </c>
      <c r="E12" s="52" t="n">
        <f aca="false">SUM(C12:D12)</f>
        <v>7095</v>
      </c>
      <c r="F12" s="53" t="n">
        <v>586</v>
      </c>
      <c r="G12" s="54" t="n">
        <v>280</v>
      </c>
      <c r="H12" s="51" t="n">
        <v>489</v>
      </c>
      <c r="I12" s="51" t="n">
        <v>2670</v>
      </c>
      <c r="J12" s="51" t="n">
        <v>819</v>
      </c>
      <c r="K12" s="51" t="n">
        <v>1144</v>
      </c>
      <c r="L12" s="55" t="n">
        <v>767</v>
      </c>
      <c r="M12" s="55" t="n">
        <v>47</v>
      </c>
      <c r="N12" s="52" t="n">
        <f aca="false">SUM(F12:M12)</f>
        <v>6802</v>
      </c>
      <c r="O12" s="56" t="n">
        <f aca="false">(R12-R11)/A12</f>
        <v>246.129032258065</v>
      </c>
      <c r="P12" s="51" t="n">
        <v>47</v>
      </c>
      <c r="Q12" s="51" t="n">
        <f aca="false">SUM(O12:P12)</f>
        <v>293.129032258065</v>
      </c>
      <c r="R12" s="50" t="n">
        <v>21506</v>
      </c>
      <c r="S12" s="57" t="n">
        <f aca="false">S11+(P12*A12)</f>
        <v>16472</v>
      </c>
      <c r="T12" s="58" t="n">
        <f aca="false">+E12-N12-Q12</f>
        <v>-0.129032258064512</v>
      </c>
      <c r="U12" s="59"/>
      <c r="V12" s="60"/>
      <c r="W12" s="5"/>
      <c r="X12" s="61"/>
      <c r="Y12" s="59" t="n">
        <v>57.1</v>
      </c>
      <c r="Z12" s="62" t="n">
        <v>1.2</v>
      </c>
      <c r="AA12" s="5" t="n">
        <v>63.6</v>
      </c>
      <c r="AB12" s="63" t="n">
        <v>4.8</v>
      </c>
    </row>
    <row r="13" customFormat="false" ht="11.25" hidden="false" customHeight="false" outlineLevel="0" collapsed="false">
      <c r="A13" s="49" t="n">
        <f aca="false">+B14-B13</f>
        <v>30</v>
      </c>
      <c r="B13" s="33" t="n">
        <v>37043</v>
      </c>
      <c r="C13" s="50" t="n">
        <v>4002</v>
      </c>
      <c r="D13" s="51" t="n">
        <v>2902</v>
      </c>
      <c r="E13" s="52" t="n">
        <f aca="false">SUM(C13:D13)</f>
        <v>6904</v>
      </c>
      <c r="F13" s="53" t="n">
        <v>458.133333333333</v>
      </c>
      <c r="G13" s="54" t="n">
        <v>239</v>
      </c>
      <c r="H13" s="51" t="n">
        <v>468</v>
      </c>
      <c r="I13" s="51" t="n">
        <v>2492</v>
      </c>
      <c r="J13" s="51" t="n">
        <v>856</v>
      </c>
      <c r="K13" s="51" t="n">
        <v>1146</v>
      </c>
      <c r="L13" s="55" t="n">
        <v>783</v>
      </c>
      <c r="M13" s="55" t="n">
        <v>107</v>
      </c>
      <c r="N13" s="52" t="n">
        <f aca="false">SUM(F13:M13)</f>
        <v>6549.13333333333</v>
      </c>
      <c r="O13" s="56" t="n">
        <f aca="false">(R13-R12)/A13</f>
        <v>220.866666666667</v>
      </c>
      <c r="P13" s="51" t="n">
        <v>134</v>
      </c>
      <c r="Q13" s="51" t="n">
        <f aca="false">SUM(O13:P13)</f>
        <v>354.866666666667</v>
      </c>
      <c r="R13" s="50" t="n">
        <v>28132</v>
      </c>
      <c r="S13" s="57" t="n">
        <f aca="false">S12+(P13*A13)</f>
        <v>20492</v>
      </c>
      <c r="T13" s="58" t="n">
        <f aca="false">+E13-N13-Q13</f>
        <v>0</v>
      </c>
      <c r="U13" s="59"/>
      <c r="V13" s="60"/>
      <c r="W13" s="5"/>
      <c r="X13" s="61"/>
      <c r="Y13" s="59" t="n">
        <v>69.4</v>
      </c>
      <c r="Z13" s="62" t="n">
        <v>3.8</v>
      </c>
      <c r="AA13" s="5" t="n">
        <v>70.9</v>
      </c>
      <c r="AB13" s="63" t="n">
        <v>1.8</v>
      </c>
    </row>
    <row r="14" customFormat="false" ht="12" hidden="false" customHeight="false" outlineLevel="0" collapsed="false">
      <c r="A14" s="49" t="n">
        <f aca="true">TODAY()-1-B14</f>
        <v>8852</v>
      </c>
      <c r="B14" s="64" t="n">
        <v>37073</v>
      </c>
      <c r="C14" s="65" t="n">
        <v>4003</v>
      </c>
      <c r="D14" s="66" t="n">
        <v>2947</v>
      </c>
      <c r="E14" s="67" t="n">
        <f aca="false">SUM(C14:D14)</f>
        <v>6950</v>
      </c>
      <c r="F14" s="68" t="n">
        <v>347</v>
      </c>
      <c r="G14" s="66" t="n">
        <v>227</v>
      </c>
      <c r="H14" s="66" t="n">
        <v>397</v>
      </c>
      <c r="I14" s="66" t="n">
        <v>2594</v>
      </c>
      <c r="J14" s="66" t="n">
        <v>837</v>
      </c>
      <c r="K14" s="66" t="n">
        <v>1140</v>
      </c>
      <c r="L14" s="69" t="n">
        <v>899</v>
      </c>
      <c r="M14" s="69" t="n">
        <v>97</v>
      </c>
      <c r="N14" s="67" t="n">
        <f aca="false">SUM(F14:M14)</f>
        <v>6538</v>
      </c>
      <c r="O14" s="70" t="n">
        <v>249</v>
      </c>
      <c r="P14" s="66" t="n">
        <v>163</v>
      </c>
      <c r="Q14" s="66" t="n">
        <f aca="false">SUM(O14:P14)</f>
        <v>412</v>
      </c>
      <c r="R14" s="65" t="n">
        <v>35606</v>
      </c>
      <c r="S14" s="71" t="n">
        <v>25377</v>
      </c>
      <c r="T14" s="72" t="n">
        <f aca="false">+E14-N14-Q14</f>
        <v>0</v>
      </c>
      <c r="U14" s="73"/>
      <c r="V14" s="74"/>
      <c r="W14" s="75"/>
      <c r="X14" s="76"/>
      <c r="Y14" s="73" t="n">
        <v>76.7</v>
      </c>
      <c r="Z14" s="77" t="n">
        <v>4.6</v>
      </c>
      <c r="AA14" s="75" t="n">
        <v>80.8</v>
      </c>
      <c r="AB14" s="78" t="n">
        <v>2.9</v>
      </c>
    </row>
    <row r="15" customFormat="false" ht="11.25" hidden="false" customHeight="false" outlineLevel="0" collapsed="false">
      <c r="B15" s="79" t="n">
        <v>37104</v>
      </c>
      <c r="C15" s="56"/>
      <c r="D15" s="51"/>
      <c r="E15" s="52"/>
      <c r="F15" s="56"/>
      <c r="G15" s="51"/>
      <c r="H15" s="51"/>
      <c r="I15" s="51"/>
      <c r="J15" s="51"/>
      <c r="K15" s="51"/>
      <c r="L15" s="55"/>
      <c r="M15" s="55"/>
      <c r="N15" s="52"/>
      <c r="O15" s="56"/>
      <c r="P15" s="51"/>
      <c r="Q15" s="51"/>
      <c r="R15" s="50"/>
      <c r="S15" s="57"/>
      <c r="T15" s="58"/>
      <c r="U15" s="59"/>
      <c r="V15" s="5"/>
      <c r="W15" s="5"/>
      <c r="X15" s="80"/>
      <c r="Y15" s="59"/>
      <c r="Z15" s="5"/>
      <c r="AA15" s="5"/>
      <c r="AB15" s="80"/>
    </row>
    <row r="16" customFormat="false" ht="11.25" hidden="false" customHeight="false" outlineLevel="0" collapsed="false">
      <c r="B16" s="81"/>
      <c r="C16" s="56"/>
      <c r="D16" s="51"/>
      <c r="E16" s="52"/>
      <c r="F16" s="56"/>
      <c r="G16" s="51"/>
      <c r="H16" s="51"/>
      <c r="I16" s="51"/>
      <c r="J16" s="51"/>
      <c r="K16" s="51"/>
      <c r="L16" s="55"/>
      <c r="M16" s="55"/>
      <c r="N16" s="52"/>
      <c r="O16" s="56"/>
      <c r="P16" s="51"/>
      <c r="Q16" s="51"/>
      <c r="R16" s="50"/>
      <c r="S16" s="57"/>
      <c r="T16" s="58"/>
      <c r="U16" s="59"/>
      <c r="V16" s="5"/>
      <c r="W16" s="5"/>
      <c r="X16" s="80"/>
      <c r="Y16" s="59"/>
      <c r="Z16" s="5"/>
      <c r="AA16" s="5"/>
      <c r="AB16" s="80"/>
    </row>
    <row r="17" customFormat="false" ht="11.25" hidden="false" customHeight="false" outlineLevel="0" collapsed="false">
      <c r="B17" s="81"/>
      <c r="C17" s="56"/>
      <c r="D17" s="51"/>
      <c r="E17" s="52"/>
      <c r="F17" s="56"/>
      <c r="G17" s="51"/>
      <c r="H17" s="51"/>
      <c r="I17" s="51"/>
      <c r="J17" s="51"/>
      <c r="K17" s="51"/>
      <c r="L17" s="55"/>
      <c r="M17" s="55"/>
      <c r="N17" s="52"/>
      <c r="O17" s="56"/>
      <c r="P17" s="51"/>
      <c r="Q17" s="51"/>
      <c r="R17" s="50"/>
      <c r="S17" s="57"/>
      <c r="T17" s="58"/>
      <c r="U17" s="59"/>
      <c r="V17" s="5"/>
      <c r="W17" s="5"/>
      <c r="X17" s="80"/>
      <c r="Y17" s="59"/>
      <c r="Z17" s="5"/>
      <c r="AA17" s="5"/>
      <c r="AB17" s="80"/>
    </row>
    <row r="18" customFormat="false" ht="11.25" hidden="false" customHeight="false" outlineLevel="0" collapsed="false">
      <c r="B18" s="81"/>
      <c r="C18" s="56"/>
      <c r="D18" s="51"/>
      <c r="E18" s="52"/>
      <c r="F18" s="56"/>
      <c r="G18" s="51"/>
      <c r="H18" s="51"/>
      <c r="I18" s="51"/>
      <c r="J18" s="51"/>
      <c r="K18" s="51"/>
      <c r="L18" s="55"/>
      <c r="M18" s="55"/>
      <c r="N18" s="52"/>
      <c r="O18" s="56"/>
      <c r="P18" s="51"/>
      <c r="Q18" s="51"/>
      <c r="R18" s="50"/>
      <c r="S18" s="57"/>
      <c r="T18" s="58"/>
      <c r="U18" s="59"/>
      <c r="V18" s="5"/>
      <c r="W18" s="5"/>
      <c r="X18" s="80"/>
      <c r="Y18" s="59"/>
      <c r="Z18" s="5"/>
      <c r="AA18" s="5"/>
      <c r="AB18" s="80"/>
    </row>
    <row r="19" customFormat="false" ht="11.25" hidden="false" customHeight="false" outlineLevel="0" collapsed="false">
      <c r="B19" s="81"/>
      <c r="C19" s="56"/>
      <c r="D19" s="51"/>
      <c r="E19" s="52"/>
      <c r="F19" s="56"/>
      <c r="G19" s="51"/>
      <c r="H19" s="51"/>
      <c r="I19" s="51"/>
      <c r="J19" s="51"/>
      <c r="K19" s="51"/>
      <c r="L19" s="55"/>
      <c r="M19" s="55"/>
      <c r="N19" s="52"/>
      <c r="O19" s="56"/>
      <c r="P19" s="51"/>
      <c r="Q19" s="51"/>
      <c r="R19" s="50"/>
      <c r="S19" s="57"/>
      <c r="T19" s="58"/>
      <c r="U19" s="59"/>
      <c r="V19" s="5"/>
      <c r="W19" s="5"/>
      <c r="X19" s="80"/>
      <c r="Y19" s="59"/>
      <c r="Z19" s="5"/>
      <c r="AA19" s="5"/>
      <c r="AB19" s="80"/>
    </row>
    <row r="20" customFormat="false" ht="11.25" hidden="false" customHeight="false" outlineLevel="0" collapsed="false">
      <c r="B20" s="81"/>
      <c r="C20" s="56"/>
      <c r="D20" s="51"/>
      <c r="E20" s="52"/>
      <c r="F20" s="56"/>
      <c r="G20" s="51"/>
      <c r="H20" s="51"/>
      <c r="I20" s="51"/>
      <c r="J20" s="51"/>
      <c r="K20" s="51"/>
      <c r="L20" s="55"/>
      <c r="M20" s="55"/>
      <c r="N20" s="52"/>
      <c r="O20" s="56"/>
      <c r="P20" s="51"/>
      <c r="Q20" s="51"/>
      <c r="R20" s="50"/>
      <c r="S20" s="57"/>
      <c r="T20" s="58"/>
      <c r="U20" s="59"/>
      <c r="V20" s="5"/>
      <c r="W20" s="5"/>
      <c r="X20" s="80"/>
      <c r="Y20" s="59"/>
      <c r="Z20" s="5"/>
      <c r="AA20" s="5"/>
      <c r="AB20" s="80"/>
    </row>
    <row r="21" customFormat="false" ht="11.25" hidden="false" customHeight="false" outlineLevel="0" collapsed="false">
      <c r="B21" s="81"/>
      <c r="C21" s="56"/>
      <c r="D21" s="51"/>
      <c r="E21" s="52"/>
      <c r="F21" s="56"/>
      <c r="G21" s="51"/>
      <c r="H21" s="51"/>
      <c r="I21" s="51"/>
      <c r="J21" s="51"/>
      <c r="K21" s="51"/>
      <c r="L21" s="54"/>
      <c r="M21" s="55"/>
      <c r="N21" s="52"/>
      <c r="O21" s="56"/>
      <c r="P21" s="51"/>
      <c r="Q21" s="51"/>
      <c r="R21" s="50"/>
      <c r="S21" s="57"/>
      <c r="T21" s="58"/>
      <c r="U21" s="59"/>
      <c r="V21" s="5"/>
      <c r="W21" s="5"/>
      <c r="X21" s="80"/>
      <c r="Y21" s="59"/>
      <c r="Z21" s="5"/>
      <c r="AA21" s="5"/>
      <c r="AB21" s="80"/>
    </row>
    <row r="22" customFormat="false" ht="11.25" hidden="false" customHeight="false" outlineLevel="0" collapsed="false">
      <c r="B22" s="81"/>
      <c r="C22" s="56"/>
      <c r="D22" s="51"/>
      <c r="E22" s="52"/>
      <c r="F22" s="56"/>
      <c r="G22" s="51"/>
      <c r="H22" s="51"/>
      <c r="I22" s="51"/>
      <c r="J22" s="51"/>
      <c r="K22" s="51"/>
      <c r="L22" s="54"/>
      <c r="M22" s="55"/>
      <c r="N22" s="52"/>
      <c r="O22" s="56"/>
      <c r="P22" s="51"/>
      <c r="Q22" s="51"/>
      <c r="R22" s="50"/>
      <c r="S22" s="57"/>
      <c r="T22" s="58"/>
      <c r="U22" s="59"/>
      <c r="V22" s="5"/>
      <c r="W22" s="5"/>
      <c r="X22" s="80"/>
      <c r="Y22" s="59"/>
      <c r="Z22" s="5"/>
      <c r="AA22" s="5"/>
      <c r="AB22" s="80"/>
    </row>
    <row r="23" customFormat="false" ht="11.25" hidden="false" customHeight="false" outlineLevel="0" collapsed="false">
      <c r="B23" s="81"/>
      <c r="C23" s="56"/>
      <c r="D23" s="51"/>
      <c r="E23" s="52"/>
      <c r="F23" s="56"/>
      <c r="G23" s="51"/>
      <c r="H23" s="51"/>
      <c r="I23" s="51"/>
      <c r="J23" s="51"/>
      <c r="K23" s="51"/>
      <c r="L23" s="54"/>
      <c r="M23" s="55"/>
      <c r="N23" s="52"/>
      <c r="O23" s="56"/>
      <c r="P23" s="51"/>
      <c r="Q23" s="51"/>
      <c r="R23" s="50"/>
      <c r="S23" s="57"/>
      <c r="T23" s="58"/>
      <c r="U23" s="59"/>
      <c r="V23" s="5"/>
      <c r="W23" s="5"/>
      <c r="X23" s="80"/>
      <c r="Y23" s="59"/>
      <c r="Z23" s="5"/>
      <c r="AA23" s="5"/>
      <c r="AB23" s="80"/>
    </row>
    <row r="24" customFormat="false" ht="11.25" hidden="false" customHeight="false" outlineLevel="0" collapsed="false">
      <c r="B24" s="81"/>
      <c r="C24" s="56"/>
      <c r="D24" s="51"/>
      <c r="E24" s="52"/>
      <c r="F24" s="56"/>
      <c r="G24" s="51"/>
      <c r="H24" s="51"/>
      <c r="I24" s="51"/>
      <c r="J24" s="51"/>
      <c r="K24" s="51"/>
      <c r="L24" s="54"/>
      <c r="M24" s="55"/>
      <c r="N24" s="52"/>
      <c r="O24" s="56"/>
      <c r="P24" s="51"/>
      <c r="Q24" s="51"/>
      <c r="R24" s="50"/>
      <c r="S24" s="57"/>
      <c r="T24" s="58"/>
      <c r="U24" s="59"/>
      <c r="V24" s="5"/>
      <c r="W24" s="5"/>
      <c r="X24" s="80"/>
      <c r="Y24" s="59"/>
      <c r="Z24" s="5"/>
      <c r="AA24" s="5"/>
      <c r="AB24" s="80"/>
    </row>
    <row r="25" customFormat="false" ht="11.25" hidden="false" customHeight="false" outlineLevel="0" collapsed="false">
      <c r="B25" s="81"/>
      <c r="C25" s="56"/>
      <c r="D25" s="51"/>
      <c r="E25" s="52"/>
      <c r="F25" s="56"/>
      <c r="G25" s="51"/>
      <c r="H25" s="51"/>
      <c r="I25" s="51"/>
      <c r="J25" s="51"/>
      <c r="K25" s="51"/>
      <c r="L25" s="54"/>
      <c r="M25" s="55"/>
      <c r="N25" s="52"/>
      <c r="O25" s="56"/>
      <c r="P25" s="51"/>
      <c r="Q25" s="51"/>
      <c r="R25" s="50"/>
      <c r="S25" s="57"/>
      <c r="T25" s="58"/>
      <c r="U25" s="59"/>
      <c r="V25" s="5"/>
      <c r="W25" s="5"/>
      <c r="X25" s="80"/>
      <c r="Y25" s="59"/>
      <c r="Z25" s="5"/>
      <c r="AA25" s="5"/>
      <c r="AB25" s="80"/>
    </row>
    <row r="26" customFormat="false" ht="11.25" hidden="false" customHeight="false" outlineLevel="0" collapsed="false">
      <c r="B26" s="81"/>
      <c r="C26" s="56"/>
      <c r="D26" s="51"/>
      <c r="E26" s="52"/>
      <c r="F26" s="56"/>
      <c r="G26" s="51"/>
      <c r="H26" s="51"/>
      <c r="I26" s="51"/>
      <c r="J26" s="51"/>
      <c r="K26" s="51"/>
      <c r="L26" s="54"/>
      <c r="M26" s="55"/>
      <c r="N26" s="52"/>
      <c r="O26" s="56"/>
      <c r="P26" s="51"/>
      <c r="Q26" s="51"/>
      <c r="R26" s="50"/>
      <c r="S26" s="57"/>
      <c r="T26" s="58"/>
      <c r="U26" s="59"/>
      <c r="V26" s="5"/>
      <c r="W26" s="5"/>
      <c r="X26" s="80"/>
      <c r="Y26" s="59"/>
      <c r="Z26" s="5"/>
      <c r="AA26" s="5"/>
      <c r="AB26" s="80"/>
    </row>
    <row r="27" customFormat="false" ht="11.25" hidden="false" customHeight="false" outlineLevel="0" collapsed="false">
      <c r="B27" s="81"/>
      <c r="C27" s="56"/>
      <c r="D27" s="51"/>
      <c r="E27" s="52"/>
      <c r="F27" s="56"/>
      <c r="G27" s="51"/>
      <c r="H27" s="51"/>
      <c r="I27" s="51"/>
      <c r="J27" s="51"/>
      <c r="K27" s="51"/>
      <c r="L27" s="55"/>
      <c r="M27" s="55"/>
      <c r="N27" s="52"/>
      <c r="O27" s="56"/>
      <c r="P27" s="51"/>
      <c r="Q27" s="51"/>
      <c r="R27" s="50"/>
      <c r="S27" s="57"/>
      <c r="T27" s="58"/>
      <c r="U27" s="59"/>
      <c r="V27" s="5"/>
      <c r="W27" s="5"/>
      <c r="X27" s="80"/>
      <c r="Y27" s="59"/>
      <c r="Z27" s="5"/>
      <c r="AA27" s="5"/>
      <c r="AB27" s="80"/>
    </row>
    <row r="28" customFormat="false" ht="11.25" hidden="false" customHeight="false" outlineLevel="0" collapsed="false">
      <c r="B28" s="81"/>
      <c r="C28" s="56"/>
      <c r="D28" s="51"/>
      <c r="E28" s="52"/>
      <c r="F28" s="56"/>
      <c r="G28" s="51"/>
      <c r="H28" s="51"/>
      <c r="I28" s="51"/>
      <c r="J28" s="51"/>
      <c r="K28" s="51"/>
      <c r="L28" s="55"/>
      <c r="M28" s="55"/>
      <c r="N28" s="52"/>
      <c r="O28" s="56"/>
      <c r="P28" s="51"/>
      <c r="Q28" s="51"/>
      <c r="R28" s="50"/>
      <c r="S28" s="57"/>
      <c r="T28" s="58"/>
      <c r="U28" s="59"/>
      <c r="V28" s="5"/>
      <c r="W28" s="5"/>
      <c r="X28" s="80"/>
      <c r="Y28" s="59"/>
      <c r="Z28" s="5"/>
      <c r="AA28" s="5"/>
      <c r="AB28" s="80"/>
    </row>
    <row r="29" customFormat="false" ht="11.25" hidden="false" customHeight="false" outlineLevel="0" collapsed="false">
      <c r="B29" s="81"/>
      <c r="C29" s="56"/>
      <c r="D29" s="51"/>
      <c r="E29" s="52"/>
      <c r="F29" s="56"/>
      <c r="G29" s="51"/>
      <c r="H29" s="51"/>
      <c r="I29" s="51"/>
      <c r="J29" s="51"/>
      <c r="K29" s="51"/>
      <c r="L29" s="55"/>
      <c r="M29" s="55"/>
      <c r="N29" s="52"/>
      <c r="O29" s="56"/>
      <c r="P29" s="51"/>
      <c r="Q29" s="51"/>
      <c r="R29" s="50"/>
      <c r="S29" s="57"/>
      <c r="T29" s="58"/>
      <c r="U29" s="59"/>
      <c r="V29" s="5"/>
      <c r="W29" s="5"/>
      <c r="X29" s="80"/>
      <c r="Y29" s="59"/>
      <c r="Z29" s="5"/>
      <c r="AA29" s="5"/>
      <c r="AB29" s="80"/>
    </row>
    <row r="30" customFormat="false" ht="11.25" hidden="false" customHeight="false" outlineLevel="0" collapsed="false">
      <c r="B30" s="81"/>
      <c r="C30" s="56"/>
      <c r="D30" s="51"/>
      <c r="E30" s="52"/>
      <c r="F30" s="56"/>
      <c r="G30" s="51"/>
      <c r="H30" s="51"/>
      <c r="I30" s="51"/>
      <c r="J30" s="51"/>
      <c r="K30" s="51"/>
      <c r="L30" s="55"/>
      <c r="M30" s="55"/>
      <c r="N30" s="52"/>
      <c r="O30" s="56"/>
      <c r="P30" s="51"/>
      <c r="Q30" s="51"/>
      <c r="R30" s="50"/>
      <c r="S30" s="57"/>
      <c r="T30" s="58"/>
      <c r="U30" s="59"/>
      <c r="V30" s="5"/>
      <c r="W30" s="5"/>
      <c r="X30" s="80"/>
      <c r="Y30" s="59"/>
      <c r="Z30" s="5"/>
      <c r="AA30" s="5"/>
      <c r="AB30" s="80"/>
    </row>
    <row r="31" customFormat="false" ht="11.25" hidden="false" customHeight="false" outlineLevel="0" collapsed="false">
      <c r="B31" s="81"/>
      <c r="C31" s="56"/>
      <c r="D31" s="51"/>
      <c r="E31" s="52"/>
      <c r="F31" s="56"/>
      <c r="G31" s="51"/>
      <c r="H31" s="51"/>
      <c r="I31" s="51"/>
      <c r="J31" s="51"/>
      <c r="K31" s="51"/>
      <c r="L31" s="55"/>
      <c r="M31" s="55"/>
      <c r="N31" s="52"/>
      <c r="O31" s="56"/>
      <c r="P31" s="51"/>
      <c r="Q31" s="51"/>
      <c r="R31" s="50"/>
      <c r="S31" s="57"/>
      <c r="T31" s="58"/>
      <c r="U31" s="59"/>
      <c r="V31" s="5"/>
      <c r="W31" s="5"/>
      <c r="X31" s="80"/>
      <c r="Y31" s="59"/>
      <c r="Z31" s="5"/>
      <c r="AA31" s="5"/>
      <c r="AB31" s="80"/>
    </row>
    <row r="32" customFormat="false" ht="11.25" hidden="false" customHeight="false" outlineLevel="0" collapsed="false">
      <c r="B32" s="81"/>
      <c r="C32" s="56"/>
      <c r="D32" s="51"/>
      <c r="E32" s="52"/>
      <c r="F32" s="56"/>
      <c r="G32" s="51"/>
      <c r="H32" s="51"/>
      <c r="I32" s="51"/>
      <c r="J32" s="51"/>
      <c r="K32" s="51"/>
      <c r="L32" s="54"/>
      <c r="M32" s="55"/>
      <c r="N32" s="52"/>
      <c r="O32" s="56"/>
      <c r="P32" s="51"/>
      <c r="Q32" s="51"/>
      <c r="R32" s="50"/>
      <c r="S32" s="57"/>
      <c r="T32" s="58"/>
      <c r="U32" s="59"/>
      <c r="V32" s="5"/>
      <c r="W32" s="5"/>
      <c r="X32" s="80"/>
      <c r="Y32" s="59"/>
      <c r="Z32" s="5"/>
      <c r="AA32" s="5"/>
      <c r="AB32" s="80"/>
    </row>
    <row r="33" customFormat="false" ht="11.25" hidden="false" customHeight="false" outlineLevel="0" collapsed="false">
      <c r="B33" s="81"/>
      <c r="C33" s="56"/>
      <c r="D33" s="51"/>
      <c r="E33" s="52"/>
      <c r="F33" s="56"/>
      <c r="G33" s="51"/>
      <c r="H33" s="51"/>
      <c r="I33" s="51"/>
      <c r="J33" s="51"/>
      <c r="K33" s="51"/>
      <c r="L33" s="54"/>
      <c r="M33" s="55"/>
      <c r="N33" s="52"/>
      <c r="O33" s="56"/>
      <c r="P33" s="51"/>
      <c r="Q33" s="51"/>
      <c r="R33" s="50"/>
      <c r="S33" s="57"/>
      <c r="T33" s="58"/>
      <c r="U33" s="59"/>
      <c r="V33" s="5"/>
      <c r="W33" s="5"/>
      <c r="X33" s="80"/>
      <c r="Y33" s="59"/>
      <c r="Z33" s="5"/>
      <c r="AA33" s="5"/>
      <c r="AB33" s="80"/>
    </row>
    <row r="34" customFormat="false" ht="11.25" hidden="false" customHeight="false" outlineLevel="0" collapsed="false">
      <c r="B34" s="81"/>
      <c r="C34" s="56"/>
      <c r="D34" s="51"/>
      <c r="E34" s="52"/>
      <c r="F34" s="56"/>
      <c r="G34" s="51"/>
      <c r="H34" s="51"/>
      <c r="I34" s="51"/>
      <c r="J34" s="51"/>
      <c r="K34" s="51"/>
      <c r="L34" s="54"/>
      <c r="M34" s="55"/>
      <c r="N34" s="52"/>
      <c r="O34" s="56"/>
      <c r="P34" s="51"/>
      <c r="Q34" s="51"/>
      <c r="R34" s="50"/>
      <c r="S34" s="57"/>
      <c r="T34" s="58"/>
      <c r="U34" s="59"/>
      <c r="V34" s="5"/>
      <c r="W34" s="5"/>
      <c r="X34" s="80"/>
      <c r="Y34" s="59"/>
      <c r="Z34" s="5"/>
      <c r="AA34" s="5"/>
      <c r="AB34" s="80"/>
    </row>
    <row r="35" customFormat="false" ht="11.25" hidden="false" customHeight="false" outlineLevel="0" collapsed="false">
      <c r="B35" s="81"/>
      <c r="C35" s="56"/>
      <c r="D35" s="51"/>
      <c r="E35" s="52"/>
      <c r="F35" s="56"/>
      <c r="G35" s="51"/>
      <c r="H35" s="51"/>
      <c r="I35" s="51"/>
      <c r="J35" s="51"/>
      <c r="K35" s="51"/>
      <c r="L35" s="54"/>
      <c r="M35" s="55"/>
      <c r="N35" s="52"/>
      <c r="O35" s="56"/>
      <c r="P35" s="51"/>
      <c r="Q35" s="51"/>
      <c r="R35" s="50"/>
      <c r="S35" s="57"/>
      <c r="T35" s="58"/>
      <c r="U35" s="59"/>
      <c r="V35" s="5"/>
      <c r="W35" s="5"/>
      <c r="X35" s="80"/>
      <c r="Y35" s="59"/>
      <c r="Z35" s="5"/>
      <c r="AA35" s="5"/>
      <c r="AB35" s="80"/>
    </row>
    <row r="36" customFormat="false" ht="11.25" hidden="false" customHeight="false" outlineLevel="0" collapsed="false">
      <c r="B36" s="81"/>
      <c r="C36" s="56"/>
      <c r="D36" s="51"/>
      <c r="E36" s="52"/>
      <c r="F36" s="56"/>
      <c r="G36" s="51"/>
      <c r="H36" s="51"/>
      <c r="I36" s="51"/>
      <c r="J36" s="51"/>
      <c r="K36" s="51"/>
      <c r="L36" s="54"/>
      <c r="M36" s="55"/>
      <c r="N36" s="52"/>
      <c r="O36" s="56"/>
      <c r="P36" s="51"/>
      <c r="Q36" s="51"/>
      <c r="R36" s="50"/>
      <c r="S36" s="57"/>
      <c r="T36" s="58"/>
      <c r="U36" s="59"/>
      <c r="V36" s="5"/>
      <c r="W36" s="5"/>
      <c r="X36" s="80"/>
      <c r="Y36" s="59"/>
      <c r="Z36" s="5"/>
      <c r="AA36" s="5"/>
      <c r="AB36" s="80"/>
    </row>
    <row r="37" customFormat="false" ht="11.25" hidden="false" customHeight="false" outlineLevel="0" collapsed="false">
      <c r="B37" s="81"/>
      <c r="C37" s="56"/>
      <c r="D37" s="51"/>
      <c r="E37" s="52"/>
      <c r="F37" s="56"/>
      <c r="G37" s="51"/>
      <c r="H37" s="51"/>
      <c r="I37" s="51"/>
      <c r="J37" s="51"/>
      <c r="K37" s="51"/>
      <c r="L37" s="54"/>
      <c r="M37" s="55"/>
      <c r="N37" s="52"/>
      <c r="O37" s="56"/>
      <c r="P37" s="51"/>
      <c r="Q37" s="51"/>
      <c r="R37" s="50"/>
      <c r="S37" s="57"/>
      <c r="T37" s="58"/>
      <c r="U37" s="59"/>
      <c r="V37" s="5"/>
      <c r="W37" s="5"/>
      <c r="X37" s="80"/>
      <c r="Y37" s="59"/>
      <c r="Z37" s="5"/>
      <c r="AA37" s="5"/>
      <c r="AB37" s="80"/>
    </row>
    <row r="38" customFormat="false" ht="12" hidden="false" customHeight="false" outlineLevel="0" collapsed="false">
      <c r="B38" s="82"/>
      <c r="C38" s="70"/>
      <c r="D38" s="66"/>
      <c r="E38" s="67"/>
      <c r="F38" s="70"/>
      <c r="G38" s="66"/>
      <c r="H38" s="66"/>
      <c r="I38" s="66"/>
      <c r="J38" s="66"/>
      <c r="K38" s="66"/>
      <c r="L38" s="83"/>
      <c r="M38" s="83"/>
      <c r="N38" s="67"/>
      <c r="O38" s="70"/>
      <c r="P38" s="66"/>
      <c r="Q38" s="66"/>
      <c r="R38" s="65"/>
      <c r="S38" s="71"/>
      <c r="T38" s="72"/>
      <c r="U38" s="73"/>
      <c r="V38" s="75"/>
      <c r="W38" s="75"/>
      <c r="X38" s="78"/>
      <c r="Y38" s="73"/>
      <c r="Z38" s="75"/>
      <c r="AA38" s="75"/>
      <c r="AB38" s="78"/>
    </row>
    <row r="39" customFormat="false" ht="12" hidden="false" customHeight="false" outlineLevel="0" collapsed="false">
      <c r="B39" s="84" t="n">
        <v>3</v>
      </c>
    </row>
    <row r="40" customFormat="false" ht="12" hidden="false" customHeight="false" outlineLevel="0" collapsed="false">
      <c r="C40" s="85"/>
      <c r="D40" s="2" t="s">
        <v>31</v>
      </c>
      <c r="N40" s="86" t="s">
        <v>32</v>
      </c>
      <c r="O40" s="87" t="s">
        <v>33</v>
      </c>
      <c r="P40" s="87" t="s">
        <v>34</v>
      </c>
      <c r="Q40" s="88" t="s">
        <v>35</v>
      </c>
    </row>
    <row r="41" customFormat="false" ht="11.25" hidden="false" customHeight="false" outlineLevel="0" collapsed="false">
      <c r="C41" s="2" t="n">
        <v>2001</v>
      </c>
      <c r="D41" s="89" t="s">
        <v>36</v>
      </c>
      <c r="N41" s="90" t="s">
        <v>37</v>
      </c>
      <c r="O41" s="54" t="s">
        <v>38</v>
      </c>
      <c r="P41" s="91" t="n">
        <v>37043</v>
      </c>
      <c r="Q41" s="92" t="n">
        <v>235</v>
      </c>
    </row>
    <row r="42" customFormat="false" ht="11.25" hidden="false" customHeight="false" outlineLevel="0" collapsed="false">
      <c r="C42" s="2" t="n">
        <v>2002</v>
      </c>
      <c r="D42" s="89" t="s">
        <v>39</v>
      </c>
      <c r="N42" s="90" t="s">
        <v>40</v>
      </c>
      <c r="O42" s="54" t="s">
        <v>38</v>
      </c>
      <c r="P42" s="91" t="n">
        <v>37043</v>
      </c>
      <c r="Q42" s="92" t="n">
        <v>148</v>
      </c>
    </row>
    <row r="43" customFormat="false" ht="11.25" hidden="false" customHeight="false" outlineLevel="0" collapsed="false">
      <c r="N43" s="90" t="s">
        <v>41</v>
      </c>
      <c r="O43" s="54" t="s">
        <v>38</v>
      </c>
      <c r="P43" s="91" t="n">
        <v>37377</v>
      </c>
      <c r="Q43" s="92" t="n">
        <v>55</v>
      </c>
    </row>
    <row r="44" customFormat="false" ht="12" hidden="false" customHeight="false" outlineLevel="0" collapsed="false">
      <c r="N44" s="93" t="s">
        <v>42</v>
      </c>
      <c r="O44" s="83" t="s">
        <v>38</v>
      </c>
      <c r="P44" s="94" t="n">
        <v>37742</v>
      </c>
      <c r="Q44" s="95" t="n">
        <v>460</v>
      </c>
    </row>
  </sheetData>
  <mergeCells count="30">
    <mergeCell ref="C2:E2"/>
    <mergeCell ref="F2:N2"/>
    <mergeCell ref="O2:S2"/>
    <mergeCell ref="U2:X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</mergeCells>
  <printOptions headings="false" gridLines="false" gridLinesSet="true" horizontalCentered="false" verticalCentered="false"/>
  <pageMargins left="0.2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56"/>
    <col collapsed="false" customWidth="true" hidden="false" outlineLevel="0" max="9" min="9" style="0" width="10.85"/>
    <col collapsed="false" customWidth="true" hidden="false" outlineLevel="0" max="10" min="10" style="0" width="9.41"/>
  </cols>
  <sheetData>
    <row r="1" customFormat="false" ht="12.75" hidden="false" customHeight="false" outlineLevel="0" collapsed="false">
      <c r="B1" s="96" t="n">
        <f aca="false">-1*VLOOKUP($J$29,'New Daily'!$B$5:$U$451,9)</f>
        <v>-320.752</v>
      </c>
      <c r="C1" s="97" t="s">
        <v>12</v>
      </c>
      <c r="F1" s="96" t="n">
        <f aca="false">-1*VLOOKUP($J$29,'New Daily'!$B$5:$U$451,14)</f>
        <v>-79</v>
      </c>
      <c r="G1" s="98" t="s">
        <v>17</v>
      </c>
    </row>
    <row r="2" customFormat="false" ht="12.75" hidden="false" customHeight="false" outlineLevel="0" collapsed="false">
      <c r="C2" s="97" t="s">
        <v>43</v>
      </c>
      <c r="G2" s="98" t="s">
        <v>43</v>
      </c>
    </row>
    <row r="3" customFormat="false" ht="12.75" hidden="false" customHeight="false" outlineLevel="0" collapsed="false">
      <c r="L3" s="0" t="s">
        <v>44</v>
      </c>
    </row>
    <row r="5" customFormat="false" ht="12.75" hidden="false" customHeight="false" outlineLevel="0" collapsed="false">
      <c r="D5" s="99" t="s">
        <v>45</v>
      </c>
    </row>
    <row r="6" customFormat="false" ht="12.75" hidden="false" customHeight="false" outlineLevel="0" collapsed="false">
      <c r="M6" s="98" t="s">
        <v>46</v>
      </c>
    </row>
    <row r="7" customFormat="false" ht="12.75" hidden="false" customHeight="false" outlineLevel="0" collapsed="false">
      <c r="H7" s="100" t="s">
        <v>47</v>
      </c>
      <c r="N7" s="96" t="n">
        <f aca="false">-1*VLOOKUP($J$29,'New Daily'!$B$5:$U$451,12)</f>
        <v>-1158.055</v>
      </c>
    </row>
    <row r="10" customFormat="false" ht="12.75" hidden="false" customHeight="false" outlineLevel="0" collapsed="false">
      <c r="E10" s="96" t="n">
        <f aca="false">-1*VLOOKUP($J$29,'New Daily'!$B$5:$U$451,16)</f>
        <v>-141.261</v>
      </c>
      <c r="N10" s="0" t="s">
        <v>48</v>
      </c>
    </row>
    <row r="11" customFormat="false" ht="12.75" hidden="false" customHeight="false" outlineLevel="0" collapsed="false">
      <c r="A11" s="96" t="n">
        <f aca="false">-1*VLOOKUP($J$29,'New Daily'!$B$5:$U$451,8)</f>
        <v>-233.242</v>
      </c>
      <c r="E11" s="98" t="s">
        <v>19</v>
      </c>
      <c r="K11" s="96" t="n">
        <f aca="false">-1*VLOOKUP($J$29,'New Daily'!$B$5:$U$451,5)</f>
        <v>-537.03</v>
      </c>
    </row>
    <row r="14" customFormat="false" ht="12.75" hidden="false" customHeight="false" outlineLevel="0" collapsed="false">
      <c r="C14" s="0" t="s">
        <v>49</v>
      </c>
    </row>
    <row r="15" customFormat="false" ht="12.75" hidden="false" customHeight="false" outlineLevel="0" collapsed="false">
      <c r="A15" s="96" t="n">
        <f aca="false">-1*VLOOKUP($J$29,'New Daily'!$B$5:$U$451,13)</f>
        <v>-807.115</v>
      </c>
      <c r="F15" s="98" t="s">
        <v>7</v>
      </c>
      <c r="G15" s="98"/>
      <c r="N15" s="96" t="n">
        <f aca="false">-1*VLOOKUP($J$29,'New Daily'!$B$5:$U$451,17)</f>
        <v>-27.107</v>
      </c>
    </row>
    <row r="16" customFormat="false" ht="12.75" hidden="false" customHeight="false" outlineLevel="0" collapsed="false">
      <c r="A16" s="98" t="s">
        <v>50</v>
      </c>
      <c r="F16" s="96" t="n">
        <f aca="false">VLOOKUP($J$29,'New Daily'!$B$5:$U$451,2)</f>
        <v>3734.263</v>
      </c>
      <c r="N16" s="98" t="s">
        <v>51</v>
      </c>
    </row>
    <row r="19" customFormat="false" ht="12.75" hidden="false" customHeight="false" outlineLevel="0" collapsed="false">
      <c r="C19" s="101" t="s">
        <v>52</v>
      </c>
    </row>
    <row r="23" customFormat="false" ht="12.75" hidden="false" customHeight="false" outlineLevel="0" collapsed="false">
      <c r="F23" s="102"/>
    </row>
    <row r="24" customFormat="false" ht="12.75" hidden="false" customHeight="false" outlineLevel="0" collapsed="false">
      <c r="B24" s="98" t="s">
        <v>53</v>
      </c>
    </row>
    <row r="25" customFormat="false" ht="12.75" hidden="false" customHeight="false" outlineLevel="0" collapsed="false">
      <c r="C25" s="96" t="n">
        <f aca="false">VLOOKUP($J$29,'New Daily'!$B$5:$U$451,3)</f>
        <v>2911.371</v>
      </c>
    </row>
    <row r="27" customFormat="false" ht="13.5" hidden="false" customHeight="false" outlineLevel="0" collapsed="false"/>
    <row r="28" customFormat="false" ht="12.75" hidden="false" customHeight="false" outlineLevel="0" collapsed="false">
      <c r="I28" s="103" t="s">
        <v>54</v>
      </c>
      <c r="J28" s="104" t="s">
        <v>55</v>
      </c>
    </row>
    <row r="29" customFormat="false" ht="13.5" hidden="false" customHeight="false" outlineLevel="0" collapsed="false">
      <c r="C29" s="96" t="n">
        <f aca="false">-1*VLOOKUP($J$29,'New Daily'!$B$5:$U$451,10)</f>
        <v>-2536.282</v>
      </c>
      <c r="D29" s="98"/>
      <c r="I29" s="105" t="s">
        <v>56</v>
      </c>
      <c r="J29" s="106" t="n">
        <v>37124</v>
      </c>
    </row>
    <row r="30" customFormat="false" ht="12.75" hidden="false" customHeight="false" outlineLevel="0" collapsed="false">
      <c r="B30" s="98" t="s">
        <v>57</v>
      </c>
      <c r="D30" s="96" t="n">
        <f aca="false">-1*VLOOKUP($J$29,'New Daily'!$B$5:$U$451,11)</f>
        <v>-805.79</v>
      </c>
    </row>
    <row r="31" customFormat="false" ht="12.75" hidden="false" customHeight="false" outlineLevel="0" collapsed="false">
      <c r="D31" s="98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325" activePane="bottomRight" state="frozen"/>
      <selection pane="topLeft" activeCell="A1" activeCellId="0" sqref="A1"/>
      <selection pane="topRight" activeCell="C1" activeCellId="0" sqref="C1"/>
      <selection pane="bottomLeft" activeCell="A325" activeCellId="0" sqref="A325"/>
      <selection pane="bottomRight" activeCell="A338" activeCellId="0" sqref="A338"/>
    </sheetView>
  </sheetViews>
  <sheetFormatPr defaultColWidth="14.70703125" defaultRowHeight="11.2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8.7"/>
    <col collapsed="false" customWidth="true" hidden="false" outlineLevel="0" max="3" min="3" style="1" width="10.41"/>
    <col collapsed="false" customWidth="true" hidden="false" outlineLevel="0" max="4" min="4" style="1" width="11.13"/>
    <col collapsed="false" customWidth="true" hidden="false" outlineLevel="0" max="5" min="5" style="1" width="10.56"/>
    <col collapsed="false" customWidth="true" hidden="false" outlineLevel="0" max="6" min="6" style="1" width="9.14"/>
    <col collapsed="false" customWidth="true" hidden="true" outlineLevel="0" max="8" min="7" style="1" width="9.14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11.13"/>
    <col collapsed="false" customWidth="true" hidden="false" outlineLevel="0" max="12" min="12" style="1" width="7.56"/>
    <col collapsed="false" customWidth="true" hidden="false" outlineLevel="0" max="13" min="13" style="1" width="7.42"/>
    <col collapsed="false" customWidth="true" hidden="false" outlineLevel="0" max="14" min="14" style="1" width="7.14"/>
    <col collapsed="false" customWidth="true" hidden="false" outlineLevel="0" max="15" min="15" style="1" width="7.99"/>
    <col collapsed="false" customWidth="true" hidden="false" outlineLevel="0" max="16" min="16" style="1" width="10.13"/>
    <col collapsed="false" customWidth="true" hidden="false" outlineLevel="0" max="17" min="17" style="1" width="6.56"/>
    <col collapsed="false" customWidth="true" hidden="false" outlineLevel="0" max="18" min="18" style="1" width="9.99"/>
    <col collapsed="false" customWidth="true" hidden="false" outlineLevel="0" max="19" min="19" style="1" width="9.41"/>
    <col collapsed="false" customWidth="true" hidden="false" outlineLevel="0" max="20" min="20" style="1" width="10.71"/>
    <col collapsed="false" customWidth="true" hidden="false" outlineLevel="0" max="21" min="21" style="1" width="13.41"/>
    <col collapsed="false" customWidth="true" hidden="false" outlineLevel="0" max="22" min="22" style="1" width="6.85"/>
    <col collapsed="false" customWidth="true" hidden="false" outlineLevel="0" max="23" min="23" style="1" width="7.56"/>
    <col collapsed="false" customWidth="true" hidden="false" outlineLevel="0" max="24" min="24" style="1" width="5.56"/>
    <col collapsed="false" customWidth="true" hidden="false" outlineLevel="0" max="25" min="25" style="1" width="5.85"/>
    <col collapsed="false" customWidth="true" hidden="false" outlineLevel="0" max="26" min="26" style="1" width="7.56"/>
    <col collapsed="false" customWidth="false" hidden="false" outlineLevel="0" max="257" min="27" style="1" width="14.7"/>
  </cols>
  <sheetData>
    <row r="1" customFormat="false" ht="12" hidden="false" customHeight="false" outlineLevel="0" collapsed="false">
      <c r="C1" s="3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T1" s="107" t="n">
        <v>45071585</v>
      </c>
      <c r="U1" s="107" t="n">
        <v>32500000</v>
      </c>
    </row>
    <row r="2" customFormat="false" ht="12.75" hidden="false" customHeight="true" outlineLevel="0" collapsed="false">
      <c r="A2" s="54"/>
      <c r="B2" s="7"/>
      <c r="C2" s="108" t="s">
        <v>0</v>
      </c>
      <c r="D2" s="108"/>
      <c r="E2" s="108"/>
      <c r="F2" s="109" t="s">
        <v>1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 t="s">
        <v>2</v>
      </c>
      <c r="R2" s="110"/>
      <c r="S2" s="110"/>
      <c r="T2" s="110"/>
      <c r="U2" s="110"/>
      <c r="V2" s="11"/>
      <c r="W2" s="111" t="s">
        <v>58</v>
      </c>
      <c r="X2" s="111"/>
      <c r="Y2" s="111"/>
      <c r="Z2" s="111"/>
    </row>
    <row r="3" customFormat="false" ht="12.75" hidden="false" customHeight="true" outlineLevel="0" collapsed="false">
      <c r="A3" s="54"/>
      <c r="B3" s="16" t="s">
        <v>6</v>
      </c>
      <c r="C3" s="17" t="s">
        <v>7</v>
      </c>
      <c r="D3" s="18" t="s">
        <v>8</v>
      </c>
      <c r="E3" s="112" t="s">
        <v>9</v>
      </c>
      <c r="F3" s="27" t="s">
        <v>10</v>
      </c>
      <c r="G3" s="113" t="s">
        <v>59</v>
      </c>
      <c r="H3" s="113" t="s">
        <v>60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8" t="s">
        <v>18</v>
      </c>
      <c r="Q3" s="25" t="s">
        <v>19</v>
      </c>
      <c r="R3" s="23" t="s">
        <v>20</v>
      </c>
      <c r="S3" s="23" t="s">
        <v>21</v>
      </c>
      <c r="T3" s="114" t="s">
        <v>22</v>
      </c>
      <c r="U3" s="24" t="s">
        <v>23</v>
      </c>
      <c r="V3" s="26" t="s">
        <v>24</v>
      </c>
      <c r="W3" s="115" t="s">
        <v>61</v>
      </c>
      <c r="X3" s="116" t="s">
        <v>62</v>
      </c>
      <c r="Y3" s="115" t="s">
        <v>62</v>
      </c>
      <c r="Z3" s="117" t="s">
        <v>62</v>
      </c>
    </row>
    <row r="4" customFormat="false" ht="12" hidden="false" customHeight="true" outlineLevel="0" collapsed="false">
      <c r="A4" s="54"/>
      <c r="B4" s="118"/>
      <c r="C4" s="17"/>
      <c r="D4" s="18"/>
      <c r="E4" s="112"/>
      <c r="F4" s="27"/>
      <c r="G4" s="119" t="s">
        <v>63</v>
      </c>
      <c r="H4" s="119" t="s">
        <v>64</v>
      </c>
      <c r="I4" s="20"/>
      <c r="J4" s="20" t="s">
        <v>12</v>
      </c>
      <c r="K4" s="20" t="s">
        <v>13</v>
      </c>
      <c r="L4" s="20" t="s">
        <v>14</v>
      </c>
      <c r="M4" s="20" t="s">
        <v>15</v>
      </c>
      <c r="N4" s="20" t="s">
        <v>16</v>
      </c>
      <c r="O4" s="20" t="s">
        <v>17</v>
      </c>
      <c r="P4" s="28" t="s">
        <v>18</v>
      </c>
      <c r="Q4" s="25" t="s">
        <v>19</v>
      </c>
      <c r="R4" s="23" t="s">
        <v>20</v>
      </c>
      <c r="S4" s="23" t="s">
        <v>21</v>
      </c>
      <c r="T4" s="114"/>
      <c r="U4" s="24"/>
      <c r="V4" s="26"/>
      <c r="W4" s="120" t="s">
        <v>65</v>
      </c>
      <c r="X4" s="121" t="s">
        <v>66</v>
      </c>
      <c r="Y4" s="120" t="s">
        <v>67</v>
      </c>
      <c r="Z4" s="122" t="s">
        <v>65</v>
      </c>
    </row>
    <row r="5" customFormat="false" ht="12" hidden="true" customHeight="true" outlineLevel="0" collapsed="false">
      <c r="A5" s="123" t="str">
        <f aca="false">TEXT(B5,"ddd")</f>
        <v>Wed</v>
      </c>
      <c r="B5" s="81" t="n">
        <v>36831</v>
      </c>
      <c r="C5" s="124" t="n">
        <v>3683.932</v>
      </c>
      <c r="D5" s="124" t="n">
        <v>2888.391</v>
      </c>
      <c r="E5" s="125" t="n">
        <v>6572.323</v>
      </c>
      <c r="F5" s="126" t="n">
        <v>898.339</v>
      </c>
      <c r="G5" s="127"/>
      <c r="H5" s="127"/>
      <c r="I5" s="124" t="n">
        <v>562.278</v>
      </c>
      <c r="J5" s="124" t="n">
        <v>418.215</v>
      </c>
      <c r="K5" s="124" t="n">
        <v>2582.059</v>
      </c>
      <c r="L5" s="124" t="n">
        <v>677.212</v>
      </c>
      <c r="M5" s="124" t="n">
        <v>902.111</v>
      </c>
      <c r="N5" s="124" t="n">
        <v>808.79</v>
      </c>
      <c r="O5" s="124" t="n">
        <v>11</v>
      </c>
      <c r="P5" s="125" t="n">
        <v>6860.004</v>
      </c>
      <c r="Q5" s="126" t="n">
        <v>-318.363</v>
      </c>
      <c r="R5" s="124" t="n">
        <v>30.682</v>
      </c>
      <c r="S5" s="128" t="n">
        <v>-287.681</v>
      </c>
      <c r="T5" s="124" t="n">
        <v>44753222</v>
      </c>
      <c r="U5" s="125" t="n">
        <v>32500000</v>
      </c>
      <c r="V5" s="129" t="n">
        <v>-5.11590769747272E-013</v>
      </c>
      <c r="W5" s="130" t="n">
        <v>42.7637682298284</v>
      </c>
      <c r="X5" s="131" t="n">
        <v>45</v>
      </c>
      <c r="Y5" s="54" t="n">
        <v>37</v>
      </c>
      <c r="Z5" s="132" t="n">
        <f aca="false">AVERAGE(X5,Y5)</f>
        <v>41</v>
      </c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</row>
    <row r="6" customFormat="false" ht="12" hidden="true" customHeight="true" outlineLevel="0" collapsed="false">
      <c r="A6" s="134" t="str">
        <f aca="false">TEXT(B6,"ddd")</f>
        <v>Thu</v>
      </c>
      <c r="B6" s="81" t="n">
        <v>36832</v>
      </c>
      <c r="C6" s="124" t="n">
        <v>3788.174</v>
      </c>
      <c r="D6" s="124" t="n">
        <v>2949.017</v>
      </c>
      <c r="E6" s="125" t="n">
        <v>6737.191</v>
      </c>
      <c r="F6" s="126" t="n">
        <v>1091.437</v>
      </c>
      <c r="G6" s="135"/>
      <c r="H6" s="135"/>
      <c r="I6" s="124" t="n">
        <v>555.716</v>
      </c>
      <c r="J6" s="124" t="n">
        <v>496.495</v>
      </c>
      <c r="K6" s="124" t="n">
        <v>2389.672</v>
      </c>
      <c r="L6" s="124" t="n">
        <v>892.578</v>
      </c>
      <c r="M6" s="124" t="n">
        <v>841.444</v>
      </c>
      <c r="N6" s="124" t="n">
        <v>805.752</v>
      </c>
      <c r="O6" s="124" t="n">
        <v>9</v>
      </c>
      <c r="P6" s="125" t="n">
        <v>7082.094</v>
      </c>
      <c r="Q6" s="126" t="n">
        <v>-204.791</v>
      </c>
      <c r="R6" s="124" t="n">
        <v>-140.112</v>
      </c>
      <c r="S6" s="124" t="n">
        <v>-344.903</v>
      </c>
      <c r="T6" s="136" t="n">
        <v>44548431</v>
      </c>
      <c r="U6" s="125" t="n">
        <f aca="false">+U5+(R6*1000)</f>
        <v>32359888</v>
      </c>
      <c r="V6" s="129" t="n">
        <v>0</v>
      </c>
      <c r="W6" s="130" t="n">
        <v>41.5483082751779</v>
      </c>
      <c r="X6" s="131" t="n">
        <v>45</v>
      </c>
      <c r="Y6" s="54" t="n">
        <v>30</v>
      </c>
      <c r="Z6" s="132" t="n">
        <f aca="false">AVERAGE(X6,Y6)</f>
        <v>37.5</v>
      </c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3"/>
      <c r="IS6" s="133"/>
      <c r="IT6" s="133"/>
      <c r="IU6" s="133"/>
      <c r="IV6" s="133"/>
      <c r="IW6" s="133"/>
    </row>
    <row r="7" customFormat="false" ht="12" hidden="true" customHeight="true" outlineLevel="0" collapsed="false">
      <c r="A7" s="134" t="str">
        <f aca="false">TEXT(B7,"ddd")</f>
        <v>Fri</v>
      </c>
      <c r="B7" s="81" t="n">
        <v>36833</v>
      </c>
      <c r="C7" s="124" t="n">
        <v>3893.886</v>
      </c>
      <c r="D7" s="124" t="n">
        <v>3050.217</v>
      </c>
      <c r="E7" s="125" t="n">
        <v>6944.103</v>
      </c>
      <c r="F7" s="126" t="n">
        <v>854.274</v>
      </c>
      <c r="G7" s="135"/>
      <c r="H7" s="135"/>
      <c r="I7" s="124" t="n">
        <v>550.848</v>
      </c>
      <c r="J7" s="124" t="n">
        <v>496.661</v>
      </c>
      <c r="K7" s="124" t="n">
        <v>2524.679</v>
      </c>
      <c r="L7" s="124" t="n">
        <v>865.468</v>
      </c>
      <c r="M7" s="124" t="n">
        <v>1107.208</v>
      </c>
      <c r="N7" s="124" t="n">
        <v>811.907</v>
      </c>
      <c r="O7" s="124" t="n">
        <v>4</v>
      </c>
      <c r="P7" s="125" t="n">
        <v>7215.045</v>
      </c>
      <c r="Q7" s="126" t="n">
        <v>-214.554</v>
      </c>
      <c r="R7" s="124" t="n">
        <v>-56.388</v>
      </c>
      <c r="S7" s="124" t="n">
        <v>-270.942</v>
      </c>
      <c r="T7" s="136" t="n">
        <v>44333877</v>
      </c>
      <c r="U7" s="125" t="n">
        <f aca="false">+U6+(R7*1000)</f>
        <v>32303500</v>
      </c>
      <c r="V7" s="129" t="n">
        <v>0</v>
      </c>
      <c r="W7" s="130" t="n">
        <v>38.0445221761711</v>
      </c>
      <c r="X7" s="131" t="n">
        <v>46</v>
      </c>
      <c r="Y7" s="54" t="n">
        <v>27</v>
      </c>
      <c r="Z7" s="132" t="n">
        <f aca="false">AVERAGE(X7,Y7)</f>
        <v>36.5</v>
      </c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</row>
    <row r="8" customFormat="false" ht="12" hidden="true" customHeight="true" outlineLevel="0" collapsed="false">
      <c r="A8" s="134" t="str">
        <f aca="false">TEXT(B8,"ddd")</f>
        <v>Sat</v>
      </c>
      <c r="B8" s="81" t="n">
        <v>36834</v>
      </c>
      <c r="C8" s="124" t="n">
        <v>3928.885</v>
      </c>
      <c r="D8" s="124" t="n">
        <v>3081.405</v>
      </c>
      <c r="E8" s="125" t="n">
        <v>7010.29</v>
      </c>
      <c r="F8" s="126" t="n">
        <v>910.74</v>
      </c>
      <c r="G8" s="135"/>
      <c r="H8" s="135"/>
      <c r="I8" s="124" t="n">
        <v>490.856</v>
      </c>
      <c r="J8" s="124" t="n">
        <v>485.872</v>
      </c>
      <c r="K8" s="124" t="n">
        <v>2584.261</v>
      </c>
      <c r="L8" s="124" t="n">
        <v>881.704</v>
      </c>
      <c r="M8" s="124" t="n">
        <v>980.077</v>
      </c>
      <c r="N8" s="124" t="n">
        <v>807.931</v>
      </c>
      <c r="O8" s="124" t="n">
        <v>3</v>
      </c>
      <c r="P8" s="125" t="n">
        <v>7144.441</v>
      </c>
      <c r="Q8" s="126" t="n">
        <v>-144.647</v>
      </c>
      <c r="R8" s="124" t="n">
        <v>10.496</v>
      </c>
      <c r="S8" s="124" t="n">
        <v>-134.151</v>
      </c>
      <c r="T8" s="136" t="n">
        <v>44189230</v>
      </c>
      <c r="U8" s="125" t="n">
        <f aca="false">+U7+(R8*1000)</f>
        <v>32313996</v>
      </c>
      <c r="V8" s="129" t="n">
        <v>0</v>
      </c>
      <c r="W8" s="130" t="n">
        <v>36.6259123777888</v>
      </c>
      <c r="X8" s="131" t="n">
        <v>51</v>
      </c>
      <c r="Y8" s="54" t="n">
        <v>26</v>
      </c>
      <c r="Z8" s="132" t="n">
        <f aca="false">AVERAGE(X8,Y8)</f>
        <v>38.5</v>
      </c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  <c r="IP8" s="133"/>
      <c r="IQ8" s="133"/>
      <c r="IR8" s="133"/>
      <c r="IS8" s="133"/>
      <c r="IT8" s="133"/>
      <c r="IU8" s="133"/>
      <c r="IV8" s="133"/>
      <c r="IW8" s="133"/>
    </row>
    <row r="9" customFormat="false" ht="12" hidden="true" customHeight="true" outlineLevel="0" collapsed="false">
      <c r="A9" s="134" t="str">
        <f aca="false">TEXT(B9,"ddd")</f>
        <v>Sun</v>
      </c>
      <c r="B9" s="81" t="n">
        <v>36835</v>
      </c>
      <c r="C9" s="124" t="n">
        <v>3966.99</v>
      </c>
      <c r="D9" s="124" t="n">
        <v>3098.967</v>
      </c>
      <c r="E9" s="125" t="n">
        <v>7065.957</v>
      </c>
      <c r="F9" s="126" t="n">
        <v>1105.669</v>
      </c>
      <c r="G9" s="135"/>
      <c r="H9" s="135"/>
      <c r="I9" s="124" t="n">
        <v>552.285</v>
      </c>
      <c r="J9" s="124" t="n">
        <v>498.793</v>
      </c>
      <c r="K9" s="124" t="n">
        <v>2602.353</v>
      </c>
      <c r="L9" s="124" t="n">
        <v>801.826</v>
      </c>
      <c r="M9" s="124" t="n">
        <v>1037.042</v>
      </c>
      <c r="N9" s="124" t="n">
        <v>806.544</v>
      </c>
      <c r="O9" s="124" t="n">
        <v>1</v>
      </c>
      <c r="P9" s="125" t="n">
        <v>7405.512</v>
      </c>
      <c r="Q9" s="126" t="n">
        <v>-164.517</v>
      </c>
      <c r="R9" s="124" t="n">
        <v>-175.038</v>
      </c>
      <c r="S9" s="124" t="n">
        <v>-339.555</v>
      </c>
      <c r="T9" s="136" t="n">
        <v>44024713</v>
      </c>
      <c r="U9" s="125" t="n">
        <f aca="false">+U8+(R9*1000)</f>
        <v>32138958</v>
      </c>
      <c r="V9" s="129" t="n">
        <v>0</v>
      </c>
      <c r="W9" s="130" t="n">
        <v>42.2911610106897</v>
      </c>
      <c r="X9" s="131" t="n">
        <v>44</v>
      </c>
      <c r="Y9" s="54" t="n">
        <v>33</v>
      </c>
      <c r="Z9" s="132" t="n">
        <f aca="false">AVERAGE(X9,Y9)</f>
        <v>38.5</v>
      </c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</row>
    <row r="10" customFormat="false" ht="12" hidden="true" customHeight="true" outlineLevel="0" collapsed="false">
      <c r="A10" s="134" t="str">
        <f aca="false">TEXT(B10,"ddd")</f>
        <v>Mon</v>
      </c>
      <c r="B10" s="81" t="n">
        <v>36836</v>
      </c>
      <c r="C10" s="124" t="n">
        <v>3946.478</v>
      </c>
      <c r="D10" s="124" t="n">
        <v>3090</v>
      </c>
      <c r="E10" s="125" t="n">
        <v>7036.478</v>
      </c>
      <c r="F10" s="126" t="n">
        <v>1388.216</v>
      </c>
      <c r="G10" s="135"/>
      <c r="H10" s="135"/>
      <c r="I10" s="124" t="n">
        <v>632.161</v>
      </c>
      <c r="J10" s="124" t="n">
        <v>495.12</v>
      </c>
      <c r="K10" s="124" t="n">
        <v>2569</v>
      </c>
      <c r="L10" s="124" t="n">
        <v>786.888</v>
      </c>
      <c r="M10" s="124" t="n">
        <v>982.585</v>
      </c>
      <c r="N10" s="124" t="n">
        <v>806.596</v>
      </c>
      <c r="O10" s="124" t="n">
        <v>1</v>
      </c>
      <c r="P10" s="125" t="n">
        <v>7661.566</v>
      </c>
      <c r="Q10" s="126" t="n">
        <v>-240.751</v>
      </c>
      <c r="R10" s="124" t="n">
        <v>-384.337</v>
      </c>
      <c r="S10" s="124" t="n">
        <v>-625.088</v>
      </c>
      <c r="T10" s="136" t="n">
        <v>43783962</v>
      </c>
      <c r="U10" s="125" t="n">
        <f aca="false">+U9+(R10*1000)</f>
        <v>31754621</v>
      </c>
      <c r="V10" s="129" t="n">
        <v>0</v>
      </c>
      <c r="W10" s="130" t="n">
        <v>30.9222931368266</v>
      </c>
      <c r="X10" s="131" t="n">
        <v>39</v>
      </c>
      <c r="Y10" s="54" t="n">
        <v>27</v>
      </c>
      <c r="Z10" s="132" t="n">
        <f aca="false">AVERAGE(X10,Y10)</f>
        <v>33</v>
      </c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  <c r="IR10" s="133"/>
      <c r="IS10" s="133"/>
      <c r="IT10" s="133"/>
      <c r="IU10" s="133"/>
      <c r="IV10" s="133"/>
      <c r="IW10" s="133"/>
    </row>
    <row r="11" customFormat="false" ht="12" hidden="true" customHeight="true" outlineLevel="0" collapsed="false">
      <c r="A11" s="134" t="str">
        <f aca="false">TEXT(B11,"ddd")</f>
        <v>Tue</v>
      </c>
      <c r="B11" s="81" t="n">
        <v>36837</v>
      </c>
      <c r="C11" s="124" t="n">
        <v>3900</v>
      </c>
      <c r="D11" s="124" t="n">
        <v>3000</v>
      </c>
      <c r="E11" s="125" t="n">
        <f aca="false">SUM(C11:D11)</f>
        <v>6900</v>
      </c>
      <c r="F11" s="126" t="n">
        <v>1347</v>
      </c>
      <c r="G11" s="135"/>
      <c r="H11" s="135"/>
      <c r="I11" s="124" t="n">
        <v>652.108</v>
      </c>
      <c r="J11" s="124" t="n">
        <v>493.329</v>
      </c>
      <c r="K11" s="124" t="n">
        <v>2569.083</v>
      </c>
      <c r="L11" s="124" t="n">
        <v>828.783</v>
      </c>
      <c r="M11" s="124" t="n">
        <v>900</v>
      </c>
      <c r="N11" s="124" t="n">
        <v>719.049</v>
      </c>
      <c r="O11" s="124" t="n">
        <v>1</v>
      </c>
      <c r="P11" s="125" t="n">
        <f aca="false">SUM(F11:O11)</f>
        <v>7510.352</v>
      </c>
      <c r="Q11" s="126" t="n">
        <v>-360.733</v>
      </c>
      <c r="R11" s="124" t="n">
        <v>-249.414</v>
      </c>
      <c r="S11" s="124" t="n">
        <v>-610.147</v>
      </c>
      <c r="T11" s="136" t="n">
        <v>43423229</v>
      </c>
      <c r="U11" s="125" t="n">
        <f aca="false">+U10+(R11*1000)</f>
        <v>31505207</v>
      </c>
      <c r="V11" s="58" t="n">
        <f aca="false">+E11-P11-S11</f>
        <v>-0.204999999999927</v>
      </c>
      <c r="W11" s="130" t="n">
        <v>24.8137715893084</v>
      </c>
      <c r="X11" s="131" t="n">
        <v>38</v>
      </c>
      <c r="Y11" s="54" t="n">
        <v>22</v>
      </c>
      <c r="Z11" s="132" t="n">
        <f aca="false">AVERAGE(X11,Y11)</f>
        <v>30</v>
      </c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  <c r="IT11" s="133"/>
      <c r="IU11" s="133"/>
      <c r="IV11" s="133"/>
      <c r="IW11" s="133"/>
    </row>
    <row r="12" customFormat="false" ht="12" hidden="true" customHeight="true" outlineLevel="0" collapsed="false">
      <c r="A12" s="134" t="str">
        <f aca="false">TEXT(B12,"ddd")</f>
        <v>Wed</v>
      </c>
      <c r="B12" s="81" t="n">
        <v>36838</v>
      </c>
      <c r="C12" s="124" t="n">
        <v>3860.729</v>
      </c>
      <c r="D12" s="124" t="n">
        <v>3002.151</v>
      </c>
      <c r="E12" s="125" t="n">
        <v>6862.88</v>
      </c>
      <c r="F12" s="126" t="n">
        <v>1131.942</v>
      </c>
      <c r="G12" s="135"/>
      <c r="H12" s="135"/>
      <c r="I12" s="124" t="n">
        <v>650.847</v>
      </c>
      <c r="J12" s="124" t="n">
        <v>490.783</v>
      </c>
      <c r="K12" s="124" t="n">
        <v>2534.427</v>
      </c>
      <c r="L12" s="124" t="n">
        <v>822.067</v>
      </c>
      <c r="M12" s="124" t="n">
        <v>897.172</v>
      </c>
      <c r="N12" s="124" t="n">
        <v>719.513</v>
      </c>
      <c r="O12" s="124" t="n">
        <v>68</v>
      </c>
      <c r="P12" s="125" t="n">
        <v>7314.751</v>
      </c>
      <c r="Q12" s="126" t="n">
        <v>-346.677</v>
      </c>
      <c r="R12" s="124" t="n">
        <v>-105.194</v>
      </c>
      <c r="S12" s="124" t="n">
        <v>-451.871</v>
      </c>
      <c r="T12" s="136" t="n">
        <v>43076552</v>
      </c>
      <c r="U12" s="125" t="n">
        <f aca="false">+U11+(R12*1000)</f>
        <v>31400013</v>
      </c>
      <c r="V12" s="129" t="n">
        <v>0</v>
      </c>
      <c r="W12" s="130" t="n">
        <v>28.1223492366541</v>
      </c>
      <c r="X12" s="131" t="n">
        <v>40</v>
      </c>
      <c r="Y12" s="54" t="n">
        <v>24</v>
      </c>
      <c r="Z12" s="132" t="n">
        <f aca="false">AVERAGE(X12,Y12)</f>
        <v>32</v>
      </c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  <c r="IT12" s="133"/>
      <c r="IU12" s="133"/>
      <c r="IV12" s="133"/>
      <c r="IW12" s="133"/>
    </row>
    <row r="13" customFormat="false" ht="12" hidden="true" customHeight="true" outlineLevel="0" collapsed="false">
      <c r="A13" s="134" t="str">
        <f aca="false">TEXT(B13,"ddd")</f>
        <v>Thu</v>
      </c>
      <c r="B13" s="81" t="n">
        <v>36839</v>
      </c>
      <c r="C13" s="124" t="n">
        <v>3804.025</v>
      </c>
      <c r="D13" s="124" t="n">
        <v>3098.388</v>
      </c>
      <c r="E13" s="125" t="n">
        <v>6902.413</v>
      </c>
      <c r="F13" s="126" t="n">
        <v>1163.042</v>
      </c>
      <c r="G13" s="135"/>
      <c r="H13" s="135"/>
      <c r="I13" s="124" t="n">
        <v>659.695</v>
      </c>
      <c r="J13" s="124" t="n">
        <v>463.757</v>
      </c>
      <c r="K13" s="124" t="n">
        <v>2458.336</v>
      </c>
      <c r="L13" s="124" t="n">
        <v>917.75</v>
      </c>
      <c r="M13" s="124" t="n">
        <v>916.125</v>
      </c>
      <c r="N13" s="124" t="n">
        <v>726.589</v>
      </c>
      <c r="O13" s="124" t="n">
        <v>8</v>
      </c>
      <c r="P13" s="125" t="n">
        <v>7313.294</v>
      </c>
      <c r="Q13" s="126" t="n">
        <v>-353.932</v>
      </c>
      <c r="R13" s="124" t="n">
        <v>-56.949</v>
      </c>
      <c r="S13" s="124" t="n">
        <v>-410.881</v>
      </c>
      <c r="T13" s="136" t="n">
        <v>42722620</v>
      </c>
      <c r="U13" s="125" t="n">
        <f aca="false">+U12+(R13*1000)</f>
        <v>31343064</v>
      </c>
      <c r="V13" s="129" t="n">
        <v>0</v>
      </c>
      <c r="W13" s="130" t="n">
        <v>33.2456795809415</v>
      </c>
      <c r="X13" s="131" t="n">
        <v>32</v>
      </c>
      <c r="Y13" s="54" t="n">
        <v>30</v>
      </c>
      <c r="Z13" s="132" t="n">
        <f aca="false">AVERAGE(X13,Y13)</f>
        <v>31</v>
      </c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</row>
    <row r="14" customFormat="false" ht="12" hidden="true" customHeight="true" outlineLevel="0" collapsed="false">
      <c r="A14" s="134" t="str">
        <f aca="false">TEXT(B14,"ddd")</f>
        <v>Fri</v>
      </c>
      <c r="B14" s="81" t="n">
        <v>36840</v>
      </c>
      <c r="C14" s="124" t="n">
        <v>3879.766</v>
      </c>
      <c r="D14" s="124" t="n">
        <v>3066.399</v>
      </c>
      <c r="E14" s="125" t="n">
        <v>6946.165</v>
      </c>
      <c r="F14" s="126" t="n">
        <v>1477.691</v>
      </c>
      <c r="G14" s="135"/>
      <c r="H14" s="135"/>
      <c r="I14" s="124" t="n">
        <v>678.609</v>
      </c>
      <c r="J14" s="124" t="n">
        <v>473.962</v>
      </c>
      <c r="K14" s="124" t="n">
        <v>2461.034</v>
      </c>
      <c r="L14" s="124" t="n">
        <v>913.432</v>
      </c>
      <c r="M14" s="124" t="n">
        <v>821.804</v>
      </c>
      <c r="N14" s="124" t="n">
        <v>726.295</v>
      </c>
      <c r="O14" s="124" t="n">
        <v>71</v>
      </c>
      <c r="P14" s="125" t="n">
        <v>7623.827</v>
      </c>
      <c r="Q14" s="126" t="n">
        <v>-359.521</v>
      </c>
      <c r="R14" s="124" t="n">
        <v>-318.141</v>
      </c>
      <c r="S14" s="124" t="n">
        <v>-677.662</v>
      </c>
      <c r="T14" s="136" t="n">
        <v>42363099</v>
      </c>
      <c r="U14" s="125" t="n">
        <f aca="false">+U13+(R14*1000)</f>
        <v>31024923</v>
      </c>
      <c r="V14" s="129" t="n">
        <v>0</v>
      </c>
      <c r="W14" s="130" t="n">
        <v>29.2359545258937</v>
      </c>
      <c r="X14" s="131" t="n">
        <v>33</v>
      </c>
      <c r="Y14" s="54" t="n">
        <v>20</v>
      </c>
      <c r="Z14" s="132" t="n">
        <f aca="false">AVERAGE(X14,Y14)</f>
        <v>26.5</v>
      </c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</row>
    <row r="15" customFormat="false" ht="12" hidden="true" customHeight="true" outlineLevel="0" collapsed="false">
      <c r="A15" s="134" t="str">
        <f aca="false">TEXT(B15,"ddd")</f>
        <v>Sat</v>
      </c>
      <c r="B15" s="81" t="n">
        <v>36841</v>
      </c>
      <c r="C15" s="124" t="n">
        <v>3821.623</v>
      </c>
      <c r="D15" s="124" t="n">
        <v>3140.353</v>
      </c>
      <c r="E15" s="125" t="n">
        <v>6961.976</v>
      </c>
      <c r="F15" s="126" t="n">
        <v>1532.933</v>
      </c>
      <c r="G15" s="135"/>
      <c r="H15" s="135"/>
      <c r="I15" s="124" t="n">
        <v>666.593</v>
      </c>
      <c r="J15" s="124" t="n">
        <v>495.08</v>
      </c>
      <c r="K15" s="124" t="n">
        <v>2604.92</v>
      </c>
      <c r="L15" s="124" t="n">
        <v>877.456</v>
      </c>
      <c r="M15" s="124" t="n">
        <v>697.643</v>
      </c>
      <c r="N15" s="124" t="n">
        <v>817.776</v>
      </c>
      <c r="O15" s="124" t="n">
        <v>18</v>
      </c>
      <c r="P15" s="125" t="n">
        <v>7710.401</v>
      </c>
      <c r="Q15" s="126" t="n">
        <v>-351.239</v>
      </c>
      <c r="R15" s="124" t="n">
        <v>-397.186</v>
      </c>
      <c r="S15" s="124" t="n">
        <v>-748.425</v>
      </c>
      <c r="T15" s="136" t="n">
        <v>42011860</v>
      </c>
      <c r="U15" s="125" t="n">
        <f aca="false">+U14+(R15*1000)</f>
        <v>30627737</v>
      </c>
      <c r="V15" s="129" t="n">
        <v>0</v>
      </c>
      <c r="W15" s="130" t="n">
        <v>23.221655463363</v>
      </c>
      <c r="X15" s="131" t="n">
        <v>31</v>
      </c>
      <c r="Y15" s="54" t="n">
        <v>15</v>
      </c>
      <c r="Z15" s="132" t="n">
        <f aca="false">AVERAGE(X15,Y15)</f>
        <v>23</v>
      </c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  <c r="IT15" s="133"/>
      <c r="IU15" s="133"/>
      <c r="IV15" s="133"/>
      <c r="IW15" s="133"/>
    </row>
    <row r="16" customFormat="false" ht="12" hidden="true" customHeight="true" outlineLevel="0" collapsed="false">
      <c r="A16" s="134" t="str">
        <f aca="false">TEXT(B16,"ddd")</f>
        <v>Sun</v>
      </c>
      <c r="B16" s="81" t="n">
        <v>36842</v>
      </c>
      <c r="C16" s="124" t="n">
        <v>3802.181</v>
      </c>
      <c r="D16" s="124" t="n">
        <v>3152.558</v>
      </c>
      <c r="E16" s="125" t="n">
        <v>6954.739</v>
      </c>
      <c r="F16" s="126" t="n">
        <v>1894.523</v>
      </c>
      <c r="G16" s="135"/>
      <c r="H16" s="135"/>
      <c r="I16" s="124" t="n">
        <v>698.991</v>
      </c>
      <c r="J16" s="124" t="n">
        <v>495.803</v>
      </c>
      <c r="K16" s="124" t="n">
        <v>2615.273</v>
      </c>
      <c r="L16" s="124" t="n">
        <v>888.535</v>
      </c>
      <c r="M16" s="124" t="n">
        <v>590.668</v>
      </c>
      <c r="N16" s="124" t="n">
        <v>810.673</v>
      </c>
      <c r="O16" s="124" t="n">
        <v>22</v>
      </c>
      <c r="P16" s="125" t="n">
        <v>8016.466</v>
      </c>
      <c r="Q16" s="126" t="n">
        <v>-492.913</v>
      </c>
      <c r="R16" s="124" t="n">
        <v>-568.814</v>
      </c>
      <c r="S16" s="124" t="n">
        <v>-1061.727</v>
      </c>
      <c r="T16" s="136" t="n">
        <v>41518947</v>
      </c>
      <c r="U16" s="125" t="n">
        <f aca="false">+U15+(R16*1000)</f>
        <v>30058923</v>
      </c>
      <c r="V16" s="129" t="n">
        <v>0</v>
      </c>
      <c r="W16" s="130" t="n">
        <v>12.3778311755553</v>
      </c>
      <c r="X16" s="131" t="n">
        <v>29</v>
      </c>
      <c r="Y16" s="54" t="n">
        <v>19</v>
      </c>
      <c r="Z16" s="132" t="n">
        <f aca="false">AVERAGE(X16,Y16)</f>
        <v>24</v>
      </c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  <c r="IT16" s="133"/>
      <c r="IU16" s="133"/>
      <c r="IV16" s="133"/>
      <c r="IW16" s="133"/>
    </row>
    <row r="17" customFormat="false" ht="12" hidden="true" customHeight="true" outlineLevel="0" collapsed="false">
      <c r="A17" s="134" t="str">
        <f aca="false">TEXT(B17,"ddd")</f>
        <v>Mon</v>
      </c>
      <c r="B17" s="81" t="n">
        <v>36843</v>
      </c>
      <c r="C17" s="124" t="n">
        <v>3836.039</v>
      </c>
      <c r="D17" s="124" t="n">
        <v>3100</v>
      </c>
      <c r="E17" s="125" t="n">
        <v>6936.039</v>
      </c>
      <c r="F17" s="126" t="n">
        <v>1756.448</v>
      </c>
      <c r="G17" s="135"/>
      <c r="H17" s="135"/>
      <c r="I17" s="124" t="n">
        <v>692.609</v>
      </c>
      <c r="J17" s="124" t="n">
        <v>488.48</v>
      </c>
      <c r="K17" s="124" t="n">
        <v>2579</v>
      </c>
      <c r="L17" s="124" t="n">
        <v>864.674</v>
      </c>
      <c r="M17" s="124" t="n">
        <v>751.65</v>
      </c>
      <c r="N17" s="124" t="n">
        <v>818.605</v>
      </c>
      <c r="O17" s="124" t="n">
        <v>22</v>
      </c>
      <c r="P17" s="125" t="n">
        <v>7973.466</v>
      </c>
      <c r="Q17" s="126" t="n">
        <v>-512.523</v>
      </c>
      <c r="R17" s="124" t="n">
        <v>-524.904</v>
      </c>
      <c r="S17" s="124" t="n">
        <v>-1037.427</v>
      </c>
      <c r="T17" s="136" t="n">
        <v>41006424</v>
      </c>
      <c r="U17" s="125" t="n">
        <f aca="false">+U16+(R17*1000)</f>
        <v>29534019</v>
      </c>
      <c r="V17" s="129" t="n">
        <v>0</v>
      </c>
      <c r="W17" s="130" t="n">
        <v>15.943192589336</v>
      </c>
      <c r="X17" s="131" t="n">
        <v>34</v>
      </c>
      <c r="Y17" s="54" t="n">
        <v>16</v>
      </c>
      <c r="Z17" s="132" t="n">
        <f aca="false">AVERAGE(X17,Y17)</f>
        <v>25</v>
      </c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  <c r="IT17" s="133"/>
      <c r="IU17" s="133"/>
      <c r="IV17" s="133"/>
      <c r="IW17" s="133"/>
    </row>
    <row r="18" customFormat="false" ht="12" hidden="true" customHeight="true" outlineLevel="0" collapsed="false">
      <c r="A18" s="134" t="str">
        <f aca="false">TEXT(B18,"ddd")</f>
        <v>Tue</v>
      </c>
      <c r="B18" s="81" t="n">
        <v>36844</v>
      </c>
      <c r="C18" s="124" t="n">
        <v>3790.643</v>
      </c>
      <c r="D18" s="124" t="n">
        <v>3055.306</v>
      </c>
      <c r="E18" s="125" t="n">
        <v>6845.949</v>
      </c>
      <c r="F18" s="126" t="n">
        <v>1640.854</v>
      </c>
      <c r="G18" s="135"/>
      <c r="H18" s="135"/>
      <c r="I18" s="124" t="n">
        <v>664.175</v>
      </c>
      <c r="J18" s="124" t="n">
        <v>467.406</v>
      </c>
      <c r="K18" s="124" t="n">
        <v>2592.16</v>
      </c>
      <c r="L18" s="124" t="n">
        <v>774.584</v>
      </c>
      <c r="M18" s="124" t="n">
        <v>767.796</v>
      </c>
      <c r="N18" s="124" t="n">
        <v>843.071</v>
      </c>
      <c r="O18" s="124" t="n">
        <v>24</v>
      </c>
      <c r="P18" s="125" t="n">
        <v>7774.046</v>
      </c>
      <c r="Q18" s="126" t="n">
        <v>-499.392</v>
      </c>
      <c r="R18" s="124" t="n">
        <v>-428.705</v>
      </c>
      <c r="S18" s="124" t="n">
        <v>-928.097</v>
      </c>
      <c r="T18" s="136" t="n">
        <v>40507032</v>
      </c>
      <c r="U18" s="125" t="n">
        <f aca="false">+U17+(R18*1000)</f>
        <v>29105314</v>
      </c>
      <c r="V18" s="129" t="n">
        <v>0</v>
      </c>
      <c r="W18" s="130" t="n">
        <v>21.8923233209982</v>
      </c>
      <c r="X18" s="131" t="n">
        <v>40</v>
      </c>
      <c r="Y18" s="54" t="n">
        <v>24</v>
      </c>
      <c r="Z18" s="132" t="n">
        <f aca="false">AVERAGE(X18,Y18)</f>
        <v>32</v>
      </c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  <c r="IW18" s="133"/>
    </row>
    <row r="19" customFormat="false" ht="12" hidden="true" customHeight="true" outlineLevel="0" collapsed="false">
      <c r="A19" s="134" t="str">
        <f aca="false">TEXT(B19,"ddd")</f>
        <v>Wed</v>
      </c>
      <c r="B19" s="81" t="n">
        <v>36845</v>
      </c>
      <c r="C19" s="124" t="n">
        <v>3884.395</v>
      </c>
      <c r="D19" s="124" t="n">
        <v>3035</v>
      </c>
      <c r="E19" s="125" t="n">
        <v>6919.395</v>
      </c>
      <c r="F19" s="126" t="n">
        <v>1766.741</v>
      </c>
      <c r="G19" s="135"/>
      <c r="H19" s="135"/>
      <c r="I19" s="124" t="n">
        <v>667.272</v>
      </c>
      <c r="J19" s="124" t="n">
        <v>464.718</v>
      </c>
      <c r="K19" s="124" t="n">
        <v>2601</v>
      </c>
      <c r="L19" s="124" t="n">
        <v>638.666</v>
      </c>
      <c r="M19" s="124" t="n">
        <v>533.845</v>
      </c>
      <c r="N19" s="124" t="n">
        <v>824.215</v>
      </c>
      <c r="O19" s="124" t="n">
        <v>43</v>
      </c>
      <c r="P19" s="125" t="n">
        <v>7539.457</v>
      </c>
      <c r="Q19" s="126" t="n">
        <v>-341.215</v>
      </c>
      <c r="R19" s="124" t="n">
        <v>-278.847</v>
      </c>
      <c r="S19" s="124" t="n">
        <v>-620.062</v>
      </c>
      <c r="T19" s="136" t="n">
        <v>40165817</v>
      </c>
      <c r="U19" s="125" t="n">
        <f aca="false">+U18+(R19*1000)</f>
        <v>28826467</v>
      </c>
      <c r="V19" s="129" t="n">
        <v>0</v>
      </c>
      <c r="W19" s="130" t="n">
        <v>24.2741177529101</v>
      </c>
      <c r="X19" s="131" t="n">
        <v>33</v>
      </c>
      <c r="Y19" s="54" t="n">
        <v>23</v>
      </c>
      <c r="Z19" s="132" t="n">
        <f aca="false">AVERAGE(X19,Y19)</f>
        <v>28</v>
      </c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33"/>
      <c r="GX19" s="133"/>
      <c r="GY19" s="133"/>
      <c r="GZ19" s="133"/>
      <c r="HA19" s="133"/>
      <c r="HB19" s="133"/>
      <c r="HC19" s="133"/>
      <c r="HD19" s="133"/>
      <c r="HE19" s="133"/>
      <c r="HF19" s="133"/>
      <c r="HG19" s="133"/>
      <c r="HH19" s="133"/>
      <c r="HI19" s="133"/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3"/>
      <c r="IF19" s="133"/>
      <c r="IG19" s="133"/>
      <c r="IH19" s="133"/>
      <c r="II19" s="133"/>
      <c r="IJ19" s="133"/>
      <c r="IK19" s="133"/>
      <c r="IL19" s="133"/>
      <c r="IM19" s="133"/>
      <c r="IN19" s="133"/>
      <c r="IO19" s="133"/>
      <c r="IP19" s="133"/>
      <c r="IQ19" s="133"/>
      <c r="IR19" s="133"/>
      <c r="IS19" s="133"/>
      <c r="IT19" s="133"/>
      <c r="IU19" s="133"/>
      <c r="IV19" s="133"/>
      <c r="IW19" s="133"/>
    </row>
    <row r="20" customFormat="false" ht="12" hidden="true" customHeight="true" outlineLevel="0" collapsed="false">
      <c r="A20" s="134" t="str">
        <f aca="false">TEXT(B20,"ddd")</f>
        <v>Thu</v>
      </c>
      <c r="B20" s="81" t="n">
        <v>36846</v>
      </c>
      <c r="C20" s="124" t="n">
        <v>3931.703</v>
      </c>
      <c r="D20" s="124" t="n">
        <v>3023.241</v>
      </c>
      <c r="E20" s="125" t="n">
        <v>6954.944</v>
      </c>
      <c r="F20" s="126" t="n">
        <v>1634.416</v>
      </c>
      <c r="G20" s="135"/>
      <c r="H20" s="135"/>
      <c r="I20" s="124" t="n">
        <v>740.052</v>
      </c>
      <c r="J20" s="124" t="n">
        <v>472.023</v>
      </c>
      <c r="K20" s="124" t="n">
        <v>2674.375</v>
      </c>
      <c r="L20" s="124" t="n">
        <v>693.331</v>
      </c>
      <c r="M20" s="124" t="n">
        <v>820.849</v>
      </c>
      <c r="N20" s="124" t="n">
        <v>810.474</v>
      </c>
      <c r="O20" s="124" t="n">
        <v>46</v>
      </c>
      <c r="P20" s="125" t="n">
        <v>7891.52</v>
      </c>
      <c r="Q20" s="126" t="n">
        <v>-498.11</v>
      </c>
      <c r="R20" s="124" t="n">
        <v>-438.466</v>
      </c>
      <c r="S20" s="124" t="n">
        <v>-936.576</v>
      </c>
      <c r="T20" s="136" t="n">
        <v>39667707</v>
      </c>
      <c r="U20" s="125" t="n">
        <f aca="false">+U19+(R20*1000)</f>
        <v>28388001</v>
      </c>
      <c r="V20" s="129" t="n">
        <v>0</v>
      </c>
      <c r="W20" s="130" t="n">
        <v>24.5904492891736</v>
      </c>
      <c r="X20" s="131" t="n">
        <v>29</v>
      </c>
      <c r="Y20" s="54" t="n">
        <v>19</v>
      </c>
      <c r="Z20" s="132" t="n">
        <f aca="false">AVERAGE(X20,Y20)</f>
        <v>24</v>
      </c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  <c r="II20" s="133"/>
      <c r="IJ20" s="133"/>
      <c r="IK20" s="133"/>
      <c r="IL20" s="133"/>
      <c r="IM20" s="133"/>
      <c r="IN20" s="133"/>
      <c r="IO20" s="133"/>
      <c r="IP20" s="133"/>
      <c r="IQ20" s="133"/>
      <c r="IR20" s="133"/>
      <c r="IS20" s="133"/>
      <c r="IT20" s="133"/>
      <c r="IU20" s="133"/>
      <c r="IV20" s="133"/>
      <c r="IW20" s="133"/>
    </row>
    <row r="21" customFormat="false" ht="12" hidden="true" customHeight="true" outlineLevel="0" collapsed="false">
      <c r="A21" s="134" t="str">
        <f aca="false">TEXT(B21,"ddd")</f>
        <v>Fri</v>
      </c>
      <c r="B21" s="81" t="n">
        <v>36847</v>
      </c>
      <c r="C21" s="124" t="n">
        <v>3737.085</v>
      </c>
      <c r="D21" s="124" t="n">
        <v>3063.222</v>
      </c>
      <c r="E21" s="125" t="n">
        <v>6800.307</v>
      </c>
      <c r="F21" s="126" t="n">
        <v>1693.84</v>
      </c>
      <c r="G21" s="135"/>
      <c r="H21" s="135"/>
      <c r="I21" s="124" t="n">
        <v>705.044</v>
      </c>
      <c r="J21" s="124" t="n">
        <v>484.203</v>
      </c>
      <c r="K21" s="124" t="n">
        <v>2572.379</v>
      </c>
      <c r="L21" s="124" t="n">
        <v>833.275</v>
      </c>
      <c r="M21" s="124" t="n">
        <v>604.868</v>
      </c>
      <c r="N21" s="124" t="n">
        <v>828.21</v>
      </c>
      <c r="O21" s="124" t="n">
        <v>7</v>
      </c>
      <c r="P21" s="125" t="n">
        <v>7728.819</v>
      </c>
      <c r="Q21" s="126" t="n">
        <v>-512.534</v>
      </c>
      <c r="R21" s="124" t="n">
        <v>-415.978</v>
      </c>
      <c r="S21" s="124" t="n">
        <v>-928.512</v>
      </c>
      <c r="T21" s="136" t="n">
        <v>39155173</v>
      </c>
      <c r="U21" s="125" t="n">
        <f aca="false">+U20+(R21*1000)</f>
        <v>27972023</v>
      </c>
      <c r="V21" s="129" t="n">
        <v>0</v>
      </c>
      <c r="W21" s="130" t="n">
        <v>21.7550912395226</v>
      </c>
      <c r="X21" s="131" t="n">
        <v>29</v>
      </c>
      <c r="Y21" s="54" t="n">
        <v>16</v>
      </c>
      <c r="Z21" s="132" t="n">
        <f aca="false">AVERAGE(X21,Y21)</f>
        <v>22.5</v>
      </c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  <c r="IR21" s="133"/>
      <c r="IS21" s="133"/>
      <c r="IT21" s="133"/>
      <c r="IU21" s="133"/>
      <c r="IV21" s="133"/>
      <c r="IW21" s="133"/>
    </row>
    <row r="22" customFormat="false" ht="12" hidden="true" customHeight="true" outlineLevel="0" collapsed="false">
      <c r="A22" s="134" t="str">
        <f aca="false">TEXT(B22,"ddd")</f>
        <v>Sat</v>
      </c>
      <c r="B22" s="81" t="n">
        <v>36848</v>
      </c>
      <c r="C22" s="124" t="n">
        <v>3899.274</v>
      </c>
      <c r="D22" s="124" t="n">
        <v>3032.772</v>
      </c>
      <c r="E22" s="125" t="n">
        <v>6932.046</v>
      </c>
      <c r="F22" s="126" t="n">
        <v>1361.106</v>
      </c>
      <c r="G22" s="135"/>
      <c r="H22" s="135"/>
      <c r="I22" s="124" t="n">
        <v>617.685</v>
      </c>
      <c r="J22" s="124" t="n">
        <v>481.4</v>
      </c>
      <c r="K22" s="124" t="n">
        <v>2565.37</v>
      </c>
      <c r="L22" s="124" t="n">
        <v>845.94</v>
      </c>
      <c r="M22" s="124" t="n">
        <v>820.217</v>
      </c>
      <c r="N22" s="124" t="n">
        <v>843.542</v>
      </c>
      <c r="O22" s="124" t="n">
        <v>-10</v>
      </c>
      <c r="P22" s="125" t="n">
        <v>7525.26</v>
      </c>
      <c r="Q22" s="126" t="n">
        <v>-465.257</v>
      </c>
      <c r="R22" s="124" t="n">
        <v>-127.957</v>
      </c>
      <c r="S22" s="124" t="n">
        <v>-593.214</v>
      </c>
      <c r="T22" s="136" t="n">
        <v>38689916</v>
      </c>
      <c r="U22" s="125" t="n">
        <f aca="false">+U21+(R22*1000)</f>
        <v>27844066</v>
      </c>
      <c r="V22" s="129" t="n">
        <v>0</v>
      </c>
      <c r="W22" s="130" t="n">
        <v>20.7216284945275</v>
      </c>
      <c r="X22" s="131" t="n">
        <v>34</v>
      </c>
      <c r="Y22" s="54" t="n">
        <v>17</v>
      </c>
      <c r="Z22" s="132" t="n">
        <f aca="false">AVERAGE(X22,Y22)</f>
        <v>25.5</v>
      </c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  <c r="HK22" s="133"/>
      <c r="HL22" s="133"/>
      <c r="HM22" s="133"/>
      <c r="HN22" s="133"/>
      <c r="HO22" s="133"/>
      <c r="HP22" s="133"/>
      <c r="HQ22" s="133"/>
      <c r="HR22" s="133"/>
      <c r="HS22" s="133"/>
      <c r="HT22" s="133"/>
      <c r="HU22" s="133"/>
      <c r="HV22" s="133"/>
      <c r="HW22" s="133"/>
      <c r="HX22" s="133"/>
      <c r="HY22" s="133"/>
      <c r="HZ22" s="133"/>
      <c r="IA22" s="133"/>
      <c r="IB22" s="133"/>
      <c r="IC22" s="133"/>
      <c r="ID22" s="133"/>
      <c r="IE22" s="133"/>
      <c r="IF22" s="133"/>
      <c r="IG22" s="133"/>
      <c r="IH22" s="133"/>
      <c r="II22" s="133"/>
      <c r="IJ22" s="133"/>
      <c r="IK22" s="133"/>
      <c r="IL22" s="133"/>
      <c r="IM22" s="133"/>
      <c r="IN22" s="133"/>
      <c r="IO22" s="133"/>
      <c r="IP22" s="133"/>
      <c r="IQ22" s="133"/>
      <c r="IR22" s="133"/>
      <c r="IS22" s="133"/>
      <c r="IT22" s="133"/>
      <c r="IU22" s="133"/>
      <c r="IV22" s="133"/>
      <c r="IW22" s="133"/>
    </row>
    <row r="23" customFormat="false" ht="12" hidden="true" customHeight="true" outlineLevel="0" collapsed="false">
      <c r="A23" s="134" t="str">
        <f aca="false">TEXT(B23,"ddd")</f>
        <v>Sun</v>
      </c>
      <c r="B23" s="81" t="n">
        <v>36849</v>
      </c>
      <c r="C23" s="124" t="n">
        <v>3777.67</v>
      </c>
      <c r="D23" s="124" t="n">
        <v>3051.907</v>
      </c>
      <c r="E23" s="125" t="n">
        <v>6829.577</v>
      </c>
      <c r="F23" s="126" t="n">
        <v>1249.121</v>
      </c>
      <c r="G23" s="135"/>
      <c r="H23" s="135"/>
      <c r="I23" s="124" t="n">
        <v>593.401</v>
      </c>
      <c r="J23" s="124" t="n">
        <v>499.307</v>
      </c>
      <c r="K23" s="124" t="n">
        <v>2531.205</v>
      </c>
      <c r="L23" s="124" t="n">
        <v>854.238</v>
      </c>
      <c r="M23" s="124" t="n">
        <v>827.247</v>
      </c>
      <c r="N23" s="124" t="n">
        <v>832.14</v>
      </c>
      <c r="O23" s="124" t="n">
        <v>-10</v>
      </c>
      <c r="P23" s="125" t="n">
        <v>7376.659</v>
      </c>
      <c r="Q23" s="126" t="n">
        <v>-438.175</v>
      </c>
      <c r="R23" s="124" t="n">
        <v>-108.907</v>
      </c>
      <c r="S23" s="124" t="n">
        <v>-547.082</v>
      </c>
      <c r="T23" s="136" t="n">
        <v>38251741</v>
      </c>
      <c r="U23" s="125" t="n">
        <f aca="false">+U22+(R23*1000)</f>
        <v>27735159</v>
      </c>
      <c r="V23" s="129" t="n">
        <v>0</v>
      </c>
      <c r="W23" s="130" t="n">
        <v>29.2634794772975</v>
      </c>
      <c r="X23" s="131" t="n">
        <v>35</v>
      </c>
      <c r="Y23" s="54" t="n">
        <v>19</v>
      </c>
      <c r="Z23" s="132" t="n">
        <f aca="false">AVERAGE(X23,Y23)</f>
        <v>27</v>
      </c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  <c r="EW23" s="133"/>
      <c r="EX23" s="133"/>
      <c r="EY23" s="133"/>
      <c r="EZ23" s="133"/>
      <c r="FA23" s="133"/>
      <c r="FB23" s="133"/>
      <c r="FC23" s="133"/>
      <c r="FD23" s="133"/>
      <c r="FE23" s="133"/>
      <c r="FF23" s="133"/>
      <c r="FG23" s="133"/>
      <c r="FH23" s="133"/>
      <c r="FI23" s="133"/>
      <c r="FJ23" s="133"/>
      <c r="FK23" s="133"/>
      <c r="FL23" s="133"/>
      <c r="FM23" s="133"/>
      <c r="FN23" s="133"/>
      <c r="FO23" s="133"/>
      <c r="FP23" s="133"/>
      <c r="FQ23" s="133"/>
      <c r="FR23" s="133"/>
      <c r="FS23" s="133"/>
      <c r="FT23" s="133"/>
      <c r="FU23" s="133"/>
      <c r="FV23" s="133"/>
      <c r="FW23" s="133"/>
      <c r="FX23" s="133"/>
      <c r="FY23" s="133"/>
      <c r="FZ23" s="133"/>
      <c r="GA23" s="133"/>
      <c r="GB23" s="133"/>
      <c r="GC23" s="133"/>
      <c r="GD23" s="133"/>
      <c r="GE23" s="133"/>
      <c r="GF23" s="133"/>
      <c r="GG23" s="133"/>
      <c r="GH23" s="133"/>
      <c r="GI23" s="133"/>
      <c r="GJ23" s="133"/>
      <c r="GK23" s="133"/>
      <c r="GL23" s="133"/>
      <c r="GM23" s="133"/>
      <c r="GN23" s="133"/>
      <c r="GO23" s="133"/>
      <c r="GP23" s="133"/>
      <c r="GQ23" s="133"/>
      <c r="GR23" s="133"/>
      <c r="GS23" s="133"/>
      <c r="GT23" s="133"/>
      <c r="GU23" s="133"/>
      <c r="GV23" s="133"/>
      <c r="GW23" s="133"/>
      <c r="GX23" s="133"/>
      <c r="GY23" s="133"/>
      <c r="GZ23" s="133"/>
      <c r="HA23" s="133"/>
      <c r="HB23" s="133"/>
      <c r="HC23" s="133"/>
      <c r="HD23" s="133"/>
      <c r="HE23" s="133"/>
      <c r="HF23" s="133"/>
      <c r="HG23" s="133"/>
      <c r="HH23" s="133"/>
      <c r="HI23" s="133"/>
      <c r="HJ23" s="133"/>
      <c r="HK23" s="133"/>
      <c r="HL23" s="133"/>
      <c r="HM23" s="133"/>
      <c r="HN23" s="133"/>
      <c r="HO23" s="133"/>
      <c r="HP23" s="133"/>
      <c r="HQ23" s="133"/>
      <c r="HR23" s="133"/>
      <c r="HS23" s="133"/>
      <c r="HT23" s="133"/>
      <c r="HU23" s="133"/>
      <c r="HV23" s="133"/>
      <c r="HW23" s="133"/>
      <c r="HX23" s="133"/>
      <c r="HY23" s="133"/>
      <c r="HZ23" s="133"/>
      <c r="IA23" s="133"/>
      <c r="IB23" s="133"/>
      <c r="IC23" s="133"/>
      <c r="ID23" s="133"/>
      <c r="IE23" s="133"/>
      <c r="IF23" s="133"/>
      <c r="IG23" s="133"/>
      <c r="IH23" s="133"/>
      <c r="II23" s="133"/>
      <c r="IJ23" s="133"/>
      <c r="IK23" s="133"/>
      <c r="IL23" s="133"/>
      <c r="IM23" s="133"/>
      <c r="IN23" s="133"/>
      <c r="IO23" s="133"/>
      <c r="IP23" s="133"/>
      <c r="IQ23" s="133"/>
      <c r="IR23" s="133"/>
      <c r="IS23" s="133"/>
      <c r="IT23" s="133"/>
      <c r="IU23" s="133"/>
      <c r="IV23" s="133"/>
      <c r="IW23" s="133"/>
    </row>
    <row r="24" customFormat="false" ht="12" hidden="true" customHeight="true" outlineLevel="0" collapsed="false">
      <c r="A24" s="134" t="str">
        <f aca="false">TEXT(B24,"ddd")</f>
        <v>Mon</v>
      </c>
      <c r="B24" s="81" t="n">
        <v>36850</v>
      </c>
      <c r="C24" s="124" t="n">
        <v>3949.643</v>
      </c>
      <c r="D24" s="124" t="n">
        <v>3055.726</v>
      </c>
      <c r="E24" s="125" t="n">
        <v>7005.369</v>
      </c>
      <c r="F24" s="126" t="n">
        <v>1584.961</v>
      </c>
      <c r="G24" s="135"/>
      <c r="H24" s="135"/>
      <c r="I24" s="124" t="n">
        <v>680.726</v>
      </c>
      <c r="J24" s="124" t="n">
        <v>499.587</v>
      </c>
      <c r="K24" s="124" t="n">
        <v>2576.781</v>
      </c>
      <c r="L24" s="124" t="n">
        <v>854.996</v>
      </c>
      <c r="M24" s="124" t="n">
        <v>562.909</v>
      </c>
      <c r="N24" s="124" t="n">
        <v>829.013</v>
      </c>
      <c r="O24" s="124" t="n">
        <v>-10</v>
      </c>
      <c r="P24" s="125" t="n">
        <v>7578.973</v>
      </c>
      <c r="Q24" s="126" t="n">
        <v>-502.687</v>
      </c>
      <c r="R24" s="124" t="n">
        <v>-70.917</v>
      </c>
      <c r="S24" s="124" t="n">
        <v>-573.604</v>
      </c>
      <c r="T24" s="136" t="n">
        <v>37749054</v>
      </c>
      <c r="U24" s="125" t="n">
        <f aca="false">+U23+(R24*1000)</f>
        <v>27664242</v>
      </c>
      <c r="V24" s="129" t="n">
        <v>0</v>
      </c>
      <c r="W24" s="130" t="n">
        <v>29.8781070248934</v>
      </c>
      <c r="X24" s="131" t="n">
        <v>35</v>
      </c>
      <c r="Y24" s="54" t="n">
        <v>18</v>
      </c>
      <c r="Z24" s="132" t="n">
        <f aca="false">AVERAGE(X24,Y24)</f>
        <v>26.5</v>
      </c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33"/>
      <c r="CV24" s="133"/>
      <c r="CW24" s="133"/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L24" s="133"/>
      <c r="DM24" s="133"/>
      <c r="DN24" s="133"/>
      <c r="DO24" s="133"/>
      <c r="DP24" s="133"/>
      <c r="DQ24" s="133"/>
      <c r="DR24" s="133"/>
      <c r="DS24" s="133"/>
      <c r="DT24" s="133"/>
      <c r="DU24" s="133"/>
      <c r="DV24" s="133"/>
      <c r="DW24" s="133"/>
      <c r="DX24" s="133"/>
      <c r="DY24" s="133"/>
      <c r="DZ24" s="133"/>
      <c r="EA24" s="133"/>
      <c r="EB24" s="133"/>
      <c r="EC24" s="133"/>
      <c r="ED24" s="133"/>
      <c r="EE24" s="133"/>
      <c r="EF24" s="133"/>
      <c r="EG24" s="133"/>
      <c r="EH24" s="133"/>
      <c r="EI24" s="133"/>
      <c r="EJ24" s="133"/>
      <c r="EK24" s="133"/>
      <c r="EL24" s="133"/>
      <c r="EM24" s="133"/>
      <c r="EN24" s="133"/>
      <c r="EO24" s="133"/>
      <c r="EP24" s="133"/>
      <c r="EQ24" s="133"/>
      <c r="ER24" s="133"/>
      <c r="ES24" s="133"/>
      <c r="ET24" s="133"/>
      <c r="EU24" s="133"/>
      <c r="EV24" s="133"/>
      <c r="EW24" s="133"/>
      <c r="EX24" s="133"/>
      <c r="EY24" s="133"/>
      <c r="EZ24" s="133"/>
      <c r="FA24" s="133"/>
      <c r="FB24" s="133"/>
      <c r="FC24" s="133"/>
      <c r="FD24" s="133"/>
      <c r="FE24" s="133"/>
      <c r="FF24" s="133"/>
      <c r="FG24" s="133"/>
      <c r="FH24" s="133"/>
      <c r="FI24" s="133"/>
      <c r="FJ24" s="133"/>
      <c r="FK24" s="133"/>
      <c r="FL24" s="133"/>
      <c r="FM24" s="133"/>
      <c r="FN24" s="133"/>
      <c r="FO24" s="133"/>
      <c r="FP24" s="133"/>
      <c r="FQ24" s="133"/>
      <c r="FR24" s="133"/>
      <c r="FS24" s="133"/>
      <c r="FT24" s="133"/>
      <c r="FU24" s="133"/>
      <c r="FV24" s="133"/>
      <c r="FW24" s="133"/>
      <c r="FX24" s="133"/>
      <c r="FY24" s="133"/>
      <c r="FZ24" s="133"/>
      <c r="GA24" s="133"/>
      <c r="GB24" s="133"/>
      <c r="GC24" s="133"/>
      <c r="GD24" s="133"/>
      <c r="GE24" s="133"/>
      <c r="GF24" s="133"/>
      <c r="GG24" s="133"/>
      <c r="GH24" s="133"/>
      <c r="GI24" s="133"/>
      <c r="GJ24" s="133"/>
      <c r="GK24" s="133"/>
      <c r="GL24" s="133"/>
      <c r="GM24" s="133"/>
      <c r="GN24" s="133"/>
      <c r="GO24" s="133"/>
      <c r="GP24" s="133"/>
      <c r="GQ24" s="133"/>
      <c r="GR24" s="133"/>
      <c r="GS24" s="133"/>
      <c r="GT24" s="133"/>
      <c r="GU24" s="133"/>
      <c r="GV24" s="133"/>
      <c r="GW24" s="133"/>
      <c r="GX24" s="133"/>
      <c r="GY24" s="133"/>
      <c r="GZ24" s="133"/>
      <c r="HA24" s="133"/>
      <c r="HB24" s="133"/>
      <c r="HC24" s="133"/>
      <c r="HD24" s="133"/>
      <c r="HE24" s="133"/>
      <c r="HF24" s="133"/>
      <c r="HG24" s="133"/>
      <c r="HH24" s="133"/>
      <c r="HI24" s="133"/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3"/>
      <c r="HU24" s="133"/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  <c r="IF24" s="133"/>
      <c r="IG24" s="133"/>
      <c r="IH24" s="133"/>
      <c r="II24" s="133"/>
      <c r="IJ24" s="133"/>
      <c r="IK24" s="133"/>
      <c r="IL24" s="133"/>
      <c r="IM24" s="133"/>
      <c r="IN24" s="133"/>
      <c r="IO24" s="133"/>
      <c r="IP24" s="133"/>
      <c r="IQ24" s="133"/>
      <c r="IR24" s="133"/>
      <c r="IS24" s="133"/>
      <c r="IT24" s="133"/>
      <c r="IU24" s="133"/>
      <c r="IV24" s="133"/>
      <c r="IW24" s="133"/>
    </row>
    <row r="25" customFormat="false" ht="12" hidden="true" customHeight="true" outlineLevel="0" collapsed="false">
      <c r="A25" s="134" t="str">
        <f aca="false">TEXT(B25,"ddd")</f>
        <v>Tue</v>
      </c>
      <c r="B25" s="81" t="n">
        <v>36851</v>
      </c>
      <c r="C25" s="124" t="n">
        <v>3802.995</v>
      </c>
      <c r="D25" s="124" t="n">
        <v>3053.832</v>
      </c>
      <c r="E25" s="125" t="n">
        <v>6856.827</v>
      </c>
      <c r="F25" s="126" t="n">
        <v>977.218999999999</v>
      </c>
      <c r="G25" s="135"/>
      <c r="H25" s="135"/>
      <c r="I25" s="124" t="n">
        <v>673.4</v>
      </c>
      <c r="J25" s="124" t="n">
        <v>469.539</v>
      </c>
      <c r="K25" s="124" t="n">
        <v>2567.975</v>
      </c>
      <c r="L25" s="124" t="n">
        <v>838.536</v>
      </c>
      <c r="M25" s="124" t="n">
        <v>819.757</v>
      </c>
      <c r="N25" s="124" t="n">
        <v>828.346</v>
      </c>
      <c r="O25" s="124" t="n">
        <v>29</v>
      </c>
      <c r="P25" s="125" t="n">
        <v>7203.772</v>
      </c>
      <c r="Q25" s="126" t="n">
        <v>-432.089</v>
      </c>
      <c r="R25" s="124" t="n">
        <v>85.144</v>
      </c>
      <c r="S25" s="124" t="n">
        <v>-346.945</v>
      </c>
      <c r="T25" s="136" t="n">
        <v>37316965</v>
      </c>
      <c r="U25" s="125" t="n">
        <f aca="false">+U24+(R25*1000)</f>
        <v>27749386</v>
      </c>
      <c r="V25" s="129" t="n">
        <v>0</v>
      </c>
      <c r="W25" s="130" t="n">
        <v>33.5179518285452</v>
      </c>
      <c r="X25" s="131" t="n">
        <v>35</v>
      </c>
      <c r="Y25" s="54" t="n">
        <v>21</v>
      </c>
      <c r="Z25" s="132" t="n">
        <f aca="false">AVERAGE(X25,Y25)</f>
        <v>28</v>
      </c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33"/>
      <c r="DO25" s="133"/>
      <c r="DP25" s="133"/>
      <c r="DQ25" s="133"/>
      <c r="DR25" s="133"/>
      <c r="DS25" s="133"/>
      <c r="DT25" s="133"/>
      <c r="DU25" s="133"/>
      <c r="DV25" s="133"/>
      <c r="DW25" s="133"/>
      <c r="DX25" s="133"/>
      <c r="DY25" s="133"/>
      <c r="DZ25" s="133"/>
      <c r="EA25" s="133"/>
      <c r="EB25" s="133"/>
      <c r="EC25" s="133"/>
      <c r="ED25" s="133"/>
      <c r="EE25" s="133"/>
      <c r="EF25" s="133"/>
      <c r="EG25" s="133"/>
      <c r="EH25" s="133"/>
      <c r="EI25" s="133"/>
      <c r="EJ25" s="133"/>
      <c r="EK25" s="133"/>
      <c r="EL25" s="133"/>
      <c r="EM25" s="133"/>
      <c r="EN25" s="133"/>
      <c r="EO25" s="133"/>
      <c r="EP25" s="133"/>
      <c r="EQ25" s="133"/>
      <c r="ER25" s="133"/>
      <c r="ES25" s="133"/>
      <c r="ET25" s="133"/>
      <c r="EU25" s="133"/>
      <c r="EV25" s="133"/>
      <c r="EW25" s="133"/>
      <c r="EX25" s="133"/>
      <c r="EY25" s="133"/>
      <c r="EZ25" s="133"/>
      <c r="FA25" s="133"/>
      <c r="FB25" s="133"/>
      <c r="FC25" s="133"/>
      <c r="FD25" s="133"/>
      <c r="FE25" s="133"/>
      <c r="FF25" s="133"/>
      <c r="FG25" s="133"/>
      <c r="FH25" s="133"/>
      <c r="FI25" s="133"/>
      <c r="FJ25" s="133"/>
      <c r="FK25" s="133"/>
      <c r="FL25" s="133"/>
      <c r="FM25" s="133"/>
      <c r="FN25" s="133"/>
      <c r="FO25" s="133"/>
      <c r="FP25" s="133"/>
      <c r="FQ25" s="133"/>
      <c r="FR25" s="133"/>
      <c r="FS25" s="133"/>
      <c r="FT25" s="133"/>
      <c r="FU25" s="133"/>
      <c r="FV25" s="133"/>
      <c r="FW25" s="133"/>
      <c r="FX25" s="133"/>
      <c r="FY25" s="133"/>
      <c r="FZ25" s="133"/>
      <c r="GA25" s="133"/>
      <c r="GB25" s="133"/>
      <c r="GC25" s="133"/>
      <c r="GD25" s="133"/>
      <c r="GE25" s="133"/>
      <c r="GF25" s="133"/>
      <c r="GG25" s="133"/>
      <c r="GH25" s="133"/>
      <c r="GI25" s="133"/>
      <c r="GJ25" s="133"/>
      <c r="GK25" s="133"/>
      <c r="GL25" s="133"/>
      <c r="GM25" s="133"/>
      <c r="GN25" s="133"/>
      <c r="GO25" s="133"/>
      <c r="GP25" s="133"/>
      <c r="GQ25" s="133"/>
      <c r="GR25" s="133"/>
      <c r="GS25" s="133"/>
      <c r="GT25" s="133"/>
      <c r="GU25" s="133"/>
      <c r="GV25" s="133"/>
      <c r="GW25" s="133"/>
      <c r="GX25" s="133"/>
      <c r="GY25" s="133"/>
      <c r="GZ25" s="133"/>
      <c r="HA25" s="133"/>
      <c r="HB25" s="133"/>
      <c r="HC25" s="133"/>
      <c r="HD25" s="133"/>
      <c r="HE25" s="133"/>
      <c r="HF25" s="133"/>
      <c r="HG25" s="133"/>
      <c r="HH25" s="133"/>
      <c r="HI25" s="133"/>
      <c r="HJ25" s="133"/>
      <c r="HK25" s="133"/>
      <c r="HL25" s="133"/>
      <c r="HM25" s="133"/>
      <c r="HN25" s="133"/>
      <c r="HO25" s="133"/>
      <c r="HP25" s="133"/>
      <c r="HQ25" s="133"/>
      <c r="HR25" s="133"/>
      <c r="HS25" s="133"/>
      <c r="HT25" s="133"/>
      <c r="HU25" s="133"/>
      <c r="HV25" s="133"/>
      <c r="HW25" s="133"/>
      <c r="HX25" s="133"/>
      <c r="HY25" s="133"/>
      <c r="HZ25" s="133"/>
      <c r="IA25" s="133"/>
      <c r="IB25" s="133"/>
      <c r="IC25" s="133"/>
      <c r="ID25" s="133"/>
      <c r="IE25" s="133"/>
      <c r="IF25" s="133"/>
      <c r="IG25" s="133"/>
      <c r="IH25" s="133"/>
      <c r="II25" s="133"/>
      <c r="IJ25" s="133"/>
      <c r="IK25" s="133"/>
      <c r="IL25" s="133"/>
      <c r="IM25" s="133"/>
      <c r="IN25" s="133"/>
      <c r="IO25" s="133"/>
      <c r="IP25" s="133"/>
      <c r="IQ25" s="133"/>
      <c r="IR25" s="133"/>
      <c r="IS25" s="133"/>
      <c r="IT25" s="133"/>
      <c r="IU25" s="133"/>
      <c r="IV25" s="133"/>
      <c r="IW25" s="133"/>
    </row>
    <row r="26" customFormat="false" ht="12" hidden="true" customHeight="true" outlineLevel="0" collapsed="false">
      <c r="A26" s="134" t="str">
        <f aca="false">TEXT(B26,"ddd")</f>
        <v>Wed</v>
      </c>
      <c r="B26" s="81" t="n">
        <v>36852</v>
      </c>
      <c r="C26" s="124" t="n">
        <v>3823.841</v>
      </c>
      <c r="D26" s="124" t="n">
        <v>3073.984</v>
      </c>
      <c r="E26" s="125" t="n">
        <v>6897.825</v>
      </c>
      <c r="F26" s="126" t="n">
        <v>1017.1</v>
      </c>
      <c r="G26" s="135"/>
      <c r="H26" s="135"/>
      <c r="I26" s="124" t="n">
        <v>649.35</v>
      </c>
      <c r="J26" s="124" t="n">
        <v>472.979</v>
      </c>
      <c r="K26" s="124" t="n">
        <v>2585.906</v>
      </c>
      <c r="L26" s="124" t="n">
        <v>829.334</v>
      </c>
      <c r="M26" s="124" t="n">
        <v>818.648</v>
      </c>
      <c r="N26" s="124" t="n">
        <v>835.168</v>
      </c>
      <c r="O26" s="124" t="n">
        <v>23</v>
      </c>
      <c r="P26" s="125" t="n">
        <v>7231.485</v>
      </c>
      <c r="Q26" s="126" t="n">
        <v>-445.6</v>
      </c>
      <c r="R26" s="124" t="n">
        <v>111.94</v>
      </c>
      <c r="S26" s="124" t="n">
        <v>-333.66</v>
      </c>
      <c r="T26" s="136" t="n">
        <v>36871365</v>
      </c>
      <c r="U26" s="125" t="n">
        <f aca="false">+U25+(R26*1000)</f>
        <v>27861326</v>
      </c>
      <c r="V26" s="129" t="n">
        <v>0</v>
      </c>
      <c r="W26" s="130" t="n">
        <v>39.2955952917063</v>
      </c>
      <c r="X26" s="131" t="n">
        <v>36</v>
      </c>
      <c r="Y26" s="54" t="n">
        <v>21</v>
      </c>
      <c r="Z26" s="132" t="n">
        <f aca="false">AVERAGE(X26,Y26)</f>
        <v>28.5</v>
      </c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  <c r="BM26" s="133"/>
      <c r="BN26" s="133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133"/>
      <c r="CM26" s="133"/>
      <c r="CN26" s="133"/>
      <c r="CO26" s="133"/>
      <c r="CP26" s="133"/>
      <c r="CQ26" s="133"/>
      <c r="CR26" s="133"/>
      <c r="CS26" s="133"/>
      <c r="CT26" s="133"/>
      <c r="CU26" s="133"/>
      <c r="CV26" s="133"/>
      <c r="CW26" s="133"/>
      <c r="CX26" s="133"/>
      <c r="CY26" s="133"/>
      <c r="CZ26" s="133"/>
      <c r="DA26" s="133"/>
      <c r="DB26" s="133"/>
      <c r="DC26" s="133"/>
      <c r="DD26" s="133"/>
      <c r="DE26" s="133"/>
      <c r="DF26" s="133"/>
      <c r="DG26" s="133"/>
      <c r="DH26" s="133"/>
      <c r="DI26" s="133"/>
      <c r="DJ26" s="133"/>
      <c r="DK26" s="133"/>
      <c r="DL26" s="133"/>
      <c r="DM26" s="133"/>
      <c r="DN26" s="133"/>
      <c r="DO26" s="133"/>
      <c r="DP26" s="133"/>
      <c r="DQ26" s="133"/>
      <c r="DR26" s="133"/>
      <c r="DS26" s="133"/>
      <c r="DT26" s="133"/>
      <c r="DU26" s="133"/>
      <c r="DV26" s="133"/>
      <c r="DW26" s="133"/>
      <c r="DX26" s="133"/>
      <c r="DY26" s="133"/>
      <c r="DZ26" s="133"/>
      <c r="EA26" s="133"/>
      <c r="EB26" s="133"/>
      <c r="EC26" s="133"/>
      <c r="ED26" s="133"/>
      <c r="EE26" s="133"/>
      <c r="EF26" s="133"/>
      <c r="EG26" s="133"/>
      <c r="EH26" s="133"/>
      <c r="EI26" s="133"/>
      <c r="EJ26" s="133"/>
      <c r="EK26" s="133"/>
      <c r="EL26" s="133"/>
      <c r="EM26" s="133"/>
      <c r="EN26" s="133"/>
      <c r="EO26" s="133"/>
      <c r="EP26" s="133"/>
      <c r="EQ26" s="133"/>
      <c r="ER26" s="133"/>
      <c r="ES26" s="133"/>
      <c r="ET26" s="133"/>
      <c r="EU26" s="133"/>
      <c r="EV26" s="133"/>
      <c r="EW26" s="133"/>
      <c r="EX26" s="133"/>
      <c r="EY26" s="133"/>
      <c r="EZ26" s="133"/>
      <c r="FA26" s="133"/>
      <c r="FB26" s="133"/>
      <c r="FC26" s="133"/>
      <c r="FD26" s="133"/>
      <c r="FE26" s="133"/>
      <c r="FF26" s="133"/>
      <c r="FG26" s="133"/>
      <c r="FH26" s="133"/>
      <c r="FI26" s="133"/>
      <c r="FJ26" s="133"/>
      <c r="FK26" s="133"/>
      <c r="FL26" s="133"/>
      <c r="FM26" s="133"/>
      <c r="FN26" s="133"/>
      <c r="FO26" s="133"/>
      <c r="FP26" s="133"/>
      <c r="FQ26" s="133"/>
      <c r="FR26" s="133"/>
      <c r="FS26" s="133"/>
      <c r="FT26" s="133"/>
      <c r="FU26" s="133"/>
      <c r="FV26" s="133"/>
      <c r="FW26" s="133"/>
      <c r="FX26" s="133"/>
      <c r="FY26" s="133"/>
      <c r="FZ26" s="133"/>
      <c r="GA26" s="133"/>
      <c r="GB26" s="133"/>
      <c r="GC26" s="133"/>
      <c r="GD26" s="133"/>
      <c r="GE26" s="133"/>
      <c r="GF26" s="133"/>
      <c r="GG26" s="133"/>
      <c r="GH26" s="133"/>
      <c r="GI26" s="133"/>
      <c r="GJ26" s="133"/>
      <c r="GK26" s="133"/>
      <c r="GL26" s="133"/>
      <c r="GM26" s="133"/>
      <c r="GN26" s="133"/>
      <c r="GO26" s="133"/>
      <c r="GP26" s="133"/>
      <c r="GQ26" s="133"/>
      <c r="GR26" s="133"/>
      <c r="GS26" s="133"/>
      <c r="GT26" s="133"/>
      <c r="GU26" s="133"/>
      <c r="GV26" s="133"/>
      <c r="GW26" s="133"/>
      <c r="GX26" s="133"/>
      <c r="GY26" s="133"/>
      <c r="GZ26" s="133"/>
      <c r="HA26" s="133"/>
      <c r="HB26" s="133"/>
      <c r="HC26" s="133"/>
      <c r="HD26" s="133"/>
      <c r="HE26" s="133"/>
      <c r="HF26" s="133"/>
      <c r="HG26" s="133"/>
      <c r="HH26" s="133"/>
      <c r="HI26" s="133"/>
      <c r="HJ26" s="133"/>
      <c r="HK26" s="133"/>
      <c r="HL26" s="133"/>
      <c r="HM26" s="133"/>
      <c r="HN26" s="133"/>
      <c r="HO26" s="133"/>
      <c r="HP26" s="133"/>
      <c r="HQ26" s="133"/>
      <c r="HR26" s="133"/>
      <c r="HS26" s="133"/>
      <c r="HT26" s="133"/>
      <c r="HU26" s="133"/>
      <c r="HV26" s="133"/>
      <c r="HW26" s="133"/>
      <c r="HX26" s="133"/>
      <c r="HY26" s="133"/>
      <c r="HZ26" s="133"/>
      <c r="IA26" s="133"/>
      <c r="IB26" s="133"/>
      <c r="IC26" s="133"/>
      <c r="ID26" s="133"/>
      <c r="IE26" s="133"/>
      <c r="IF26" s="133"/>
      <c r="IG26" s="133"/>
      <c r="IH26" s="133"/>
      <c r="II26" s="133"/>
      <c r="IJ26" s="133"/>
      <c r="IK26" s="133"/>
      <c r="IL26" s="133"/>
      <c r="IM26" s="133"/>
      <c r="IN26" s="133"/>
      <c r="IO26" s="133"/>
      <c r="IP26" s="133"/>
      <c r="IQ26" s="133"/>
      <c r="IR26" s="133"/>
      <c r="IS26" s="133"/>
      <c r="IT26" s="133"/>
      <c r="IU26" s="133"/>
      <c r="IV26" s="133"/>
      <c r="IW26" s="133"/>
    </row>
    <row r="27" customFormat="false" ht="12" hidden="true" customHeight="true" outlineLevel="0" collapsed="false">
      <c r="A27" s="134" t="str">
        <f aca="false">TEXT(B27,"ddd")</f>
        <v>Thu</v>
      </c>
      <c r="B27" s="81" t="n">
        <v>36853</v>
      </c>
      <c r="C27" s="124" t="n">
        <v>3842.112</v>
      </c>
      <c r="D27" s="124" t="n">
        <v>3094</v>
      </c>
      <c r="E27" s="125" t="n">
        <v>6936.112</v>
      </c>
      <c r="F27" s="126" t="n">
        <v>889.27</v>
      </c>
      <c r="G27" s="135"/>
      <c r="H27" s="135"/>
      <c r="I27" s="124" t="n">
        <v>562.351</v>
      </c>
      <c r="J27" s="124" t="n">
        <v>471.991</v>
      </c>
      <c r="K27" s="124" t="n">
        <v>2566.091</v>
      </c>
      <c r="L27" s="124" t="n">
        <v>850</v>
      </c>
      <c r="M27" s="124" t="n">
        <v>893.02</v>
      </c>
      <c r="N27" s="124" t="n">
        <v>825.286</v>
      </c>
      <c r="O27" s="124" t="n">
        <v>16</v>
      </c>
      <c r="P27" s="125" t="n">
        <v>7074.009</v>
      </c>
      <c r="Q27" s="126" t="n">
        <v>-239.561</v>
      </c>
      <c r="R27" s="124" t="n">
        <v>101.664</v>
      </c>
      <c r="S27" s="124" t="n">
        <v>-137.897</v>
      </c>
      <c r="T27" s="136" t="n">
        <v>36631804</v>
      </c>
      <c r="U27" s="125" t="n">
        <f aca="false">+U26+(R27*1000)</f>
        <v>27962990</v>
      </c>
      <c r="V27" s="129" t="n">
        <v>0</v>
      </c>
      <c r="W27" s="130" t="n">
        <v>37.5149607289583</v>
      </c>
      <c r="X27" s="131" t="n">
        <v>40</v>
      </c>
      <c r="Y27" s="54" t="n">
        <v>23</v>
      </c>
      <c r="Z27" s="132" t="n">
        <f aca="false">AVERAGE(X27,Y27)</f>
        <v>31.5</v>
      </c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  <c r="DQ27" s="133"/>
      <c r="DR27" s="133"/>
      <c r="DS27" s="133"/>
      <c r="DT27" s="133"/>
      <c r="DU27" s="133"/>
      <c r="DV27" s="133"/>
      <c r="DW27" s="133"/>
      <c r="DX27" s="133"/>
      <c r="DY27" s="133"/>
      <c r="DZ27" s="133"/>
      <c r="EA27" s="133"/>
      <c r="EB27" s="133"/>
      <c r="EC27" s="133"/>
      <c r="ED27" s="133"/>
      <c r="EE27" s="133"/>
      <c r="EF27" s="133"/>
      <c r="EG27" s="133"/>
      <c r="EH27" s="133"/>
      <c r="EI27" s="133"/>
      <c r="EJ27" s="133"/>
      <c r="EK27" s="133"/>
      <c r="EL27" s="133"/>
      <c r="EM27" s="133"/>
      <c r="EN27" s="133"/>
      <c r="EO27" s="133"/>
      <c r="EP27" s="133"/>
      <c r="EQ27" s="133"/>
      <c r="ER27" s="133"/>
      <c r="ES27" s="133"/>
      <c r="ET27" s="133"/>
      <c r="EU27" s="133"/>
      <c r="EV27" s="133"/>
      <c r="EW27" s="133"/>
      <c r="EX27" s="133"/>
      <c r="EY27" s="133"/>
      <c r="EZ27" s="133"/>
      <c r="FA27" s="133"/>
      <c r="FB27" s="133"/>
      <c r="FC27" s="133"/>
      <c r="FD27" s="133"/>
      <c r="FE27" s="133"/>
      <c r="FF27" s="133"/>
      <c r="FG27" s="133"/>
      <c r="FH27" s="133"/>
      <c r="FI27" s="133"/>
      <c r="FJ27" s="133"/>
      <c r="FK27" s="133"/>
      <c r="FL27" s="133"/>
      <c r="FM27" s="133"/>
      <c r="FN27" s="133"/>
      <c r="FO27" s="133"/>
      <c r="FP27" s="133"/>
      <c r="FQ27" s="133"/>
      <c r="FR27" s="133"/>
      <c r="FS27" s="133"/>
      <c r="FT27" s="133"/>
      <c r="FU27" s="133"/>
      <c r="FV27" s="133"/>
      <c r="FW27" s="133"/>
      <c r="FX27" s="133"/>
      <c r="FY27" s="133"/>
      <c r="FZ27" s="133"/>
      <c r="GA27" s="133"/>
      <c r="GB27" s="133"/>
      <c r="GC27" s="133"/>
      <c r="GD27" s="133"/>
      <c r="GE27" s="133"/>
      <c r="GF27" s="133"/>
      <c r="GG27" s="133"/>
      <c r="GH27" s="133"/>
      <c r="GI27" s="133"/>
      <c r="GJ27" s="133"/>
      <c r="GK27" s="133"/>
      <c r="GL27" s="133"/>
      <c r="GM27" s="133"/>
      <c r="GN27" s="133"/>
      <c r="GO27" s="133"/>
      <c r="GP27" s="133"/>
      <c r="GQ27" s="133"/>
      <c r="GR27" s="133"/>
      <c r="GS27" s="133"/>
      <c r="GT27" s="133"/>
      <c r="GU27" s="133"/>
      <c r="GV27" s="133"/>
      <c r="GW27" s="133"/>
      <c r="GX27" s="133"/>
      <c r="GY27" s="133"/>
      <c r="GZ27" s="133"/>
      <c r="HA27" s="133"/>
      <c r="HB27" s="133"/>
      <c r="HC27" s="133"/>
      <c r="HD27" s="133"/>
      <c r="HE27" s="133"/>
      <c r="HF27" s="133"/>
      <c r="HG27" s="133"/>
      <c r="HH27" s="133"/>
      <c r="HI27" s="133"/>
      <c r="HJ27" s="133"/>
      <c r="HK27" s="133"/>
      <c r="HL27" s="133"/>
      <c r="HM27" s="133"/>
      <c r="HN27" s="133"/>
      <c r="HO27" s="133"/>
      <c r="HP27" s="133"/>
      <c r="HQ27" s="133"/>
      <c r="HR27" s="133"/>
      <c r="HS27" s="133"/>
      <c r="HT27" s="133"/>
      <c r="HU27" s="133"/>
      <c r="HV27" s="133"/>
      <c r="HW27" s="133"/>
      <c r="HX27" s="133"/>
      <c r="HY27" s="133"/>
      <c r="HZ27" s="133"/>
      <c r="IA27" s="133"/>
      <c r="IB27" s="133"/>
      <c r="IC27" s="133"/>
      <c r="ID27" s="133"/>
      <c r="IE27" s="133"/>
      <c r="IF27" s="133"/>
      <c r="IG27" s="133"/>
      <c r="IH27" s="133"/>
      <c r="II27" s="133"/>
      <c r="IJ27" s="133"/>
      <c r="IK27" s="133"/>
      <c r="IL27" s="133"/>
      <c r="IM27" s="133"/>
      <c r="IN27" s="133"/>
      <c r="IO27" s="133"/>
      <c r="IP27" s="133"/>
      <c r="IQ27" s="133"/>
      <c r="IR27" s="133"/>
      <c r="IS27" s="133"/>
      <c r="IT27" s="133"/>
      <c r="IU27" s="133"/>
      <c r="IV27" s="133"/>
      <c r="IW27" s="133"/>
    </row>
    <row r="28" customFormat="false" ht="12" hidden="true" customHeight="true" outlineLevel="0" collapsed="false">
      <c r="A28" s="134" t="str">
        <f aca="false">TEXT(B28,"ddd")</f>
        <v>Fri</v>
      </c>
      <c r="B28" s="81" t="n">
        <v>36854</v>
      </c>
      <c r="C28" s="124" t="n">
        <v>3875.648</v>
      </c>
      <c r="D28" s="124" t="n">
        <v>3104.107</v>
      </c>
      <c r="E28" s="125" t="n">
        <v>6979.755</v>
      </c>
      <c r="F28" s="126" t="n">
        <v>938.067000000001</v>
      </c>
      <c r="G28" s="135"/>
      <c r="H28" s="135"/>
      <c r="I28" s="124" t="n">
        <v>667.545</v>
      </c>
      <c r="J28" s="124" t="n">
        <v>464.719</v>
      </c>
      <c r="K28" s="124" t="n">
        <v>2585.483</v>
      </c>
      <c r="L28" s="124" t="n">
        <v>872.386</v>
      </c>
      <c r="M28" s="124" t="n">
        <v>858.017</v>
      </c>
      <c r="N28" s="124" t="n">
        <v>821.96</v>
      </c>
      <c r="O28" s="124" t="n">
        <v>18</v>
      </c>
      <c r="P28" s="125" t="n">
        <v>7226.177</v>
      </c>
      <c r="Q28" s="126" t="n">
        <v>-349.317</v>
      </c>
      <c r="R28" s="124" t="n">
        <v>102.895</v>
      </c>
      <c r="S28" s="124" t="n">
        <v>-246.422</v>
      </c>
      <c r="T28" s="136" t="n">
        <v>36282487</v>
      </c>
      <c r="U28" s="125" t="n">
        <f aca="false">+U27+(R28*1000)</f>
        <v>28065885</v>
      </c>
      <c r="V28" s="129" t="n">
        <v>4.54747350886464E-013</v>
      </c>
      <c r="W28" s="130" t="n">
        <v>34.1401266977289</v>
      </c>
      <c r="X28" s="131" t="n">
        <v>36</v>
      </c>
      <c r="Y28" s="54" t="n">
        <v>24</v>
      </c>
      <c r="Z28" s="132" t="n">
        <f aca="false">AVERAGE(X28,Y28)</f>
        <v>30</v>
      </c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  <c r="EW28" s="133"/>
      <c r="EX28" s="133"/>
      <c r="EY28" s="133"/>
      <c r="EZ28" s="133"/>
      <c r="FA28" s="133"/>
      <c r="FB28" s="133"/>
      <c r="FC28" s="133"/>
      <c r="FD28" s="133"/>
      <c r="FE28" s="133"/>
      <c r="FF28" s="133"/>
      <c r="FG28" s="133"/>
      <c r="FH28" s="133"/>
      <c r="FI28" s="133"/>
      <c r="FJ28" s="133"/>
      <c r="FK28" s="133"/>
      <c r="FL28" s="133"/>
      <c r="FM28" s="133"/>
      <c r="FN28" s="133"/>
      <c r="FO28" s="133"/>
      <c r="FP28" s="133"/>
      <c r="FQ28" s="133"/>
      <c r="FR28" s="133"/>
      <c r="FS28" s="133"/>
      <c r="FT28" s="133"/>
      <c r="FU28" s="133"/>
      <c r="FV28" s="133"/>
      <c r="FW28" s="133"/>
      <c r="FX28" s="133"/>
      <c r="FY28" s="133"/>
      <c r="FZ28" s="133"/>
      <c r="GA28" s="133"/>
      <c r="GB28" s="133"/>
      <c r="GC28" s="133"/>
      <c r="GD28" s="133"/>
      <c r="GE28" s="133"/>
      <c r="GF28" s="133"/>
      <c r="GG28" s="133"/>
      <c r="GH28" s="133"/>
      <c r="GI28" s="133"/>
      <c r="GJ28" s="133"/>
      <c r="GK28" s="133"/>
      <c r="GL28" s="133"/>
      <c r="GM28" s="133"/>
      <c r="GN28" s="133"/>
      <c r="GO28" s="133"/>
      <c r="GP28" s="133"/>
      <c r="GQ28" s="133"/>
      <c r="GR28" s="133"/>
      <c r="GS28" s="133"/>
      <c r="GT28" s="133"/>
      <c r="GU28" s="133"/>
      <c r="GV28" s="133"/>
      <c r="GW28" s="133"/>
      <c r="GX28" s="133"/>
      <c r="GY28" s="133"/>
      <c r="GZ28" s="133"/>
      <c r="HA28" s="133"/>
      <c r="HB28" s="133"/>
      <c r="HC28" s="133"/>
      <c r="HD28" s="133"/>
      <c r="HE28" s="133"/>
      <c r="HF28" s="133"/>
      <c r="HG28" s="133"/>
      <c r="HH28" s="133"/>
      <c r="HI28" s="133"/>
      <c r="HJ28" s="133"/>
      <c r="HK28" s="133"/>
      <c r="HL28" s="133"/>
      <c r="HM28" s="133"/>
      <c r="HN28" s="133"/>
      <c r="HO28" s="133"/>
      <c r="HP28" s="133"/>
      <c r="HQ28" s="133"/>
      <c r="HR28" s="133"/>
      <c r="HS28" s="133"/>
      <c r="HT28" s="133"/>
      <c r="HU28" s="133"/>
      <c r="HV28" s="133"/>
      <c r="HW28" s="133"/>
      <c r="HX28" s="133"/>
      <c r="HY28" s="133"/>
      <c r="HZ28" s="133"/>
      <c r="IA28" s="133"/>
      <c r="IB28" s="133"/>
      <c r="IC28" s="133"/>
      <c r="ID28" s="133"/>
      <c r="IE28" s="133"/>
      <c r="IF28" s="133"/>
      <c r="IG28" s="133"/>
      <c r="IH28" s="133"/>
      <c r="II28" s="133"/>
      <c r="IJ28" s="133"/>
      <c r="IK28" s="133"/>
      <c r="IL28" s="133"/>
      <c r="IM28" s="133"/>
      <c r="IN28" s="133"/>
      <c r="IO28" s="133"/>
      <c r="IP28" s="133"/>
      <c r="IQ28" s="133"/>
      <c r="IR28" s="133"/>
      <c r="IS28" s="133"/>
      <c r="IT28" s="133"/>
      <c r="IU28" s="133"/>
      <c r="IV28" s="133"/>
      <c r="IW28" s="133"/>
    </row>
    <row r="29" customFormat="false" ht="12" hidden="true" customHeight="true" outlineLevel="0" collapsed="false">
      <c r="A29" s="134" t="str">
        <f aca="false">TEXT(B29,"ddd")</f>
        <v>Sat</v>
      </c>
      <c r="B29" s="81" t="n">
        <v>36855</v>
      </c>
      <c r="C29" s="124" t="n">
        <v>3820.962</v>
      </c>
      <c r="D29" s="124" t="n">
        <v>3129.97</v>
      </c>
      <c r="E29" s="125" t="n">
        <v>6950.932</v>
      </c>
      <c r="F29" s="126" t="n">
        <v>929.606</v>
      </c>
      <c r="G29" s="135"/>
      <c r="H29" s="135"/>
      <c r="I29" s="124" t="n">
        <v>616.208</v>
      </c>
      <c r="J29" s="124" t="n">
        <v>473.45</v>
      </c>
      <c r="K29" s="124" t="n">
        <v>2573.573</v>
      </c>
      <c r="L29" s="124" t="n">
        <v>867.245</v>
      </c>
      <c r="M29" s="124" t="n">
        <v>789.014</v>
      </c>
      <c r="N29" s="124" t="n">
        <v>831.044</v>
      </c>
      <c r="O29" s="124" t="n">
        <v>18</v>
      </c>
      <c r="P29" s="125" t="n">
        <v>7098.14</v>
      </c>
      <c r="Q29" s="126" t="n">
        <v>-242.307</v>
      </c>
      <c r="R29" s="124" t="n">
        <v>95.099</v>
      </c>
      <c r="S29" s="124" t="n">
        <v>-147.208</v>
      </c>
      <c r="T29" s="136" t="n">
        <v>36040180</v>
      </c>
      <c r="U29" s="125" t="n">
        <f aca="false">+U28+(R29*1000)</f>
        <v>28160984</v>
      </c>
      <c r="V29" s="129" t="n">
        <v>3.41060513164848E-013</v>
      </c>
      <c r="W29" s="130" t="n">
        <v>37.3493834714983</v>
      </c>
      <c r="X29" s="131" t="n">
        <v>38</v>
      </c>
      <c r="Y29" s="54" t="n">
        <v>22</v>
      </c>
      <c r="Z29" s="132" t="n">
        <f aca="false">AVERAGE(X29,Y29)</f>
        <v>30</v>
      </c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33"/>
      <c r="GX29" s="133"/>
      <c r="GY29" s="133"/>
      <c r="GZ29" s="133"/>
      <c r="HA29" s="133"/>
      <c r="HB29" s="133"/>
      <c r="HC29" s="133"/>
      <c r="HD29" s="133"/>
      <c r="HE29" s="133"/>
      <c r="HF29" s="133"/>
      <c r="HG29" s="133"/>
      <c r="HH29" s="133"/>
      <c r="HI29" s="133"/>
      <c r="HJ29" s="133"/>
      <c r="HK29" s="133"/>
      <c r="HL29" s="133"/>
      <c r="HM29" s="133"/>
      <c r="HN29" s="133"/>
      <c r="HO29" s="133"/>
      <c r="HP29" s="133"/>
      <c r="HQ29" s="133"/>
      <c r="HR29" s="133"/>
      <c r="HS29" s="133"/>
      <c r="HT29" s="133"/>
      <c r="HU29" s="133"/>
      <c r="HV29" s="133"/>
      <c r="HW29" s="133"/>
      <c r="HX29" s="133"/>
      <c r="HY29" s="133"/>
      <c r="HZ29" s="133"/>
      <c r="IA29" s="133"/>
      <c r="IB29" s="133"/>
      <c r="IC29" s="133"/>
      <c r="ID29" s="133"/>
      <c r="IE29" s="133"/>
      <c r="IF29" s="133"/>
      <c r="IG29" s="133"/>
      <c r="IH29" s="133"/>
      <c r="II29" s="133"/>
      <c r="IJ29" s="133"/>
      <c r="IK29" s="133"/>
      <c r="IL29" s="133"/>
      <c r="IM29" s="133"/>
      <c r="IN29" s="133"/>
      <c r="IO29" s="133"/>
      <c r="IP29" s="133"/>
      <c r="IQ29" s="133"/>
      <c r="IR29" s="133"/>
      <c r="IS29" s="133"/>
      <c r="IT29" s="133"/>
      <c r="IU29" s="133"/>
      <c r="IV29" s="133"/>
      <c r="IW29" s="133"/>
    </row>
    <row r="30" customFormat="false" ht="12" hidden="true" customHeight="true" outlineLevel="0" collapsed="false">
      <c r="A30" s="134" t="str">
        <f aca="false">TEXT(B30,"ddd")</f>
        <v>Sun</v>
      </c>
      <c r="B30" s="81" t="n">
        <v>36856</v>
      </c>
      <c r="C30" s="124" t="n">
        <v>3792.442</v>
      </c>
      <c r="D30" s="124" t="n">
        <v>3142.717</v>
      </c>
      <c r="E30" s="125" t="n">
        <v>6935.159</v>
      </c>
      <c r="F30" s="126" t="n">
        <v>957.085</v>
      </c>
      <c r="G30" s="135"/>
      <c r="H30" s="135"/>
      <c r="I30" s="124" t="n">
        <v>558.713</v>
      </c>
      <c r="J30" s="124" t="n">
        <v>464.02</v>
      </c>
      <c r="K30" s="124" t="n">
        <v>2596.049</v>
      </c>
      <c r="L30" s="124" t="n">
        <v>878.727</v>
      </c>
      <c r="M30" s="124" t="n">
        <v>862.241</v>
      </c>
      <c r="N30" s="124" t="n">
        <v>842.575</v>
      </c>
      <c r="O30" s="124" t="n">
        <v>18</v>
      </c>
      <c r="P30" s="125" t="n">
        <v>7177.41</v>
      </c>
      <c r="Q30" s="126" t="n">
        <v>-209.096</v>
      </c>
      <c r="R30" s="124" t="n">
        <v>-33.155</v>
      </c>
      <c r="S30" s="124" t="n">
        <v>-242.251</v>
      </c>
      <c r="T30" s="136" t="n">
        <v>35831084</v>
      </c>
      <c r="U30" s="125" t="n">
        <f aca="false">+U29+(R30*1000)</f>
        <v>28127829</v>
      </c>
      <c r="V30" s="129" t="n">
        <v>0</v>
      </c>
      <c r="W30" s="130" t="n">
        <v>33.635128861048</v>
      </c>
      <c r="X30" s="131" t="n">
        <v>43</v>
      </c>
      <c r="Y30" s="54" t="n">
        <v>29</v>
      </c>
      <c r="Z30" s="132" t="n">
        <f aca="false">AVERAGE(X30,Y30)</f>
        <v>36</v>
      </c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  <c r="EW30" s="133"/>
      <c r="EX30" s="133"/>
      <c r="EY30" s="133"/>
      <c r="EZ30" s="133"/>
      <c r="FA30" s="133"/>
      <c r="FB30" s="133"/>
      <c r="FC30" s="133"/>
      <c r="FD30" s="133"/>
      <c r="FE30" s="133"/>
      <c r="FF30" s="133"/>
      <c r="FG30" s="133"/>
      <c r="FH30" s="133"/>
      <c r="FI30" s="133"/>
      <c r="FJ30" s="133"/>
      <c r="FK30" s="133"/>
      <c r="FL30" s="133"/>
      <c r="FM30" s="133"/>
      <c r="FN30" s="133"/>
      <c r="FO30" s="133"/>
      <c r="FP30" s="133"/>
      <c r="FQ30" s="133"/>
      <c r="FR30" s="133"/>
      <c r="FS30" s="133"/>
      <c r="FT30" s="133"/>
      <c r="FU30" s="133"/>
      <c r="FV30" s="133"/>
      <c r="FW30" s="133"/>
      <c r="FX30" s="133"/>
      <c r="FY30" s="133"/>
      <c r="FZ30" s="133"/>
      <c r="GA30" s="133"/>
      <c r="GB30" s="133"/>
      <c r="GC30" s="133"/>
      <c r="GD30" s="133"/>
      <c r="GE30" s="133"/>
      <c r="GF30" s="133"/>
      <c r="GG30" s="133"/>
      <c r="GH30" s="133"/>
      <c r="GI30" s="133"/>
      <c r="GJ30" s="133"/>
      <c r="GK30" s="133"/>
      <c r="GL30" s="133"/>
      <c r="GM30" s="133"/>
      <c r="GN30" s="133"/>
      <c r="GO30" s="133"/>
      <c r="GP30" s="133"/>
      <c r="GQ30" s="133"/>
      <c r="GR30" s="133"/>
      <c r="GS30" s="133"/>
      <c r="GT30" s="133"/>
      <c r="GU30" s="133"/>
      <c r="GV30" s="133"/>
      <c r="GW30" s="133"/>
      <c r="GX30" s="133"/>
      <c r="GY30" s="133"/>
      <c r="GZ30" s="133"/>
      <c r="HA30" s="133"/>
      <c r="HB30" s="133"/>
      <c r="HC30" s="133"/>
      <c r="HD30" s="133"/>
      <c r="HE30" s="133"/>
      <c r="HF30" s="133"/>
      <c r="HG30" s="133"/>
      <c r="HH30" s="133"/>
      <c r="HI30" s="133"/>
      <c r="HJ30" s="133"/>
      <c r="HK30" s="133"/>
      <c r="HL30" s="133"/>
      <c r="HM30" s="133"/>
      <c r="HN30" s="133"/>
      <c r="HO30" s="133"/>
      <c r="HP30" s="133"/>
      <c r="HQ30" s="133"/>
      <c r="HR30" s="133"/>
      <c r="HS30" s="133"/>
      <c r="HT30" s="133"/>
      <c r="HU30" s="133"/>
      <c r="HV30" s="133"/>
      <c r="HW30" s="133"/>
      <c r="HX30" s="133"/>
      <c r="HY30" s="133"/>
      <c r="HZ30" s="133"/>
      <c r="IA30" s="133"/>
      <c r="IB30" s="133"/>
      <c r="IC30" s="133"/>
      <c r="ID30" s="133"/>
      <c r="IE30" s="133"/>
      <c r="IF30" s="133"/>
      <c r="IG30" s="133"/>
      <c r="IH30" s="133"/>
      <c r="II30" s="133"/>
      <c r="IJ30" s="133"/>
      <c r="IK30" s="133"/>
      <c r="IL30" s="133"/>
      <c r="IM30" s="133"/>
      <c r="IN30" s="133"/>
      <c r="IO30" s="133"/>
      <c r="IP30" s="133"/>
      <c r="IQ30" s="133"/>
      <c r="IR30" s="133"/>
      <c r="IS30" s="133"/>
      <c r="IT30" s="133"/>
      <c r="IU30" s="133"/>
      <c r="IV30" s="133"/>
      <c r="IW30" s="133"/>
    </row>
    <row r="31" customFormat="false" ht="12" hidden="true" customHeight="true" outlineLevel="0" collapsed="false">
      <c r="A31" s="134" t="str">
        <f aca="false">TEXT(B31,"ddd")</f>
        <v>Mon</v>
      </c>
      <c r="B31" s="81" t="n">
        <v>36857</v>
      </c>
      <c r="C31" s="124" t="n">
        <v>3795.799</v>
      </c>
      <c r="D31" s="124" t="n">
        <v>3083.924</v>
      </c>
      <c r="E31" s="125" t="n">
        <v>6879.723</v>
      </c>
      <c r="F31" s="126" t="n">
        <v>989.839000000001</v>
      </c>
      <c r="G31" s="135"/>
      <c r="H31" s="135"/>
      <c r="I31" s="124" t="n">
        <v>600.962</v>
      </c>
      <c r="J31" s="124" t="n">
        <v>469.365</v>
      </c>
      <c r="K31" s="124" t="n">
        <v>2487.323</v>
      </c>
      <c r="L31" s="124" t="n">
        <v>904.396</v>
      </c>
      <c r="M31" s="124" t="n">
        <v>806.371</v>
      </c>
      <c r="N31" s="124" t="n">
        <v>826.481</v>
      </c>
      <c r="O31" s="124" t="n">
        <v>18</v>
      </c>
      <c r="P31" s="125" t="n">
        <v>7102.737</v>
      </c>
      <c r="Q31" s="126" t="n">
        <v>-278.851</v>
      </c>
      <c r="R31" s="124" t="n">
        <v>55.837</v>
      </c>
      <c r="S31" s="124" t="n">
        <v>-223.014</v>
      </c>
      <c r="T31" s="136" t="n">
        <v>35552233</v>
      </c>
      <c r="U31" s="125" t="n">
        <f aca="false">+U30+(R31*1000)</f>
        <v>28183666</v>
      </c>
      <c r="V31" s="129" t="n">
        <v>0</v>
      </c>
      <c r="W31" s="130" t="n">
        <v>36.3732491471687</v>
      </c>
      <c r="X31" s="131" t="n">
        <v>45</v>
      </c>
      <c r="Y31" s="54" t="n">
        <v>32</v>
      </c>
      <c r="Z31" s="132" t="n">
        <f aca="false">AVERAGE(X31,Y31)</f>
        <v>38.5</v>
      </c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133"/>
      <c r="CN31" s="133"/>
      <c r="CO31" s="133"/>
      <c r="CP31" s="133"/>
      <c r="CQ31" s="133"/>
      <c r="CR31" s="133"/>
      <c r="CS31" s="133"/>
      <c r="CT31" s="133"/>
      <c r="CU31" s="133"/>
      <c r="CV31" s="133"/>
      <c r="CW31" s="133"/>
      <c r="CX31" s="133"/>
      <c r="CY31" s="133"/>
      <c r="CZ31" s="133"/>
      <c r="DA31" s="133"/>
      <c r="DB31" s="133"/>
      <c r="DC31" s="133"/>
      <c r="DD31" s="133"/>
      <c r="DE31" s="133"/>
      <c r="DF31" s="133"/>
      <c r="DG31" s="133"/>
      <c r="DH31" s="133"/>
      <c r="DI31" s="133"/>
      <c r="DJ31" s="133"/>
      <c r="DK31" s="133"/>
      <c r="DL31" s="133"/>
      <c r="DM31" s="133"/>
      <c r="DN31" s="133"/>
      <c r="DO31" s="133"/>
      <c r="DP31" s="133"/>
      <c r="DQ31" s="133"/>
      <c r="DR31" s="133"/>
      <c r="DS31" s="133"/>
      <c r="DT31" s="133"/>
      <c r="DU31" s="133"/>
      <c r="DV31" s="133"/>
      <c r="DW31" s="133"/>
      <c r="DX31" s="133"/>
      <c r="DY31" s="133"/>
      <c r="DZ31" s="133"/>
      <c r="EA31" s="133"/>
      <c r="EB31" s="133"/>
      <c r="EC31" s="133"/>
      <c r="ED31" s="133"/>
      <c r="EE31" s="133"/>
      <c r="EF31" s="133"/>
      <c r="EG31" s="133"/>
      <c r="EH31" s="133"/>
      <c r="EI31" s="133"/>
      <c r="EJ31" s="133"/>
      <c r="EK31" s="133"/>
      <c r="EL31" s="133"/>
      <c r="EM31" s="133"/>
      <c r="EN31" s="133"/>
      <c r="EO31" s="133"/>
      <c r="EP31" s="133"/>
      <c r="EQ31" s="133"/>
      <c r="ER31" s="133"/>
      <c r="ES31" s="133"/>
      <c r="ET31" s="133"/>
      <c r="EU31" s="133"/>
      <c r="EV31" s="133"/>
      <c r="EW31" s="133"/>
      <c r="EX31" s="133"/>
      <c r="EY31" s="133"/>
      <c r="EZ31" s="133"/>
      <c r="FA31" s="133"/>
      <c r="FB31" s="133"/>
      <c r="FC31" s="133"/>
      <c r="FD31" s="133"/>
      <c r="FE31" s="133"/>
      <c r="FF31" s="133"/>
      <c r="FG31" s="133"/>
      <c r="FH31" s="133"/>
      <c r="FI31" s="133"/>
      <c r="FJ31" s="133"/>
      <c r="FK31" s="133"/>
      <c r="FL31" s="133"/>
      <c r="FM31" s="133"/>
      <c r="FN31" s="133"/>
      <c r="FO31" s="133"/>
      <c r="FP31" s="133"/>
      <c r="FQ31" s="133"/>
      <c r="FR31" s="133"/>
      <c r="FS31" s="133"/>
      <c r="FT31" s="133"/>
      <c r="FU31" s="133"/>
      <c r="FV31" s="133"/>
      <c r="FW31" s="133"/>
      <c r="FX31" s="133"/>
      <c r="FY31" s="133"/>
      <c r="FZ31" s="133"/>
      <c r="GA31" s="133"/>
      <c r="GB31" s="133"/>
      <c r="GC31" s="133"/>
      <c r="GD31" s="133"/>
      <c r="GE31" s="133"/>
      <c r="GF31" s="133"/>
      <c r="GG31" s="133"/>
      <c r="GH31" s="133"/>
      <c r="GI31" s="133"/>
      <c r="GJ31" s="133"/>
      <c r="GK31" s="133"/>
      <c r="GL31" s="133"/>
      <c r="GM31" s="133"/>
      <c r="GN31" s="133"/>
      <c r="GO31" s="133"/>
      <c r="GP31" s="133"/>
      <c r="GQ31" s="133"/>
      <c r="GR31" s="133"/>
      <c r="GS31" s="133"/>
      <c r="GT31" s="133"/>
      <c r="GU31" s="133"/>
      <c r="GV31" s="133"/>
      <c r="GW31" s="133"/>
      <c r="GX31" s="133"/>
      <c r="GY31" s="133"/>
      <c r="GZ31" s="133"/>
      <c r="HA31" s="133"/>
      <c r="HB31" s="133"/>
      <c r="HC31" s="133"/>
      <c r="HD31" s="133"/>
      <c r="HE31" s="133"/>
      <c r="HF31" s="133"/>
      <c r="HG31" s="133"/>
      <c r="HH31" s="133"/>
      <c r="HI31" s="133"/>
      <c r="HJ31" s="133"/>
      <c r="HK31" s="133"/>
      <c r="HL31" s="133"/>
      <c r="HM31" s="133"/>
      <c r="HN31" s="133"/>
      <c r="HO31" s="133"/>
      <c r="HP31" s="133"/>
      <c r="HQ31" s="133"/>
      <c r="HR31" s="133"/>
      <c r="HS31" s="133"/>
      <c r="HT31" s="133"/>
      <c r="HU31" s="133"/>
      <c r="HV31" s="133"/>
      <c r="HW31" s="133"/>
      <c r="HX31" s="133"/>
      <c r="HY31" s="133"/>
      <c r="HZ31" s="133"/>
      <c r="IA31" s="133"/>
      <c r="IB31" s="133"/>
      <c r="IC31" s="133"/>
      <c r="ID31" s="133"/>
      <c r="IE31" s="133"/>
      <c r="IF31" s="133"/>
      <c r="IG31" s="133"/>
      <c r="IH31" s="133"/>
      <c r="II31" s="133"/>
      <c r="IJ31" s="133"/>
      <c r="IK31" s="133"/>
      <c r="IL31" s="133"/>
      <c r="IM31" s="133"/>
      <c r="IN31" s="133"/>
      <c r="IO31" s="133"/>
      <c r="IP31" s="133"/>
      <c r="IQ31" s="133"/>
      <c r="IR31" s="133"/>
      <c r="IS31" s="133"/>
      <c r="IT31" s="133"/>
      <c r="IU31" s="133"/>
      <c r="IV31" s="133"/>
      <c r="IW31" s="133"/>
    </row>
    <row r="32" customFormat="false" ht="12" hidden="true" customHeight="true" outlineLevel="0" collapsed="false">
      <c r="A32" s="134" t="str">
        <f aca="false">TEXT(B32,"ddd")</f>
        <v>Tue</v>
      </c>
      <c r="B32" s="81" t="n">
        <v>36858</v>
      </c>
      <c r="C32" s="124" t="n">
        <v>3798</v>
      </c>
      <c r="D32" s="124" t="n">
        <v>3100</v>
      </c>
      <c r="E32" s="125" t="n">
        <v>6898</v>
      </c>
      <c r="F32" s="126" t="n">
        <v>1021.635</v>
      </c>
      <c r="G32" s="135"/>
      <c r="H32" s="135"/>
      <c r="I32" s="124" t="n">
        <v>575</v>
      </c>
      <c r="J32" s="124" t="n">
        <v>474.276</v>
      </c>
      <c r="K32" s="124" t="n">
        <v>2512</v>
      </c>
      <c r="L32" s="124" t="n">
        <v>877.367</v>
      </c>
      <c r="M32" s="124" t="n">
        <v>802.526</v>
      </c>
      <c r="N32" s="124" t="n">
        <v>794.14</v>
      </c>
      <c r="O32" s="124" t="n">
        <v>31</v>
      </c>
      <c r="P32" s="125" t="n">
        <v>7087.944</v>
      </c>
      <c r="Q32" s="126" t="n">
        <v>-212.048</v>
      </c>
      <c r="R32" s="124" t="n">
        <v>22.104</v>
      </c>
      <c r="S32" s="124" t="n">
        <v>-189.944</v>
      </c>
      <c r="T32" s="136" t="n">
        <v>35340185</v>
      </c>
      <c r="U32" s="125" t="n">
        <f aca="false">+U31+(R32*1000)</f>
        <v>28205770</v>
      </c>
      <c r="V32" s="129" t="n">
        <v>-3.97903932025656E-013</v>
      </c>
      <c r="W32" s="130" t="n">
        <v>36.409982793418</v>
      </c>
      <c r="X32" s="131" t="n">
        <v>43</v>
      </c>
      <c r="Y32" s="54" t="n">
        <v>31</v>
      </c>
      <c r="Z32" s="132" t="n">
        <f aca="false">AVERAGE(X32,Y32)</f>
        <v>37</v>
      </c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3"/>
      <c r="FF32" s="133"/>
      <c r="FG32" s="133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3"/>
      <c r="FS32" s="133"/>
      <c r="FT32" s="133"/>
      <c r="FU32" s="133"/>
      <c r="FV32" s="133"/>
      <c r="FW32" s="133"/>
      <c r="FX32" s="133"/>
      <c r="FY32" s="133"/>
      <c r="FZ32" s="133"/>
      <c r="GA32" s="133"/>
      <c r="GB32" s="133"/>
      <c r="GC32" s="133"/>
      <c r="GD32" s="133"/>
      <c r="GE32" s="133"/>
      <c r="GF32" s="133"/>
      <c r="GG32" s="133"/>
      <c r="GH32" s="133"/>
      <c r="GI32" s="133"/>
      <c r="GJ32" s="133"/>
      <c r="GK32" s="133"/>
      <c r="GL32" s="133"/>
      <c r="GM32" s="133"/>
      <c r="GN32" s="133"/>
      <c r="GO32" s="133"/>
      <c r="GP32" s="133"/>
      <c r="GQ32" s="133"/>
      <c r="GR32" s="133"/>
      <c r="GS32" s="133"/>
      <c r="GT32" s="133"/>
      <c r="GU32" s="133"/>
      <c r="GV32" s="133"/>
      <c r="GW32" s="133"/>
      <c r="GX32" s="133"/>
      <c r="GY32" s="133"/>
      <c r="GZ32" s="133"/>
      <c r="HA32" s="133"/>
      <c r="HB32" s="133"/>
      <c r="HC32" s="133"/>
      <c r="HD32" s="133"/>
      <c r="HE32" s="133"/>
      <c r="HF32" s="133"/>
      <c r="HG32" s="133"/>
      <c r="HH32" s="133"/>
      <c r="HI32" s="133"/>
      <c r="HJ32" s="133"/>
      <c r="HK32" s="133"/>
      <c r="HL32" s="133"/>
      <c r="HM32" s="133"/>
      <c r="HN32" s="133"/>
      <c r="HO32" s="133"/>
      <c r="HP32" s="133"/>
      <c r="HQ32" s="133"/>
      <c r="HR32" s="133"/>
      <c r="HS32" s="133"/>
      <c r="HT32" s="133"/>
      <c r="HU32" s="133"/>
      <c r="HV32" s="133"/>
      <c r="HW32" s="133"/>
      <c r="HX32" s="133"/>
      <c r="HY32" s="133"/>
      <c r="HZ32" s="133"/>
      <c r="IA32" s="133"/>
      <c r="IB32" s="133"/>
      <c r="IC32" s="133"/>
      <c r="ID32" s="133"/>
      <c r="IE32" s="133"/>
      <c r="IF32" s="133"/>
      <c r="IG32" s="133"/>
      <c r="IH32" s="133"/>
      <c r="II32" s="133"/>
      <c r="IJ32" s="133"/>
      <c r="IK32" s="133"/>
      <c r="IL32" s="133"/>
      <c r="IM32" s="133"/>
      <c r="IN32" s="133"/>
      <c r="IO32" s="133"/>
      <c r="IP32" s="133"/>
      <c r="IQ32" s="133"/>
      <c r="IR32" s="133"/>
      <c r="IS32" s="133"/>
      <c r="IT32" s="133"/>
      <c r="IU32" s="133"/>
      <c r="IV32" s="133"/>
      <c r="IW32" s="133"/>
    </row>
    <row r="33" customFormat="false" ht="12" hidden="true" customHeight="true" outlineLevel="0" collapsed="false">
      <c r="A33" s="134" t="str">
        <f aca="false">TEXT(B33,"ddd")</f>
        <v>Wed</v>
      </c>
      <c r="B33" s="81" t="n">
        <v>36859</v>
      </c>
      <c r="C33" s="124" t="n">
        <v>3797.877</v>
      </c>
      <c r="D33" s="124" t="n">
        <v>3137.211</v>
      </c>
      <c r="E33" s="125" t="n">
        <v>6935.088</v>
      </c>
      <c r="F33" s="126" t="n">
        <v>1154.947</v>
      </c>
      <c r="G33" s="135"/>
      <c r="H33" s="135"/>
      <c r="I33" s="124" t="n">
        <v>544.171</v>
      </c>
      <c r="J33" s="124" t="n">
        <v>477.599</v>
      </c>
      <c r="K33" s="124" t="n">
        <v>2587.322</v>
      </c>
      <c r="L33" s="124" t="n">
        <v>856.3</v>
      </c>
      <c r="M33" s="124" t="n">
        <v>871.81</v>
      </c>
      <c r="N33" s="124" t="n">
        <v>795.712</v>
      </c>
      <c r="O33" s="124" t="n">
        <v>51</v>
      </c>
      <c r="P33" s="125" t="n">
        <v>7338.861</v>
      </c>
      <c r="Q33" s="126" t="n">
        <v>-291.22</v>
      </c>
      <c r="R33" s="124" t="n">
        <v>-112.553</v>
      </c>
      <c r="S33" s="124" t="n">
        <v>-403.773</v>
      </c>
      <c r="T33" s="136" t="n">
        <v>35048965</v>
      </c>
      <c r="U33" s="125" t="n">
        <f aca="false">+U32+(R33*1000)</f>
        <v>28093217</v>
      </c>
      <c r="V33" s="129" t="n">
        <v>0</v>
      </c>
      <c r="W33" s="130" t="n">
        <v>28.2567558676398</v>
      </c>
      <c r="X33" s="131" t="n">
        <v>60</v>
      </c>
      <c r="Y33" s="54" t="n">
        <v>28</v>
      </c>
      <c r="Z33" s="132" t="n">
        <f aca="false">AVERAGE(X33,Y33)</f>
        <v>44</v>
      </c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  <c r="EY33" s="133"/>
      <c r="EZ33" s="133"/>
      <c r="FA33" s="133"/>
      <c r="FB33" s="133"/>
      <c r="FC33" s="133"/>
      <c r="FD33" s="133"/>
      <c r="FE33" s="133"/>
      <c r="FF33" s="133"/>
      <c r="FG33" s="133"/>
      <c r="FH33" s="133"/>
      <c r="FI33" s="133"/>
      <c r="FJ33" s="133"/>
      <c r="FK33" s="133"/>
      <c r="FL33" s="133"/>
      <c r="FM33" s="133"/>
      <c r="FN33" s="133"/>
      <c r="FO33" s="133"/>
      <c r="FP33" s="133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3"/>
      <c r="GW33" s="133"/>
      <c r="GX33" s="133"/>
      <c r="GY33" s="133"/>
      <c r="GZ33" s="133"/>
      <c r="HA33" s="133"/>
      <c r="HB33" s="133"/>
      <c r="HC33" s="133"/>
      <c r="HD33" s="133"/>
      <c r="HE33" s="133"/>
      <c r="HF33" s="133"/>
      <c r="HG33" s="133"/>
      <c r="HH33" s="133"/>
      <c r="HI33" s="133"/>
      <c r="HJ33" s="133"/>
      <c r="HK33" s="133"/>
      <c r="HL33" s="133"/>
      <c r="HM33" s="133"/>
      <c r="HN33" s="133"/>
      <c r="HO33" s="133"/>
      <c r="HP33" s="133"/>
      <c r="HQ33" s="133"/>
      <c r="HR33" s="133"/>
      <c r="HS33" s="133"/>
      <c r="HT33" s="133"/>
      <c r="HU33" s="133"/>
      <c r="HV33" s="133"/>
      <c r="HW33" s="133"/>
      <c r="HX33" s="133"/>
      <c r="HY33" s="133"/>
      <c r="HZ33" s="133"/>
      <c r="IA33" s="133"/>
      <c r="IB33" s="133"/>
      <c r="IC33" s="133"/>
      <c r="ID33" s="133"/>
      <c r="IE33" s="133"/>
      <c r="IF33" s="133"/>
      <c r="IG33" s="133"/>
      <c r="IH33" s="133"/>
      <c r="II33" s="133"/>
      <c r="IJ33" s="133"/>
      <c r="IK33" s="133"/>
      <c r="IL33" s="133"/>
      <c r="IM33" s="133"/>
      <c r="IN33" s="133"/>
      <c r="IO33" s="133"/>
      <c r="IP33" s="133"/>
      <c r="IQ33" s="133"/>
      <c r="IR33" s="133"/>
      <c r="IS33" s="133"/>
      <c r="IT33" s="133"/>
      <c r="IU33" s="133"/>
      <c r="IV33" s="133"/>
      <c r="IW33" s="133"/>
    </row>
    <row r="34" customFormat="false" ht="12" hidden="true" customHeight="true" outlineLevel="0" collapsed="false">
      <c r="A34" s="137" t="str">
        <f aca="false">TEXT(B34,"ddd")</f>
        <v>Thu</v>
      </c>
      <c r="B34" s="82" t="n">
        <v>36860</v>
      </c>
      <c r="C34" s="138" t="n">
        <v>3844.834</v>
      </c>
      <c r="D34" s="138" t="n">
        <v>3140.069</v>
      </c>
      <c r="E34" s="139" t="n">
        <v>6984.903</v>
      </c>
      <c r="F34" s="140" t="n">
        <v>1124.452</v>
      </c>
      <c r="G34" s="141"/>
      <c r="H34" s="141"/>
      <c r="I34" s="138" t="n">
        <v>607.955</v>
      </c>
      <c r="J34" s="138" t="n">
        <v>488.175</v>
      </c>
      <c r="K34" s="138" t="n">
        <v>2624.828</v>
      </c>
      <c r="L34" s="138" t="n">
        <v>839.123</v>
      </c>
      <c r="M34" s="138" t="n">
        <v>905.326</v>
      </c>
      <c r="N34" s="138" t="n">
        <v>751.932</v>
      </c>
      <c r="O34" s="138" t="n">
        <v>27</v>
      </c>
      <c r="P34" s="139" t="n">
        <v>7368.791</v>
      </c>
      <c r="Q34" s="140" t="n">
        <v>-307.739</v>
      </c>
      <c r="R34" s="138" t="n">
        <v>-76.149</v>
      </c>
      <c r="S34" s="138" t="n">
        <v>-383.888</v>
      </c>
      <c r="T34" s="142" t="n">
        <v>34741226</v>
      </c>
      <c r="U34" s="139" t="n">
        <f aca="false">+U33+(R34*1000)</f>
        <v>28017068</v>
      </c>
      <c r="V34" s="143" t="n">
        <v>0</v>
      </c>
      <c r="W34" s="144" t="n">
        <v>32.3810881274119</v>
      </c>
      <c r="X34" s="145" t="n">
        <v>45</v>
      </c>
      <c r="Y34" s="83" t="n">
        <v>28</v>
      </c>
      <c r="Z34" s="146" t="n">
        <f aca="false">AVERAGE(X34,Y34)</f>
        <v>36.5</v>
      </c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" hidden="true" customHeight="true" outlineLevel="0" collapsed="false">
      <c r="A35" s="134" t="str">
        <f aca="false">TEXT(B35,"ddd")</f>
        <v>Fri</v>
      </c>
      <c r="B35" s="81" t="n">
        <v>36861</v>
      </c>
      <c r="C35" s="124" t="n">
        <v>3826.701</v>
      </c>
      <c r="D35" s="124" t="n">
        <v>3151.745</v>
      </c>
      <c r="E35" s="125" t="n">
        <v>6978.446</v>
      </c>
      <c r="F35" s="126" t="n">
        <v>1044.375</v>
      </c>
      <c r="G35" s="135"/>
      <c r="H35" s="135"/>
      <c r="I35" s="124" t="n">
        <v>642.12</v>
      </c>
      <c r="J35" s="124" t="n">
        <v>479.54</v>
      </c>
      <c r="K35" s="124" t="n">
        <v>2636.246</v>
      </c>
      <c r="L35" s="124" t="n">
        <v>856.756</v>
      </c>
      <c r="M35" s="124" t="n">
        <v>855.167</v>
      </c>
      <c r="N35" s="124" t="n">
        <v>822.339</v>
      </c>
      <c r="O35" s="124" t="n">
        <v>11</v>
      </c>
      <c r="P35" s="125" t="n">
        <v>7347.543</v>
      </c>
      <c r="Q35" s="126" t="n">
        <v>-284.403</v>
      </c>
      <c r="R35" s="124" t="n">
        <v>-84.694</v>
      </c>
      <c r="S35" s="124" t="n">
        <v>-369.097</v>
      </c>
      <c r="T35" s="136" t="n">
        <v>34456823</v>
      </c>
      <c r="U35" s="125" t="n">
        <f aca="false">+U34+(R35*1000)</f>
        <v>27932374</v>
      </c>
      <c r="V35" s="129" t="n">
        <v>-6.25277607468888E-013</v>
      </c>
      <c r="W35" s="130" t="n">
        <v>32.9357719747767</v>
      </c>
      <c r="X35" s="131" t="n">
        <v>42</v>
      </c>
      <c r="Y35" s="54" t="n">
        <v>24</v>
      </c>
      <c r="Z35" s="132" t="n">
        <f aca="false">AVERAGE(X35,Y35)</f>
        <v>33</v>
      </c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  <c r="EY35" s="133"/>
      <c r="EZ35" s="133"/>
      <c r="FA35" s="133"/>
      <c r="FB35" s="133"/>
      <c r="FC35" s="133"/>
      <c r="FD35" s="133"/>
      <c r="FE35" s="133"/>
      <c r="FF35" s="133"/>
      <c r="FG35" s="133"/>
      <c r="FH35" s="133"/>
      <c r="FI35" s="133"/>
      <c r="FJ35" s="133"/>
      <c r="FK35" s="133"/>
      <c r="FL35" s="133"/>
      <c r="FM35" s="133"/>
      <c r="FN35" s="133"/>
      <c r="FO35" s="133"/>
      <c r="FP35" s="133"/>
      <c r="FQ35" s="133"/>
      <c r="FR35" s="133"/>
      <c r="FS35" s="133"/>
      <c r="FT35" s="133"/>
      <c r="FU35" s="133"/>
      <c r="FV35" s="133"/>
      <c r="FW35" s="133"/>
      <c r="FX35" s="133"/>
      <c r="FY35" s="133"/>
      <c r="FZ35" s="133"/>
      <c r="GA35" s="133"/>
      <c r="GB35" s="133"/>
      <c r="GC35" s="133"/>
      <c r="GD35" s="133"/>
      <c r="GE35" s="133"/>
      <c r="GF35" s="133"/>
      <c r="GG35" s="133"/>
      <c r="GH35" s="133"/>
      <c r="GI35" s="133"/>
      <c r="GJ35" s="133"/>
      <c r="GK35" s="133"/>
      <c r="GL35" s="133"/>
      <c r="GM35" s="133"/>
      <c r="GN35" s="133"/>
      <c r="GO35" s="133"/>
      <c r="GP35" s="133"/>
      <c r="GQ35" s="133"/>
      <c r="GR35" s="133"/>
      <c r="GS35" s="133"/>
      <c r="GT35" s="133"/>
      <c r="GU35" s="133"/>
      <c r="GV35" s="133"/>
      <c r="GW35" s="133"/>
      <c r="GX35" s="133"/>
      <c r="GY35" s="133"/>
      <c r="GZ35" s="133"/>
      <c r="HA35" s="133"/>
      <c r="HB35" s="133"/>
      <c r="HC35" s="133"/>
      <c r="HD35" s="133"/>
      <c r="HE35" s="133"/>
      <c r="HF35" s="133"/>
      <c r="HG35" s="133"/>
      <c r="HH35" s="133"/>
      <c r="HI35" s="133"/>
      <c r="HJ35" s="133"/>
      <c r="HK35" s="133"/>
      <c r="HL35" s="133"/>
      <c r="HM35" s="133"/>
      <c r="HN35" s="133"/>
      <c r="HO35" s="133"/>
      <c r="HP35" s="133"/>
      <c r="HQ35" s="133"/>
      <c r="HR35" s="133"/>
      <c r="HS35" s="133"/>
      <c r="HT35" s="133"/>
      <c r="HU35" s="133"/>
      <c r="HV35" s="133"/>
      <c r="HW35" s="133"/>
      <c r="HX35" s="133"/>
      <c r="HY35" s="133"/>
      <c r="HZ35" s="133"/>
      <c r="IA35" s="133"/>
      <c r="IB35" s="133"/>
      <c r="IC35" s="133"/>
      <c r="ID35" s="133"/>
      <c r="IE35" s="133"/>
      <c r="IF35" s="133"/>
      <c r="IG35" s="133"/>
      <c r="IH35" s="133"/>
      <c r="II35" s="133"/>
      <c r="IJ35" s="133"/>
      <c r="IK35" s="133"/>
      <c r="IL35" s="133"/>
      <c r="IM35" s="133"/>
      <c r="IN35" s="133"/>
      <c r="IO35" s="133"/>
      <c r="IP35" s="133"/>
      <c r="IQ35" s="133"/>
      <c r="IR35" s="133"/>
      <c r="IS35" s="133"/>
      <c r="IT35" s="133"/>
      <c r="IU35" s="133"/>
      <c r="IV35" s="133"/>
      <c r="IW35" s="133"/>
    </row>
    <row r="36" customFormat="false" ht="12" hidden="true" customHeight="true" outlineLevel="0" collapsed="false">
      <c r="A36" s="134" t="str">
        <f aca="false">TEXT(B36,"ddd")</f>
        <v>Sat</v>
      </c>
      <c r="B36" s="81" t="n">
        <v>36862</v>
      </c>
      <c r="C36" s="124" t="n">
        <v>3845.43</v>
      </c>
      <c r="D36" s="124" t="n">
        <v>3138.932</v>
      </c>
      <c r="E36" s="125" t="n">
        <v>6984.362</v>
      </c>
      <c r="F36" s="126" t="n">
        <v>1033.72</v>
      </c>
      <c r="G36" s="135"/>
      <c r="H36" s="135"/>
      <c r="I36" s="124" t="n">
        <v>618.43</v>
      </c>
      <c r="J36" s="124" t="n">
        <v>474.878</v>
      </c>
      <c r="K36" s="124" t="n">
        <v>2654.968</v>
      </c>
      <c r="L36" s="124" t="n">
        <v>860.082</v>
      </c>
      <c r="M36" s="124" t="n">
        <v>829.712</v>
      </c>
      <c r="N36" s="124" t="n">
        <v>840.993</v>
      </c>
      <c r="O36" s="124" t="n">
        <v>19</v>
      </c>
      <c r="P36" s="125" t="n">
        <v>7331.783</v>
      </c>
      <c r="Q36" s="126" t="n">
        <v>-264.336</v>
      </c>
      <c r="R36" s="124" t="n">
        <v>-83.085</v>
      </c>
      <c r="S36" s="124" t="n">
        <v>-347.421</v>
      </c>
      <c r="T36" s="136" t="n">
        <v>34192487</v>
      </c>
      <c r="U36" s="125" t="n">
        <f aca="false">+U35+(R36*1000)</f>
        <v>27849289</v>
      </c>
      <c r="V36" s="129" t="n">
        <v>-1.19371179607697E-012</v>
      </c>
      <c r="W36" s="130" t="n">
        <v>28.8646335342124</v>
      </c>
      <c r="X36" s="131" t="n">
        <v>42</v>
      </c>
      <c r="Y36" s="54" t="n">
        <v>23</v>
      </c>
      <c r="Z36" s="132" t="n">
        <f aca="false">AVERAGE(X36,Y36)</f>
        <v>32.5</v>
      </c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3"/>
      <c r="FF36" s="133"/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3"/>
      <c r="HF36" s="133"/>
      <c r="HG36" s="133"/>
      <c r="HH36" s="133"/>
      <c r="HI36" s="133"/>
      <c r="HJ36" s="133"/>
      <c r="HK36" s="133"/>
      <c r="HL36" s="133"/>
      <c r="HM36" s="133"/>
      <c r="HN36" s="133"/>
      <c r="HO36" s="133"/>
      <c r="HP36" s="133"/>
      <c r="HQ36" s="133"/>
      <c r="HR36" s="133"/>
      <c r="HS36" s="133"/>
      <c r="HT36" s="133"/>
      <c r="HU36" s="133"/>
      <c r="HV36" s="133"/>
      <c r="HW36" s="133"/>
      <c r="HX36" s="133"/>
      <c r="HY36" s="133"/>
      <c r="HZ36" s="133"/>
      <c r="IA36" s="133"/>
      <c r="IB36" s="133"/>
      <c r="IC36" s="133"/>
      <c r="ID36" s="133"/>
      <c r="IE36" s="133"/>
      <c r="IF36" s="133"/>
      <c r="IG36" s="133"/>
      <c r="IH36" s="133"/>
      <c r="II36" s="133"/>
      <c r="IJ36" s="133"/>
      <c r="IK36" s="133"/>
      <c r="IL36" s="133"/>
      <c r="IM36" s="133"/>
      <c r="IN36" s="133"/>
      <c r="IO36" s="133"/>
      <c r="IP36" s="133"/>
      <c r="IQ36" s="133"/>
      <c r="IR36" s="133"/>
      <c r="IS36" s="133"/>
      <c r="IT36" s="133"/>
      <c r="IU36" s="133"/>
      <c r="IV36" s="133"/>
      <c r="IW36" s="133"/>
    </row>
    <row r="37" customFormat="false" ht="12" hidden="true" customHeight="true" outlineLevel="0" collapsed="false">
      <c r="A37" s="134" t="str">
        <f aca="false">TEXT(B37,"ddd")</f>
        <v>Sun</v>
      </c>
      <c r="B37" s="81" t="n">
        <v>36863</v>
      </c>
      <c r="C37" s="124" t="n">
        <v>3793.536</v>
      </c>
      <c r="D37" s="124" t="n">
        <v>3170.513</v>
      </c>
      <c r="E37" s="125" t="n">
        <v>6964.049</v>
      </c>
      <c r="F37" s="126" t="n">
        <v>806.15</v>
      </c>
      <c r="G37" s="135"/>
      <c r="H37" s="135"/>
      <c r="I37" s="124" t="n">
        <v>599.251</v>
      </c>
      <c r="J37" s="124" t="n">
        <v>491.259</v>
      </c>
      <c r="K37" s="124" t="n">
        <v>2640.48</v>
      </c>
      <c r="L37" s="124" t="n">
        <v>850.19</v>
      </c>
      <c r="M37" s="124" t="n">
        <v>829.791</v>
      </c>
      <c r="N37" s="124" t="n">
        <v>840.991</v>
      </c>
      <c r="O37" s="124" t="n">
        <v>15</v>
      </c>
      <c r="P37" s="125" t="n">
        <v>7073.112</v>
      </c>
      <c r="Q37" s="126" t="n">
        <v>-234.703</v>
      </c>
      <c r="R37" s="124" t="n">
        <v>125.64</v>
      </c>
      <c r="S37" s="124" t="n">
        <v>-109.063</v>
      </c>
      <c r="T37" s="136" t="n">
        <v>33957784</v>
      </c>
      <c r="U37" s="125" t="n">
        <f aca="false">+U36+(R37*1000)</f>
        <v>27974929</v>
      </c>
      <c r="V37" s="129" t="n">
        <v>0</v>
      </c>
      <c r="W37" s="130" t="n">
        <v>33.8419115929027</v>
      </c>
      <c r="X37" s="131" t="n">
        <v>45</v>
      </c>
      <c r="Y37" s="54" t="n">
        <v>22</v>
      </c>
      <c r="Z37" s="132" t="n">
        <f aca="false">AVERAGE(X37,Y37)</f>
        <v>33.5</v>
      </c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  <c r="EY37" s="133"/>
      <c r="EZ37" s="133"/>
      <c r="FA37" s="133"/>
      <c r="FB37" s="133"/>
      <c r="FC37" s="133"/>
      <c r="FD37" s="133"/>
      <c r="FE37" s="133"/>
      <c r="FF37" s="133"/>
      <c r="FG37" s="133"/>
      <c r="FH37" s="133"/>
      <c r="FI37" s="133"/>
      <c r="FJ37" s="133"/>
      <c r="FK37" s="133"/>
      <c r="FL37" s="133"/>
      <c r="FM37" s="133"/>
      <c r="FN37" s="133"/>
      <c r="FO37" s="133"/>
      <c r="FP37" s="133"/>
      <c r="FQ37" s="133"/>
      <c r="FR37" s="133"/>
      <c r="FS37" s="133"/>
      <c r="FT37" s="133"/>
      <c r="FU37" s="133"/>
      <c r="FV37" s="133"/>
      <c r="FW37" s="133"/>
      <c r="FX37" s="133"/>
      <c r="FY37" s="133"/>
      <c r="FZ37" s="133"/>
      <c r="GA37" s="133"/>
      <c r="GB37" s="133"/>
      <c r="GC37" s="133"/>
      <c r="GD37" s="133"/>
      <c r="GE37" s="133"/>
      <c r="GF37" s="133"/>
      <c r="GG37" s="133"/>
      <c r="GH37" s="133"/>
      <c r="GI37" s="133"/>
      <c r="GJ37" s="133"/>
      <c r="GK37" s="133"/>
      <c r="GL37" s="133"/>
      <c r="GM37" s="133"/>
      <c r="GN37" s="133"/>
      <c r="GO37" s="133"/>
      <c r="GP37" s="133"/>
      <c r="GQ37" s="133"/>
      <c r="GR37" s="133"/>
      <c r="GS37" s="133"/>
      <c r="GT37" s="133"/>
      <c r="GU37" s="133"/>
      <c r="GV37" s="133"/>
      <c r="GW37" s="133"/>
      <c r="GX37" s="133"/>
      <c r="GY37" s="133"/>
      <c r="GZ37" s="133"/>
      <c r="HA37" s="133"/>
      <c r="HB37" s="133"/>
      <c r="HC37" s="133"/>
      <c r="HD37" s="133"/>
      <c r="HE37" s="133"/>
      <c r="HF37" s="133"/>
      <c r="HG37" s="133"/>
      <c r="HH37" s="133"/>
      <c r="HI37" s="133"/>
      <c r="HJ37" s="133"/>
      <c r="HK37" s="133"/>
      <c r="HL37" s="133"/>
      <c r="HM37" s="133"/>
      <c r="HN37" s="133"/>
      <c r="HO37" s="133"/>
      <c r="HP37" s="133"/>
      <c r="HQ37" s="133"/>
      <c r="HR37" s="133"/>
      <c r="HS37" s="133"/>
      <c r="HT37" s="133"/>
      <c r="HU37" s="133"/>
      <c r="HV37" s="133"/>
      <c r="HW37" s="133"/>
      <c r="HX37" s="133"/>
      <c r="HY37" s="133"/>
      <c r="HZ37" s="133"/>
      <c r="IA37" s="133"/>
      <c r="IB37" s="133"/>
      <c r="IC37" s="133"/>
      <c r="ID37" s="133"/>
      <c r="IE37" s="133"/>
      <c r="IF37" s="133"/>
      <c r="IG37" s="133"/>
      <c r="IH37" s="133"/>
      <c r="II37" s="133"/>
      <c r="IJ37" s="133"/>
      <c r="IK37" s="133"/>
      <c r="IL37" s="133"/>
      <c r="IM37" s="133"/>
      <c r="IN37" s="133"/>
      <c r="IO37" s="133"/>
      <c r="IP37" s="133"/>
      <c r="IQ37" s="133"/>
      <c r="IR37" s="133"/>
      <c r="IS37" s="133"/>
      <c r="IT37" s="133"/>
      <c r="IU37" s="133"/>
      <c r="IV37" s="133"/>
      <c r="IW37" s="133"/>
    </row>
    <row r="38" customFormat="false" ht="12" hidden="true" customHeight="true" outlineLevel="0" collapsed="false">
      <c r="A38" s="134" t="str">
        <f aca="false">TEXT(B38,"ddd")</f>
        <v>Mon</v>
      </c>
      <c r="B38" s="81" t="n">
        <v>36864</v>
      </c>
      <c r="C38" s="124" t="n">
        <v>3851.131</v>
      </c>
      <c r="D38" s="124" t="n">
        <v>3133.817</v>
      </c>
      <c r="E38" s="125" t="n">
        <v>6984.948</v>
      </c>
      <c r="F38" s="126" t="n">
        <v>1057.594</v>
      </c>
      <c r="G38" s="135"/>
      <c r="H38" s="135"/>
      <c r="I38" s="124" t="n">
        <v>619.1</v>
      </c>
      <c r="J38" s="124" t="n">
        <v>488.653</v>
      </c>
      <c r="K38" s="124" t="n">
        <v>2591.048</v>
      </c>
      <c r="L38" s="124" t="n">
        <v>845.818</v>
      </c>
      <c r="M38" s="124" t="n">
        <v>819.391</v>
      </c>
      <c r="N38" s="124" t="n">
        <v>842.997</v>
      </c>
      <c r="O38" s="124" t="n">
        <v>15</v>
      </c>
      <c r="P38" s="125" t="n">
        <v>7279.601</v>
      </c>
      <c r="Q38" s="126" t="n">
        <v>-236.691</v>
      </c>
      <c r="R38" s="124" t="n">
        <v>-57.962</v>
      </c>
      <c r="S38" s="124" t="n">
        <v>-294.653</v>
      </c>
      <c r="T38" s="136" t="n">
        <v>33721093</v>
      </c>
      <c r="U38" s="125" t="n">
        <f aca="false">+U37+(R38*1000)</f>
        <v>27916967</v>
      </c>
      <c r="V38" s="129" t="n">
        <v>0</v>
      </c>
      <c r="W38" s="130" t="n">
        <v>36.9096581211882</v>
      </c>
      <c r="X38" s="131" t="n">
        <v>44</v>
      </c>
      <c r="Y38" s="54" t="n">
        <v>24</v>
      </c>
      <c r="Z38" s="132" t="n">
        <f aca="false">AVERAGE(X38,Y38)</f>
        <v>34</v>
      </c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  <c r="HW38" s="133"/>
      <c r="HX38" s="133"/>
      <c r="HY38" s="133"/>
      <c r="HZ38" s="133"/>
      <c r="IA38" s="133"/>
      <c r="IB38" s="133"/>
      <c r="IC38" s="133"/>
      <c r="ID38" s="133"/>
      <c r="IE38" s="133"/>
      <c r="IF38" s="133"/>
      <c r="IG38" s="133"/>
      <c r="IH38" s="133"/>
      <c r="II38" s="133"/>
      <c r="IJ38" s="133"/>
      <c r="IK38" s="133"/>
      <c r="IL38" s="133"/>
      <c r="IM38" s="133"/>
      <c r="IN38" s="133"/>
      <c r="IO38" s="133"/>
      <c r="IP38" s="133"/>
      <c r="IQ38" s="133"/>
      <c r="IR38" s="133"/>
      <c r="IS38" s="133"/>
      <c r="IT38" s="133"/>
      <c r="IU38" s="133"/>
      <c r="IV38" s="133"/>
      <c r="IW38" s="133"/>
    </row>
    <row r="39" customFormat="false" ht="12" hidden="true" customHeight="true" outlineLevel="0" collapsed="false">
      <c r="A39" s="134" t="str">
        <f aca="false">TEXT(B39,"ddd")</f>
        <v>Tue</v>
      </c>
      <c r="B39" s="81" t="n">
        <v>36865</v>
      </c>
      <c r="C39" s="124" t="n">
        <v>3819.704</v>
      </c>
      <c r="D39" s="124" t="n">
        <v>3175</v>
      </c>
      <c r="E39" s="125" t="n">
        <v>6994.704</v>
      </c>
      <c r="F39" s="126" t="n">
        <v>1150.247</v>
      </c>
      <c r="G39" s="135"/>
      <c r="H39" s="135"/>
      <c r="I39" s="124" t="n">
        <v>631.602</v>
      </c>
      <c r="J39" s="124" t="n">
        <v>479.488</v>
      </c>
      <c r="K39" s="124" t="n">
        <v>2625</v>
      </c>
      <c r="L39" s="124" t="n">
        <v>816.352</v>
      </c>
      <c r="M39" s="124" t="n">
        <v>969.528</v>
      </c>
      <c r="N39" s="124" t="n">
        <v>852.427</v>
      </c>
      <c r="O39" s="124" t="n">
        <v>14</v>
      </c>
      <c r="P39" s="125" t="n">
        <v>7538.644</v>
      </c>
      <c r="Q39" s="126" t="n">
        <v>-317.151</v>
      </c>
      <c r="R39" s="124" t="n">
        <v>-226.789</v>
      </c>
      <c r="S39" s="124" t="n">
        <v>-543.94</v>
      </c>
      <c r="T39" s="136" t="n">
        <v>33403942</v>
      </c>
      <c r="U39" s="125" t="n">
        <f aca="false">+U38+(R39*1000)</f>
        <v>27690178</v>
      </c>
      <c r="V39" s="129" t="n">
        <v>0</v>
      </c>
      <c r="W39" s="130" t="n">
        <v>32.8958161339198</v>
      </c>
      <c r="X39" s="131" t="n">
        <v>43</v>
      </c>
      <c r="Y39" s="54" t="n">
        <v>24</v>
      </c>
      <c r="Z39" s="132" t="n">
        <f aca="false">AVERAGE(X39,Y39)</f>
        <v>33.5</v>
      </c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3"/>
      <c r="FC39" s="133"/>
      <c r="FD39" s="133"/>
      <c r="FE39" s="133"/>
      <c r="FF39" s="133"/>
      <c r="FG39" s="133"/>
      <c r="FH39" s="133"/>
      <c r="FI39" s="133"/>
      <c r="FJ39" s="133"/>
      <c r="FK39" s="133"/>
      <c r="FL39" s="133"/>
      <c r="FM39" s="133"/>
      <c r="FN39" s="133"/>
      <c r="FO39" s="133"/>
      <c r="FP39" s="133"/>
      <c r="FQ39" s="133"/>
      <c r="FR39" s="133"/>
      <c r="FS39" s="133"/>
      <c r="FT39" s="133"/>
      <c r="FU39" s="133"/>
      <c r="FV39" s="133"/>
      <c r="FW39" s="133"/>
      <c r="FX39" s="133"/>
      <c r="FY39" s="133"/>
      <c r="FZ39" s="133"/>
      <c r="GA39" s="133"/>
      <c r="GB39" s="133"/>
      <c r="GC39" s="133"/>
      <c r="GD39" s="133"/>
      <c r="GE39" s="133"/>
      <c r="GF39" s="133"/>
      <c r="GG39" s="133"/>
      <c r="GH39" s="133"/>
      <c r="GI39" s="133"/>
      <c r="GJ39" s="133"/>
      <c r="GK39" s="133"/>
      <c r="GL39" s="133"/>
      <c r="GM39" s="133"/>
      <c r="GN39" s="133"/>
      <c r="GO39" s="133"/>
      <c r="GP39" s="133"/>
      <c r="GQ39" s="133"/>
      <c r="GR39" s="133"/>
      <c r="GS39" s="133"/>
      <c r="GT39" s="133"/>
      <c r="GU39" s="133"/>
      <c r="GV39" s="133"/>
      <c r="GW39" s="133"/>
      <c r="GX39" s="133"/>
      <c r="GY39" s="133"/>
      <c r="GZ39" s="133"/>
      <c r="HA39" s="133"/>
      <c r="HB39" s="133"/>
      <c r="HC39" s="133"/>
      <c r="HD39" s="133"/>
      <c r="HE39" s="133"/>
      <c r="HF39" s="133"/>
      <c r="HG39" s="133"/>
      <c r="HH39" s="133"/>
      <c r="HI39" s="133"/>
      <c r="HJ39" s="133"/>
      <c r="HK39" s="133"/>
      <c r="HL39" s="133"/>
      <c r="HM39" s="133"/>
      <c r="HN39" s="133"/>
      <c r="HO39" s="133"/>
      <c r="HP39" s="133"/>
      <c r="HQ39" s="133"/>
      <c r="HR39" s="133"/>
      <c r="HS39" s="133"/>
      <c r="HT39" s="133"/>
      <c r="HU39" s="133"/>
      <c r="HV39" s="133"/>
      <c r="HW39" s="133"/>
      <c r="HX39" s="133"/>
      <c r="HY39" s="133"/>
      <c r="HZ39" s="133"/>
      <c r="IA39" s="133"/>
      <c r="IB39" s="133"/>
      <c r="IC39" s="133"/>
      <c r="ID39" s="133"/>
      <c r="IE39" s="133"/>
      <c r="IF39" s="133"/>
      <c r="IG39" s="133"/>
      <c r="IH39" s="133"/>
      <c r="II39" s="133"/>
      <c r="IJ39" s="133"/>
      <c r="IK39" s="133"/>
      <c r="IL39" s="133"/>
      <c r="IM39" s="133"/>
      <c r="IN39" s="133"/>
      <c r="IO39" s="133"/>
      <c r="IP39" s="133"/>
      <c r="IQ39" s="133"/>
      <c r="IR39" s="133"/>
      <c r="IS39" s="133"/>
      <c r="IT39" s="133"/>
      <c r="IU39" s="133"/>
      <c r="IV39" s="133"/>
      <c r="IW39" s="133"/>
    </row>
    <row r="40" customFormat="false" ht="12" hidden="true" customHeight="true" outlineLevel="0" collapsed="false">
      <c r="A40" s="134" t="str">
        <f aca="false">TEXT(B40,"ddd")</f>
        <v>Wed</v>
      </c>
      <c r="B40" s="81" t="n">
        <v>36866</v>
      </c>
      <c r="C40" s="124" t="n">
        <v>3827.605</v>
      </c>
      <c r="D40" s="124" t="n">
        <v>3220</v>
      </c>
      <c r="E40" s="125" t="n">
        <v>7047.605</v>
      </c>
      <c r="F40" s="126" t="n">
        <v>1119.39</v>
      </c>
      <c r="G40" s="135"/>
      <c r="H40" s="135"/>
      <c r="I40" s="124" t="n">
        <v>636.204</v>
      </c>
      <c r="J40" s="124" t="n">
        <v>477.264</v>
      </c>
      <c r="K40" s="124" t="n">
        <v>2625</v>
      </c>
      <c r="L40" s="124" t="n">
        <v>910.356</v>
      </c>
      <c r="M40" s="124" t="n">
        <v>855.152</v>
      </c>
      <c r="N40" s="124" t="n">
        <v>835.222</v>
      </c>
      <c r="O40" s="124" t="n">
        <v>11</v>
      </c>
      <c r="P40" s="125" t="n">
        <v>7469.588</v>
      </c>
      <c r="Q40" s="126" t="n">
        <v>-374.914</v>
      </c>
      <c r="R40" s="124" t="n">
        <v>-47.069</v>
      </c>
      <c r="S40" s="124" t="n">
        <v>-421.983</v>
      </c>
      <c r="T40" s="136" t="n">
        <v>33029028</v>
      </c>
      <c r="U40" s="125" t="n">
        <f aca="false">+U39+(R40*1000)</f>
        <v>27643109</v>
      </c>
      <c r="V40" s="129" t="n">
        <v>0</v>
      </c>
      <c r="W40" s="130" t="n">
        <v>32.6704960475544</v>
      </c>
      <c r="X40" s="131" t="n">
        <v>46</v>
      </c>
      <c r="Y40" s="54" t="n">
        <v>24</v>
      </c>
      <c r="Z40" s="132" t="n">
        <f aca="false">AVERAGE(X40,Y40)</f>
        <v>35</v>
      </c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  <c r="EY40" s="133"/>
      <c r="EZ40" s="133"/>
      <c r="FA40" s="133"/>
      <c r="FB40" s="133"/>
      <c r="FC40" s="133"/>
      <c r="FD40" s="133"/>
      <c r="FE40" s="133"/>
      <c r="FF40" s="133"/>
      <c r="FG40" s="133"/>
      <c r="FH40" s="133"/>
      <c r="FI40" s="133"/>
      <c r="FJ40" s="133"/>
      <c r="FK40" s="133"/>
      <c r="FL40" s="133"/>
      <c r="FM40" s="133"/>
      <c r="FN40" s="133"/>
      <c r="FO40" s="133"/>
      <c r="FP40" s="133"/>
      <c r="FQ40" s="133"/>
      <c r="FR40" s="133"/>
      <c r="FS40" s="133"/>
      <c r="FT40" s="13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  <c r="HW40" s="133"/>
      <c r="HX40" s="133"/>
      <c r="HY40" s="133"/>
      <c r="HZ40" s="133"/>
      <c r="IA40" s="133"/>
      <c r="IB40" s="133"/>
      <c r="IC40" s="133"/>
      <c r="ID40" s="133"/>
      <c r="IE40" s="133"/>
      <c r="IF40" s="133"/>
      <c r="IG40" s="133"/>
      <c r="IH40" s="133"/>
      <c r="II40" s="133"/>
      <c r="IJ40" s="133"/>
      <c r="IK40" s="133"/>
      <c r="IL40" s="133"/>
      <c r="IM40" s="133"/>
      <c r="IN40" s="133"/>
      <c r="IO40" s="133"/>
      <c r="IP40" s="133"/>
      <c r="IQ40" s="133"/>
      <c r="IR40" s="133"/>
      <c r="IS40" s="133"/>
      <c r="IT40" s="133"/>
      <c r="IU40" s="133"/>
      <c r="IV40" s="133"/>
      <c r="IW40" s="133"/>
    </row>
    <row r="41" customFormat="false" ht="12" hidden="true" customHeight="true" outlineLevel="0" collapsed="false">
      <c r="A41" s="134" t="str">
        <f aca="false">TEXT(B41,"ddd")</f>
        <v>Thu</v>
      </c>
      <c r="B41" s="81" t="n">
        <v>36867</v>
      </c>
      <c r="C41" s="124" t="n">
        <v>3746.34</v>
      </c>
      <c r="D41" s="124" t="n">
        <v>3267.513</v>
      </c>
      <c r="E41" s="125" t="n">
        <v>7013.853</v>
      </c>
      <c r="F41" s="126" t="n">
        <v>1226.922</v>
      </c>
      <c r="G41" s="135"/>
      <c r="H41" s="135"/>
      <c r="I41" s="124" t="n">
        <v>583.042</v>
      </c>
      <c r="J41" s="124" t="n">
        <v>476.204</v>
      </c>
      <c r="K41" s="124" t="n">
        <v>2647.157</v>
      </c>
      <c r="L41" s="124" t="n">
        <v>864.096</v>
      </c>
      <c r="M41" s="124" t="n">
        <v>559.766</v>
      </c>
      <c r="N41" s="124" t="n">
        <v>836.367</v>
      </c>
      <c r="O41" s="124" t="n">
        <v>36</v>
      </c>
      <c r="P41" s="125" t="n">
        <v>7229.554</v>
      </c>
      <c r="Q41" s="126" t="n">
        <v>-291.615</v>
      </c>
      <c r="R41" s="124" t="n">
        <v>75.914</v>
      </c>
      <c r="S41" s="124" t="n">
        <v>-215.701</v>
      </c>
      <c r="T41" s="136" t="n">
        <v>32737413</v>
      </c>
      <c r="U41" s="125" t="n">
        <f aca="false">+U40+(R41*1000)</f>
        <v>27719023</v>
      </c>
      <c r="V41" s="129" t="n">
        <v>0</v>
      </c>
      <c r="W41" s="130" t="n">
        <v>37.4692243739685</v>
      </c>
      <c r="X41" s="131" t="n">
        <v>44</v>
      </c>
      <c r="Y41" s="54" t="n">
        <v>24</v>
      </c>
      <c r="Z41" s="132" t="n">
        <f aca="false">AVERAGE(X41,Y41)</f>
        <v>34</v>
      </c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  <c r="EW41" s="133"/>
      <c r="EX41" s="133"/>
      <c r="EY41" s="133"/>
      <c r="EZ41" s="133"/>
      <c r="FA41" s="133"/>
      <c r="FB41" s="133"/>
      <c r="FC41" s="133"/>
      <c r="FD41" s="133"/>
      <c r="FE41" s="133"/>
      <c r="FF41" s="133"/>
      <c r="FG41" s="133"/>
      <c r="FH41" s="133"/>
      <c r="FI41" s="133"/>
      <c r="FJ41" s="133"/>
      <c r="FK41" s="133"/>
      <c r="FL41" s="133"/>
      <c r="FM41" s="133"/>
      <c r="FN41" s="133"/>
      <c r="FO41" s="133"/>
      <c r="FP41" s="133"/>
      <c r="FQ41" s="133"/>
      <c r="FR41" s="133"/>
      <c r="FS41" s="133"/>
      <c r="FT41" s="133"/>
      <c r="FU41" s="133"/>
      <c r="FV41" s="133"/>
      <c r="FW41" s="133"/>
      <c r="FX41" s="133"/>
      <c r="FY41" s="133"/>
      <c r="FZ41" s="133"/>
      <c r="GA41" s="133"/>
      <c r="GB41" s="133"/>
      <c r="GC41" s="133"/>
      <c r="GD41" s="133"/>
      <c r="GE41" s="133"/>
      <c r="GF41" s="133"/>
      <c r="GG41" s="133"/>
      <c r="GH41" s="133"/>
      <c r="GI41" s="133"/>
      <c r="GJ41" s="133"/>
      <c r="GK41" s="133"/>
      <c r="GL41" s="133"/>
      <c r="GM41" s="133"/>
      <c r="GN41" s="133"/>
      <c r="GO41" s="133"/>
      <c r="GP41" s="133"/>
      <c r="GQ41" s="133"/>
      <c r="GR41" s="133"/>
      <c r="GS41" s="133"/>
      <c r="GT41" s="133"/>
      <c r="GU41" s="133"/>
      <c r="GV41" s="133"/>
      <c r="GW41" s="133"/>
      <c r="GX41" s="133"/>
      <c r="GY41" s="133"/>
      <c r="GZ41" s="133"/>
      <c r="HA41" s="133"/>
      <c r="HB41" s="133"/>
      <c r="HC41" s="133"/>
      <c r="HD41" s="133"/>
      <c r="HE41" s="133"/>
      <c r="HF41" s="133"/>
      <c r="HG41" s="133"/>
      <c r="HH41" s="133"/>
      <c r="HI41" s="133"/>
      <c r="HJ41" s="133"/>
      <c r="HK41" s="133"/>
      <c r="HL41" s="133"/>
      <c r="HM41" s="133"/>
      <c r="HN41" s="133"/>
      <c r="HO41" s="133"/>
      <c r="HP41" s="133"/>
      <c r="HQ41" s="133"/>
      <c r="HR41" s="133"/>
      <c r="HS41" s="133"/>
      <c r="HT41" s="133"/>
      <c r="HU41" s="133"/>
      <c r="HV41" s="133"/>
      <c r="HW41" s="133"/>
      <c r="HX41" s="133"/>
      <c r="HY41" s="133"/>
      <c r="HZ41" s="133"/>
      <c r="IA41" s="133"/>
      <c r="IB41" s="133"/>
      <c r="IC41" s="133"/>
      <c r="ID41" s="133"/>
      <c r="IE41" s="133"/>
      <c r="IF41" s="133"/>
      <c r="IG41" s="133"/>
      <c r="IH41" s="133"/>
      <c r="II41" s="133"/>
      <c r="IJ41" s="133"/>
      <c r="IK41" s="133"/>
      <c r="IL41" s="133"/>
      <c r="IM41" s="133"/>
      <c r="IN41" s="133"/>
      <c r="IO41" s="133"/>
      <c r="IP41" s="133"/>
      <c r="IQ41" s="133"/>
      <c r="IR41" s="133"/>
      <c r="IS41" s="133"/>
      <c r="IT41" s="133"/>
      <c r="IU41" s="133"/>
      <c r="IV41" s="133"/>
      <c r="IW41" s="133"/>
    </row>
    <row r="42" customFormat="false" ht="12" hidden="true" customHeight="true" outlineLevel="0" collapsed="false">
      <c r="A42" s="134" t="str">
        <f aca="false">TEXT(B42,"ddd")</f>
        <v>Fri</v>
      </c>
      <c r="B42" s="81" t="n">
        <v>36868</v>
      </c>
      <c r="C42" s="124" t="n">
        <v>3745.325</v>
      </c>
      <c r="D42" s="124" t="n">
        <v>3225.731</v>
      </c>
      <c r="E42" s="125" t="n">
        <v>6971.056</v>
      </c>
      <c r="F42" s="126" t="n">
        <v>990.813</v>
      </c>
      <c r="G42" s="135"/>
      <c r="H42" s="135"/>
      <c r="I42" s="124" t="n">
        <v>561.188</v>
      </c>
      <c r="J42" s="124" t="n">
        <v>476.087</v>
      </c>
      <c r="K42" s="124" t="n">
        <v>2619.68</v>
      </c>
      <c r="L42" s="124" t="n">
        <v>894.27</v>
      </c>
      <c r="M42" s="124" t="n">
        <v>841.946</v>
      </c>
      <c r="N42" s="124" t="n">
        <v>874.08</v>
      </c>
      <c r="O42" s="124" t="n">
        <v>16</v>
      </c>
      <c r="P42" s="125" t="n">
        <v>7274.064</v>
      </c>
      <c r="Q42" s="126" t="n">
        <v>-258.066</v>
      </c>
      <c r="R42" s="124" t="n">
        <v>-44.942</v>
      </c>
      <c r="S42" s="124" t="n">
        <v>-303.008</v>
      </c>
      <c r="T42" s="136" t="n">
        <v>32479347</v>
      </c>
      <c r="U42" s="125" t="n">
        <f aca="false">+U41+(R42*1000)</f>
        <v>27674081</v>
      </c>
      <c r="V42" s="129" t="n">
        <v>0</v>
      </c>
      <c r="W42" s="130" t="n">
        <v>35.9666619858688</v>
      </c>
      <c r="X42" s="131" t="n">
        <v>44</v>
      </c>
      <c r="Y42" s="54" t="n">
        <v>26</v>
      </c>
      <c r="Z42" s="132" t="n">
        <f aca="false">AVERAGE(X42,Y42)</f>
        <v>35</v>
      </c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133"/>
      <c r="CN42" s="133"/>
      <c r="CO42" s="133"/>
      <c r="CP42" s="133"/>
      <c r="CQ42" s="133"/>
      <c r="CR42" s="133"/>
      <c r="CS42" s="133"/>
      <c r="CT42" s="133"/>
      <c r="CU42" s="133"/>
      <c r="CV42" s="133"/>
      <c r="CW42" s="133"/>
      <c r="CX42" s="133"/>
      <c r="CY42" s="133"/>
      <c r="CZ42" s="133"/>
      <c r="DA42" s="133"/>
      <c r="DB42" s="133"/>
      <c r="DC42" s="133"/>
      <c r="DD42" s="133"/>
      <c r="DE42" s="133"/>
      <c r="DF42" s="133"/>
      <c r="DG42" s="133"/>
      <c r="DH42" s="133"/>
      <c r="DI42" s="133"/>
      <c r="DJ42" s="133"/>
      <c r="DK42" s="133"/>
      <c r="DL42" s="133"/>
      <c r="DM42" s="133"/>
      <c r="DN42" s="133"/>
      <c r="DO42" s="133"/>
      <c r="DP42" s="133"/>
      <c r="DQ42" s="133"/>
      <c r="DR42" s="133"/>
      <c r="DS42" s="133"/>
      <c r="DT42" s="133"/>
      <c r="DU42" s="133"/>
      <c r="DV42" s="133"/>
      <c r="DW42" s="133"/>
      <c r="DX42" s="133"/>
      <c r="DY42" s="133"/>
      <c r="DZ42" s="133"/>
      <c r="EA42" s="133"/>
      <c r="EB42" s="133"/>
      <c r="EC42" s="133"/>
      <c r="ED42" s="133"/>
      <c r="EE42" s="133"/>
      <c r="EF42" s="133"/>
      <c r="EG42" s="133"/>
      <c r="EH42" s="133"/>
      <c r="EI42" s="133"/>
      <c r="EJ42" s="133"/>
      <c r="EK42" s="133"/>
      <c r="EL42" s="133"/>
      <c r="EM42" s="133"/>
      <c r="EN42" s="133"/>
      <c r="EO42" s="133"/>
      <c r="EP42" s="133"/>
      <c r="EQ42" s="133"/>
      <c r="ER42" s="133"/>
      <c r="ES42" s="133"/>
      <c r="ET42" s="133"/>
      <c r="EU42" s="133"/>
      <c r="EV42" s="133"/>
      <c r="EW42" s="133"/>
      <c r="EX42" s="133"/>
      <c r="EY42" s="133"/>
      <c r="EZ42" s="133"/>
      <c r="FA42" s="133"/>
      <c r="FB42" s="133"/>
      <c r="FC42" s="133"/>
      <c r="FD42" s="133"/>
      <c r="FE42" s="133"/>
      <c r="FF42" s="133"/>
      <c r="FG42" s="133"/>
      <c r="FH42" s="133"/>
      <c r="FI42" s="133"/>
      <c r="FJ42" s="133"/>
      <c r="FK42" s="133"/>
      <c r="FL42" s="133"/>
      <c r="FM42" s="133"/>
      <c r="FN42" s="133"/>
      <c r="FO42" s="133"/>
      <c r="FP42" s="133"/>
      <c r="FQ42" s="133"/>
      <c r="FR42" s="133"/>
      <c r="FS42" s="133"/>
      <c r="FT42" s="133"/>
      <c r="FU42" s="133"/>
      <c r="FV42" s="133"/>
      <c r="FW42" s="133"/>
      <c r="FX42" s="133"/>
      <c r="FY42" s="133"/>
      <c r="FZ42" s="133"/>
      <c r="GA42" s="133"/>
      <c r="GB42" s="133"/>
      <c r="GC42" s="133"/>
      <c r="GD42" s="133"/>
      <c r="GE42" s="133"/>
      <c r="GF42" s="133"/>
      <c r="GG42" s="133"/>
      <c r="GH42" s="133"/>
      <c r="GI42" s="133"/>
      <c r="GJ42" s="133"/>
      <c r="GK42" s="133"/>
      <c r="GL42" s="133"/>
      <c r="GM42" s="133"/>
      <c r="GN42" s="133"/>
      <c r="GO42" s="133"/>
      <c r="GP42" s="133"/>
      <c r="GQ42" s="133"/>
      <c r="GR42" s="133"/>
      <c r="GS42" s="133"/>
      <c r="GT42" s="133"/>
      <c r="GU42" s="133"/>
      <c r="GV42" s="133"/>
      <c r="GW42" s="133"/>
      <c r="GX42" s="133"/>
      <c r="GY42" s="133"/>
      <c r="GZ42" s="133"/>
      <c r="HA42" s="133"/>
      <c r="HB42" s="133"/>
      <c r="HC42" s="133"/>
      <c r="HD42" s="133"/>
      <c r="HE42" s="133"/>
      <c r="HF42" s="133"/>
      <c r="HG42" s="133"/>
      <c r="HH42" s="133"/>
      <c r="HI42" s="133"/>
      <c r="HJ42" s="133"/>
      <c r="HK42" s="133"/>
      <c r="HL42" s="133"/>
      <c r="HM42" s="133"/>
      <c r="HN42" s="133"/>
      <c r="HO42" s="133"/>
      <c r="HP42" s="133"/>
      <c r="HQ42" s="133"/>
      <c r="HR42" s="133"/>
      <c r="HS42" s="133"/>
      <c r="HT42" s="133"/>
      <c r="HU42" s="133"/>
      <c r="HV42" s="133"/>
      <c r="HW42" s="133"/>
      <c r="HX42" s="133"/>
      <c r="HY42" s="133"/>
      <c r="HZ42" s="133"/>
      <c r="IA42" s="133"/>
      <c r="IB42" s="133"/>
      <c r="IC42" s="133"/>
      <c r="ID42" s="133"/>
      <c r="IE42" s="133"/>
      <c r="IF42" s="133"/>
      <c r="IG42" s="133"/>
      <c r="IH42" s="133"/>
      <c r="II42" s="133"/>
      <c r="IJ42" s="133"/>
      <c r="IK42" s="133"/>
      <c r="IL42" s="133"/>
      <c r="IM42" s="133"/>
      <c r="IN42" s="133"/>
      <c r="IO42" s="133"/>
      <c r="IP42" s="133"/>
      <c r="IQ42" s="133"/>
      <c r="IR42" s="133"/>
      <c r="IS42" s="133"/>
      <c r="IT42" s="133"/>
      <c r="IU42" s="133"/>
      <c r="IV42" s="133"/>
      <c r="IW42" s="133"/>
    </row>
    <row r="43" customFormat="false" ht="12" hidden="true" customHeight="true" outlineLevel="0" collapsed="false">
      <c r="A43" s="134" t="str">
        <f aca="false">TEXT(B43,"ddd")</f>
        <v>Sat</v>
      </c>
      <c r="B43" s="81" t="n">
        <v>36869</v>
      </c>
      <c r="C43" s="124" t="n">
        <v>3724.549</v>
      </c>
      <c r="D43" s="124" t="n">
        <v>3244.973</v>
      </c>
      <c r="E43" s="125" t="n">
        <v>6969.522</v>
      </c>
      <c r="F43" s="126" t="n">
        <v>998.226</v>
      </c>
      <c r="G43" s="135"/>
      <c r="H43" s="135"/>
      <c r="I43" s="124" t="n">
        <v>669</v>
      </c>
      <c r="J43" s="124" t="n">
        <v>472.51</v>
      </c>
      <c r="K43" s="124" t="n">
        <v>2585.89</v>
      </c>
      <c r="L43" s="124" t="n">
        <v>919.109</v>
      </c>
      <c r="M43" s="124" t="n">
        <v>765.692</v>
      </c>
      <c r="N43" s="124" t="n">
        <v>862.224</v>
      </c>
      <c r="O43" s="124" t="n">
        <v>17</v>
      </c>
      <c r="P43" s="125" t="n">
        <v>7289.651</v>
      </c>
      <c r="Q43" s="126" t="n">
        <v>-452.842</v>
      </c>
      <c r="R43" s="124" t="n">
        <v>132.713</v>
      </c>
      <c r="S43" s="124" t="n">
        <v>-320.129</v>
      </c>
      <c r="T43" s="136" t="n">
        <v>32026505</v>
      </c>
      <c r="U43" s="125" t="n">
        <f aca="false">+U42+(R43*1000)</f>
        <v>27806794</v>
      </c>
      <c r="V43" s="129" t="n">
        <v>0</v>
      </c>
      <c r="W43" s="130" t="n">
        <v>34.7405863071318</v>
      </c>
      <c r="X43" s="131" t="n">
        <v>48</v>
      </c>
      <c r="Y43" s="54" t="n">
        <v>26</v>
      </c>
      <c r="Z43" s="132" t="n">
        <f aca="false">AVERAGE(X43,Y43)</f>
        <v>37</v>
      </c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  <c r="EW43" s="133"/>
      <c r="EX43" s="133"/>
      <c r="EY43" s="133"/>
      <c r="EZ43" s="133"/>
      <c r="FA43" s="133"/>
      <c r="FB43" s="133"/>
      <c r="FC43" s="133"/>
      <c r="FD43" s="133"/>
      <c r="FE43" s="133"/>
      <c r="FF43" s="133"/>
      <c r="FG43" s="133"/>
      <c r="FH43" s="133"/>
      <c r="FI43" s="133"/>
      <c r="FJ43" s="133"/>
      <c r="FK43" s="133"/>
      <c r="FL43" s="133"/>
      <c r="FM43" s="133"/>
      <c r="FN43" s="133"/>
      <c r="FO43" s="133"/>
      <c r="FP43" s="133"/>
      <c r="FQ43" s="133"/>
      <c r="FR43" s="133"/>
      <c r="FS43" s="133"/>
      <c r="FT43" s="133"/>
      <c r="FU43" s="133"/>
      <c r="FV43" s="133"/>
      <c r="FW43" s="133"/>
      <c r="FX43" s="133"/>
      <c r="FY43" s="133"/>
      <c r="FZ43" s="133"/>
      <c r="GA43" s="133"/>
      <c r="GB43" s="133"/>
      <c r="GC43" s="133"/>
      <c r="GD43" s="133"/>
      <c r="GE43" s="133"/>
      <c r="GF43" s="133"/>
      <c r="GG43" s="133"/>
      <c r="GH43" s="133"/>
      <c r="GI43" s="133"/>
      <c r="GJ43" s="133"/>
      <c r="GK43" s="133"/>
      <c r="GL43" s="133"/>
      <c r="GM43" s="133"/>
      <c r="GN43" s="133"/>
      <c r="GO43" s="133"/>
      <c r="GP43" s="133"/>
      <c r="GQ43" s="133"/>
      <c r="GR43" s="133"/>
      <c r="GS43" s="133"/>
      <c r="GT43" s="133"/>
      <c r="GU43" s="133"/>
      <c r="GV43" s="133"/>
      <c r="GW43" s="133"/>
      <c r="GX43" s="133"/>
      <c r="GY43" s="133"/>
      <c r="GZ43" s="133"/>
      <c r="HA43" s="133"/>
      <c r="HB43" s="133"/>
      <c r="HC43" s="133"/>
      <c r="HD43" s="133"/>
      <c r="HE43" s="133"/>
      <c r="HF43" s="133"/>
      <c r="HG43" s="133"/>
      <c r="HH43" s="133"/>
      <c r="HI43" s="133"/>
      <c r="HJ43" s="133"/>
      <c r="HK43" s="133"/>
      <c r="HL43" s="133"/>
      <c r="HM43" s="133"/>
      <c r="HN43" s="133"/>
      <c r="HO43" s="133"/>
      <c r="HP43" s="133"/>
      <c r="HQ43" s="133"/>
      <c r="HR43" s="133"/>
      <c r="HS43" s="133"/>
      <c r="HT43" s="133"/>
      <c r="HU43" s="133"/>
      <c r="HV43" s="133"/>
      <c r="HW43" s="133"/>
      <c r="HX43" s="133"/>
      <c r="HY43" s="133"/>
      <c r="HZ43" s="133"/>
      <c r="IA43" s="133"/>
      <c r="IB43" s="133"/>
      <c r="IC43" s="133"/>
      <c r="ID43" s="133"/>
      <c r="IE43" s="133"/>
      <c r="IF43" s="133"/>
      <c r="IG43" s="133"/>
      <c r="IH43" s="133"/>
      <c r="II43" s="133"/>
      <c r="IJ43" s="133"/>
      <c r="IK43" s="133"/>
      <c r="IL43" s="133"/>
      <c r="IM43" s="133"/>
      <c r="IN43" s="133"/>
      <c r="IO43" s="133"/>
      <c r="IP43" s="133"/>
      <c r="IQ43" s="133"/>
      <c r="IR43" s="133"/>
      <c r="IS43" s="133"/>
      <c r="IT43" s="133"/>
      <c r="IU43" s="133"/>
      <c r="IV43" s="133"/>
      <c r="IW43" s="133"/>
    </row>
    <row r="44" customFormat="false" ht="12" hidden="true" customHeight="true" outlineLevel="0" collapsed="false">
      <c r="A44" s="134" t="str">
        <f aca="false">TEXT(B44,"ddd")</f>
        <v>Sun</v>
      </c>
      <c r="B44" s="81" t="n">
        <v>36870</v>
      </c>
      <c r="C44" s="124" t="n">
        <v>3707.894</v>
      </c>
      <c r="D44" s="124" t="n">
        <v>3197.929</v>
      </c>
      <c r="E44" s="125" t="n">
        <v>6905.823</v>
      </c>
      <c r="F44" s="126" t="n">
        <v>1307.654</v>
      </c>
      <c r="G44" s="135"/>
      <c r="H44" s="135"/>
      <c r="I44" s="124" t="n">
        <v>675</v>
      </c>
      <c r="J44" s="124" t="n">
        <v>492.206</v>
      </c>
      <c r="K44" s="124" t="n">
        <v>2580.133</v>
      </c>
      <c r="L44" s="124" t="n">
        <v>887.439</v>
      </c>
      <c r="M44" s="124" t="n">
        <v>666.795</v>
      </c>
      <c r="N44" s="124" t="n">
        <v>881.637</v>
      </c>
      <c r="O44" s="124" t="n">
        <v>22</v>
      </c>
      <c r="P44" s="125" t="n">
        <v>7512.864</v>
      </c>
      <c r="Q44" s="126" t="n">
        <v>-252.878</v>
      </c>
      <c r="R44" s="124" t="n">
        <v>-354.163</v>
      </c>
      <c r="S44" s="124" t="n">
        <v>-607.041</v>
      </c>
      <c r="T44" s="136" t="n">
        <v>31773627</v>
      </c>
      <c r="U44" s="125" t="n">
        <f aca="false">+U43+(R44*1000)</f>
        <v>27452631</v>
      </c>
      <c r="V44" s="129" t="n">
        <v>0</v>
      </c>
      <c r="W44" s="130" t="n">
        <v>36.3573556684889</v>
      </c>
      <c r="X44" s="131" t="n">
        <v>45</v>
      </c>
      <c r="Y44" s="54" t="n">
        <v>25</v>
      </c>
      <c r="Z44" s="132" t="n">
        <f aca="false">AVERAGE(X44,Y44)</f>
        <v>35</v>
      </c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3"/>
      <c r="FS44" s="133"/>
      <c r="FT44" s="133"/>
      <c r="FU44" s="133"/>
      <c r="FV44" s="133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3"/>
      <c r="GS44" s="133"/>
      <c r="GT44" s="133"/>
      <c r="GU44" s="133"/>
      <c r="GV44" s="133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3"/>
      <c r="HI44" s="133"/>
      <c r="HJ44" s="133"/>
      <c r="HK44" s="133"/>
      <c r="HL44" s="133"/>
      <c r="HM44" s="133"/>
      <c r="HN44" s="133"/>
      <c r="HO44" s="133"/>
      <c r="HP44" s="133"/>
      <c r="HQ44" s="133"/>
      <c r="HR44" s="133"/>
      <c r="HS44" s="133"/>
      <c r="HT44" s="133"/>
      <c r="HU44" s="133"/>
      <c r="HV44" s="133"/>
      <c r="HW44" s="133"/>
      <c r="HX44" s="133"/>
      <c r="HY44" s="133"/>
      <c r="HZ44" s="133"/>
      <c r="IA44" s="133"/>
      <c r="IB44" s="133"/>
      <c r="IC44" s="133"/>
      <c r="ID44" s="133"/>
      <c r="IE44" s="133"/>
      <c r="IF44" s="133"/>
      <c r="IG44" s="133"/>
      <c r="IH44" s="133"/>
      <c r="II44" s="133"/>
      <c r="IJ44" s="133"/>
      <c r="IK44" s="133"/>
      <c r="IL44" s="133"/>
      <c r="IM44" s="133"/>
      <c r="IN44" s="133"/>
      <c r="IO44" s="133"/>
      <c r="IP44" s="133"/>
      <c r="IQ44" s="133"/>
      <c r="IR44" s="133"/>
      <c r="IS44" s="133"/>
      <c r="IT44" s="133"/>
      <c r="IU44" s="133"/>
      <c r="IV44" s="133"/>
      <c r="IW44" s="133"/>
    </row>
    <row r="45" customFormat="false" ht="12" hidden="true" customHeight="true" outlineLevel="0" collapsed="false">
      <c r="A45" s="134" t="str">
        <f aca="false">TEXT(B45,"ddd")</f>
        <v>Mon</v>
      </c>
      <c r="B45" s="81" t="n">
        <v>36871</v>
      </c>
      <c r="C45" s="124" t="n">
        <v>3751.037</v>
      </c>
      <c r="D45" s="124" t="n">
        <v>3150</v>
      </c>
      <c r="E45" s="125" t="n">
        <v>6901.037</v>
      </c>
      <c r="F45" s="126" t="n">
        <v>1433.834</v>
      </c>
      <c r="G45" s="135"/>
      <c r="H45" s="135"/>
      <c r="I45" s="124" t="n">
        <v>684</v>
      </c>
      <c r="J45" s="124" t="n">
        <v>484.537</v>
      </c>
      <c r="K45" s="124" t="n">
        <v>2616</v>
      </c>
      <c r="L45" s="124" t="n">
        <v>912.192</v>
      </c>
      <c r="M45" s="124" t="n">
        <v>656.489</v>
      </c>
      <c r="N45" s="124" t="n">
        <v>860.513</v>
      </c>
      <c r="O45" s="124" t="n">
        <v>22</v>
      </c>
      <c r="P45" s="125" t="n">
        <v>7669.565</v>
      </c>
      <c r="Q45" s="126" t="n">
        <v>-359.568</v>
      </c>
      <c r="R45" s="124" t="n">
        <v>-408.96</v>
      </c>
      <c r="S45" s="124" t="n">
        <v>-768.528</v>
      </c>
      <c r="T45" s="136" t="n">
        <v>31414059</v>
      </c>
      <c r="U45" s="125" t="n">
        <f aca="false">+U44+(R45*1000)</f>
        <v>27043671</v>
      </c>
      <c r="V45" s="129" t="n">
        <v>0</v>
      </c>
      <c r="W45" s="130" t="n">
        <v>13.3534250769716</v>
      </c>
      <c r="X45" s="131" t="n">
        <v>32</v>
      </c>
      <c r="Y45" s="54" t="n">
        <v>18</v>
      </c>
      <c r="Z45" s="132" t="n">
        <f aca="false">AVERAGE(X45,Y45)</f>
        <v>25</v>
      </c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M45" s="133"/>
      <c r="BN45" s="133"/>
      <c r="BO45" s="133"/>
      <c r="BP45" s="133"/>
      <c r="BQ45" s="133"/>
      <c r="BR45" s="133"/>
      <c r="BS45" s="133"/>
      <c r="BT45" s="133"/>
      <c r="BU45" s="133"/>
      <c r="BV45" s="133"/>
      <c r="BW45" s="133"/>
      <c r="BX45" s="133"/>
      <c r="BY45" s="133"/>
      <c r="BZ45" s="133"/>
      <c r="CA45" s="133"/>
      <c r="CB45" s="133"/>
      <c r="CC45" s="133"/>
      <c r="CD45" s="133"/>
      <c r="CE45" s="133"/>
      <c r="CF45" s="133"/>
      <c r="CG45" s="133"/>
      <c r="CH45" s="133"/>
      <c r="CI45" s="133"/>
      <c r="CJ45" s="133"/>
      <c r="CK45" s="133"/>
      <c r="CL45" s="133"/>
      <c r="CM45" s="133"/>
      <c r="CN45" s="133"/>
      <c r="CO45" s="133"/>
      <c r="CP45" s="133"/>
      <c r="CQ45" s="133"/>
      <c r="CR45" s="133"/>
      <c r="CS45" s="133"/>
      <c r="CT45" s="133"/>
      <c r="CU45" s="133"/>
      <c r="CV45" s="133"/>
      <c r="CW45" s="133"/>
      <c r="CX45" s="133"/>
      <c r="CY45" s="133"/>
      <c r="CZ45" s="133"/>
      <c r="DA45" s="133"/>
      <c r="DB45" s="133"/>
      <c r="DC45" s="133"/>
      <c r="DD45" s="133"/>
      <c r="DE45" s="133"/>
      <c r="DF45" s="133"/>
      <c r="DG45" s="133"/>
      <c r="DH45" s="133"/>
      <c r="DI45" s="133"/>
      <c r="DJ45" s="133"/>
      <c r="DK45" s="133"/>
      <c r="DL45" s="133"/>
      <c r="DM45" s="133"/>
      <c r="DN45" s="133"/>
      <c r="DO45" s="133"/>
      <c r="DP45" s="133"/>
      <c r="DQ45" s="133"/>
      <c r="DR45" s="133"/>
      <c r="DS45" s="133"/>
      <c r="DT45" s="133"/>
      <c r="DU45" s="133"/>
      <c r="DV45" s="133"/>
      <c r="DW45" s="133"/>
      <c r="DX45" s="133"/>
      <c r="DY45" s="133"/>
      <c r="DZ45" s="133"/>
      <c r="EA45" s="133"/>
      <c r="EB45" s="133"/>
      <c r="EC45" s="133"/>
      <c r="ED45" s="133"/>
      <c r="EE45" s="133"/>
      <c r="EF45" s="133"/>
      <c r="EG45" s="133"/>
      <c r="EH45" s="133"/>
      <c r="EI45" s="133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3"/>
      <c r="EV45" s="133"/>
      <c r="EW45" s="133"/>
      <c r="EX45" s="133"/>
      <c r="EY45" s="133"/>
      <c r="EZ45" s="133"/>
      <c r="FA45" s="133"/>
      <c r="FB45" s="133"/>
      <c r="FC45" s="133"/>
      <c r="FD45" s="133"/>
      <c r="FE45" s="133"/>
      <c r="FF45" s="133"/>
      <c r="FG45" s="133"/>
      <c r="FH45" s="133"/>
      <c r="FI45" s="133"/>
      <c r="FJ45" s="133"/>
      <c r="FK45" s="133"/>
      <c r="FL45" s="133"/>
      <c r="FM45" s="133"/>
      <c r="FN45" s="133"/>
      <c r="FO45" s="133"/>
      <c r="FP45" s="133"/>
      <c r="FQ45" s="133"/>
      <c r="FR45" s="133"/>
      <c r="FS45" s="133"/>
      <c r="FT45" s="133"/>
      <c r="FU45" s="133"/>
      <c r="FV45" s="133"/>
      <c r="FW45" s="133"/>
      <c r="FX45" s="133"/>
      <c r="FY45" s="133"/>
      <c r="FZ45" s="133"/>
      <c r="GA45" s="133"/>
      <c r="GB45" s="133"/>
      <c r="GC45" s="133"/>
      <c r="GD45" s="133"/>
      <c r="GE45" s="133"/>
      <c r="GF45" s="133"/>
      <c r="GG45" s="133"/>
      <c r="GH45" s="133"/>
      <c r="GI45" s="133"/>
      <c r="GJ45" s="133"/>
      <c r="GK45" s="133"/>
      <c r="GL45" s="133"/>
      <c r="GM45" s="133"/>
      <c r="GN45" s="133"/>
      <c r="GO45" s="133"/>
      <c r="GP45" s="133"/>
      <c r="GQ45" s="133"/>
      <c r="GR45" s="133"/>
      <c r="GS45" s="133"/>
      <c r="GT45" s="133"/>
      <c r="GU45" s="133"/>
      <c r="GV45" s="133"/>
      <c r="GW45" s="133"/>
      <c r="GX45" s="133"/>
      <c r="GY45" s="133"/>
      <c r="GZ45" s="133"/>
      <c r="HA45" s="133"/>
      <c r="HB45" s="133"/>
      <c r="HC45" s="133"/>
      <c r="HD45" s="133"/>
      <c r="HE45" s="133"/>
      <c r="HF45" s="133"/>
      <c r="HG45" s="133"/>
      <c r="HH45" s="133"/>
      <c r="HI45" s="133"/>
      <c r="HJ45" s="133"/>
      <c r="HK45" s="133"/>
      <c r="HL45" s="133"/>
      <c r="HM45" s="133"/>
      <c r="HN45" s="133"/>
      <c r="HO45" s="133"/>
      <c r="HP45" s="133"/>
      <c r="HQ45" s="133"/>
      <c r="HR45" s="133"/>
      <c r="HS45" s="133"/>
      <c r="HT45" s="133"/>
      <c r="HU45" s="133"/>
      <c r="HV45" s="133"/>
      <c r="HW45" s="133"/>
      <c r="HX45" s="133"/>
      <c r="HY45" s="133"/>
      <c r="HZ45" s="133"/>
      <c r="IA45" s="133"/>
      <c r="IB45" s="133"/>
      <c r="IC45" s="133"/>
      <c r="ID45" s="133"/>
      <c r="IE45" s="133"/>
      <c r="IF45" s="133"/>
      <c r="IG45" s="133"/>
      <c r="IH45" s="133"/>
      <c r="II45" s="133"/>
      <c r="IJ45" s="133"/>
      <c r="IK45" s="133"/>
      <c r="IL45" s="133"/>
      <c r="IM45" s="133"/>
      <c r="IN45" s="133"/>
      <c r="IO45" s="133"/>
      <c r="IP45" s="133"/>
      <c r="IQ45" s="133"/>
      <c r="IR45" s="133"/>
      <c r="IS45" s="133"/>
      <c r="IT45" s="133"/>
      <c r="IU45" s="133"/>
      <c r="IV45" s="133"/>
      <c r="IW45" s="133"/>
    </row>
    <row r="46" customFormat="false" ht="12" hidden="true" customHeight="true" outlineLevel="0" collapsed="false">
      <c r="A46" s="134" t="str">
        <f aca="false">TEXT(B46,"ddd")</f>
        <v>Tue</v>
      </c>
      <c r="B46" s="81" t="n">
        <v>36872</v>
      </c>
      <c r="C46" s="124" t="n">
        <v>3796.828</v>
      </c>
      <c r="D46" s="124" t="n">
        <v>3119.508</v>
      </c>
      <c r="E46" s="125" t="n">
        <v>6916.336</v>
      </c>
      <c r="F46" s="126" t="n">
        <v>1586.815</v>
      </c>
      <c r="G46" s="135"/>
      <c r="H46" s="135"/>
      <c r="I46" s="124" t="n">
        <v>707.934</v>
      </c>
      <c r="J46" s="124" t="n">
        <v>489.298</v>
      </c>
      <c r="K46" s="124" t="n">
        <v>2563.213</v>
      </c>
      <c r="L46" s="124" t="n">
        <v>879.971</v>
      </c>
      <c r="M46" s="124" t="n">
        <v>590.443</v>
      </c>
      <c r="N46" s="124" t="n">
        <v>859.209</v>
      </c>
      <c r="O46" s="124" t="n">
        <v>23</v>
      </c>
      <c r="P46" s="125" t="n">
        <v>7699.883</v>
      </c>
      <c r="Q46" s="126" t="n">
        <v>-374.223</v>
      </c>
      <c r="R46" s="124" t="n">
        <v>-409.324</v>
      </c>
      <c r="S46" s="124" t="n">
        <v>-783.547</v>
      </c>
      <c r="T46" s="136" t="n">
        <v>31039836</v>
      </c>
      <c r="U46" s="125" t="n">
        <f aca="false">+U45+(R46*1000)</f>
        <v>26634347</v>
      </c>
      <c r="V46" s="129" t="n">
        <v>0</v>
      </c>
      <c r="W46" s="130" t="n">
        <v>8.23845797778838</v>
      </c>
      <c r="X46" s="131" t="n">
        <v>31</v>
      </c>
      <c r="Y46" s="54" t="n">
        <v>28</v>
      </c>
      <c r="Z46" s="132" t="n">
        <f aca="false">AVERAGE(X46,Y46)</f>
        <v>29.5</v>
      </c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3"/>
      <c r="BW46" s="133"/>
      <c r="BX46" s="133"/>
      <c r="BY46" s="133"/>
      <c r="BZ46" s="133"/>
      <c r="CA46" s="133"/>
      <c r="CB46" s="133"/>
      <c r="CC46" s="133"/>
      <c r="CD46" s="133"/>
      <c r="CE46" s="133"/>
      <c r="CF46" s="133"/>
      <c r="CG46" s="133"/>
      <c r="CH46" s="133"/>
      <c r="CI46" s="133"/>
      <c r="CJ46" s="133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3"/>
      <c r="DF46" s="133"/>
      <c r="DG46" s="133"/>
      <c r="DH46" s="133"/>
      <c r="DI46" s="133"/>
      <c r="DJ46" s="133"/>
      <c r="DK46" s="133"/>
      <c r="DL46" s="133"/>
      <c r="DM46" s="133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  <c r="EW46" s="133"/>
      <c r="EX46" s="133"/>
      <c r="EY46" s="133"/>
      <c r="EZ46" s="133"/>
      <c r="FA46" s="133"/>
      <c r="FB46" s="133"/>
      <c r="FC46" s="133"/>
      <c r="FD46" s="133"/>
      <c r="FE46" s="133"/>
      <c r="FF46" s="133"/>
      <c r="FG46" s="133"/>
      <c r="FH46" s="133"/>
      <c r="FI46" s="133"/>
      <c r="FJ46" s="133"/>
      <c r="FK46" s="133"/>
      <c r="FL46" s="133"/>
      <c r="FM46" s="133"/>
      <c r="FN46" s="133"/>
      <c r="FO46" s="133"/>
      <c r="FP46" s="133"/>
      <c r="FQ46" s="133"/>
      <c r="FR46" s="133"/>
      <c r="FS46" s="133"/>
      <c r="FT46" s="133"/>
      <c r="FU46" s="133"/>
      <c r="FV46" s="133"/>
      <c r="FW46" s="133"/>
      <c r="FX46" s="133"/>
      <c r="FY46" s="133"/>
      <c r="FZ46" s="133"/>
      <c r="GA46" s="133"/>
      <c r="GB46" s="133"/>
      <c r="GC46" s="133"/>
      <c r="GD46" s="133"/>
      <c r="GE46" s="133"/>
      <c r="GF46" s="133"/>
      <c r="GG46" s="133"/>
      <c r="GH46" s="133"/>
      <c r="GI46" s="133"/>
      <c r="GJ46" s="133"/>
      <c r="GK46" s="133"/>
      <c r="GL46" s="133"/>
      <c r="GM46" s="133"/>
      <c r="GN46" s="133"/>
      <c r="GO46" s="133"/>
      <c r="GP46" s="133"/>
      <c r="GQ46" s="133"/>
      <c r="GR46" s="133"/>
      <c r="GS46" s="133"/>
      <c r="GT46" s="133"/>
      <c r="GU46" s="133"/>
      <c r="GV46" s="133"/>
      <c r="GW46" s="133"/>
      <c r="GX46" s="133"/>
      <c r="GY46" s="133"/>
      <c r="GZ46" s="133"/>
      <c r="HA46" s="133"/>
      <c r="HB46" s="133"/>
      <c r="HC46" s="133"/>
      <c r="HD46" s="133"/>
      <c r="HE46" s="133"/>
      <c r="HF46" s="133"/>
      <c r="HG46" s="133"/>
      <c r="HH46" s="133"/>
      <c r="HI46" s="133"/>
      <c r="HJ46" s="133"/>
      <c r="HK46" s="133"/>
      <c r="HL46" s="133"/>
      <c r="HM46" s="133"/>
      <c r="HN46" s="133"/>
      <c r="HO46" s="133"/>
      <c r="HP46" s="133"/>
      <c r="HQ46" s="133"/>
      <c r="HR46" s="133"/>
      <c r="HS46" s="133"/>
      <c r="HT46" s="133"/>
      <c r="HU46" s="133"/>
      <c r="HV46" s="133"/>
      <c r="HW46" s="133"/>
      <c r="HX46" s="133"/>
      <c r="HY46" s="133"/>
      <c r="HZ46" s="133"/>
      <c r="IA46" s="133"/>
      <c r="IB46" s="133"/>
      <c r="IC46" s="133"/>
      <c r="ID46" s="133"/>
      <c r="IE46" s="133"/>
      <c r="IF46" s="133"/>
      <c r="IG46" s="133"/>
      <c r="IH46" s="133"/>
      <c r="II46" s="133"/>
      <c r="IJ46" s="133"/>
      <c r="IK46" s="133"/>
      <c r="IL46" s="133"/>
      <c r="IM46" s="133"/>
      <c r="IN46" s="133"/>
      <c r="IO46" s="133"/>
      <c r="IP46" s="133"/>
      <c r="IQ46" s="133"/>
      <c r="IR46" s="133"/>
      <c r="IS46" s="133"/>
      <c r="IT46" s="133"/>
      <c r="IU46" s="133"/>
      <c r="IV46" s="133"/>
      <c r="IW46" s="133"/>
    </row>
    <row r="47" customFormat="false" ht="12" hidden="true" customHeight="true" outlineLevel="0" collapsed="false">
      <c r="A47" s="134" t="str">
        <f aca="false">TEXT(B47,"ddd")</f>
        <v>Wed</v>
      </c>
      <c r="B47" s="81" t="n">
        <v>36873</v>
      </c>
      <c r="C47" s="124" t="n">
        <v>3857.444</v>
      </c>
      <c r="D47" s="124" t="n">
        <v>3149.979</v>
      </c>
      <c r="E47" s="125" t="n">
        <v>7007.423</v>
      </c>
      <c r="F47" s="126" t="n">
        <v>1383.043</v>
      </c>
      <c r="G47" s="135"/>
      <c r="H47" s="135"/>
      <c r="I47" s="124" t="n">
        <v>681.929</v>
      </c>
      <c r="J47" s="124" t="n">
        <v>498.95</v>
      </c>
      <c r="K47" s="124" t="n">
        <v>2573.485</v>
      </c>
      <c r="L47" s="124" t="n">
        <v>892.706</v>
      </c>
      <c r="M47" s="124" t="n">
        <v>730.819</v>
      </c>
      <c r="N47" s="124" t="n">
        <v>853.181</v>
      </c>
      <c r="O47" s="124" t="n">
        <v>19</v>
      </c>
      <c r="P47" s="125" t="n">
        <v>7633.113</v>
      </c>
      <c r="Q47" s="126" t="n">
        <v>-358.299</v>
      </c>
      <c r="R47" s="124" t="n">
        <v>-267.391</v>
      </c>
      <c r="S47" s="124" t="n">
        <v>-625.69</v>
      </c>
      <c r="T47" s="136" t="n">
        <v>30681537</v>
      </c>
      <c r="U47" s="125" t="n">
        <f aca="false">+U46+(R47*1000)</f>
        <v>26366956</v>
      </c>
      <c r="V47" s="129" t="n">
        <v>0</v>
      </c>
      <c r="W47" s="130" t="n">
        <v>12.8788992344338</v>
      </c>
      <c r="X47" s="131" t="n">
        <v>36</v>
      </c>
      <c r="Y47" s="54" t="n">
        <v>29</v>
      </c>
      <c r="Z47" s="132" t="n">
        <f aca="false">AVERAGE(X47,Y47)</f>
        <v>32.5</v>
      </c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3"/>
      <c r="BT47" s="133"/>
      <c r="BU47" s="133"/>
      <c r="BV47" s="133"/>
      <c r="BW47" s="133"/>
      <c r="BX47" s="133"/>
      <c r="BY47" s="133"/>
      <c r="BZ47" s="133"/>
      <c r="CA47" s="133"/>
      <c r="CB47" s="133"/>
      <c r="CC47" s="133"/>
      <c r="CD47" s="133"/>
      <c r="CE47" s="133"/>
      <c r="CF47" s="133"/>
      <c r="CG47" s="133"/>
      <c r="CH47" s="133"/>
      <c r="CI47" s="133"/>
      <c r="CJ47" s="133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33"/>
      <c r="CW47" s="133"/>
      <c r="CX47" s="133"/>
      <c r="CY47" s="133"/>
      <c r="CZ47" s="133"/>
      <c r="DA47" s="133"/>
      <c r="DB47" s="133"/>
      <c r="DC47" s="133"/>
      <c r="DD47" s="133"/>
      <c r="DE47" s="133"/>
      <c r="DF47" s="133"/>
      <c r="DG47" s="133"/>
      <c r="DH47" s="133"/>
      <c r="DI47" s="133"/>
      <c r="DJ47" s="133"/>
      <c r="DK47" s="133"/>
      <c r="DL47" s="133"/>
      <c r="DM47" s="133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  <c r="EW47" s="133"/>
      <c r="EX47" s="133"/>
      <c r="EY47" s="133"/>
      <c r="EZ47" s="133"/>
      <c r="FA47" s="133"/>
      <c r="FB47" s="133"/>
      <c r="FC47" s="133"/>
      <c r="FD47" s="133"/>
      <c r="FE47" s="133"/>
      <c r="FF47" s="133"/>
      <c r="FG47" s="133"/>
      <c r="FH47" s="133"/>
      <c r="FI47" s="133"/>
      <c r="FJ47" s="133"/>
      <c r="FK47" s="133"/>
      <c r="FL47" s="133"/>
      <c r="FM47" s="133"/>
      <c r="FN47" s="133"/>
      <c r="FO47" s="133"/>
      <c r="FP47" s="133"/>
      <c r="FQ47" s="133"/>
      <c r="FR47" s="133"/>
      <c r="FS47" s="133"/>
      <c r="FT47" s="133"/>
      <c r="FU47" s="133"/>
      <c r="FV47" s="133"/>
      <c r="FW47" s="133"/>
      <c r="FX47" s="133"/>
      <c r="FY47" s="133"/>
      <c r="FZ47" s="133"/>
      <c r="GA47" s="133"/>
      <c r="GB47" s="133"/>
      <c r="GC47" s="133"/>
      <c r="GD47" s="133"/>
      <c r="GE47" s="133"/>
      <c r="GF47" s="133"/>
      <c r="GG47" s="133"/>
      <c r="GH47" s="133"/>
      <c r="GI47" s="133"/>
      <c r="GJ47" s="133"/>
      <c r="GK47" s="133"/>
      <c r="GL47" s="133"/>
      <c r="GM47" s="133"/>
      <c r="GN47" s="133"/>
      <c r="GO47" s="133"/>
      <c r="GP47" s="133"/>
      <c r="GQ47" s="133"/>
      <c r="GR47" s="133"/>
      <c r="GS47" s="133"/>
      <c r="GT47" s="133"/>
      <c r="GU47" s="133"/>
      <c r="GV47" s="133"/>
      <c r="GW47" s="133"/>
      <c r="GX47" s="133"/>
      <c r="GY47" s="133"/>
      <c r="GZ47" s="133"/>
      <c r="HA47" s="133"/>
      <c r="HB47" s="133"/>
      <c r="HC47" s="133"/>
      <c r="HD47" s="133"/>
      <c r="HE47" s="133"/>
      <c r="HF47" s="133"/>
      <c r="HG47" s="133"/>
      <c r="HH47" s="133"/>
      <c r="HI47" s="133"/>
      <c r="HJ47" s="133"/>
      <c r="HK47" s="133"/>
      <c r="HL47" s="133"/>
      <c r="HM47" s="133"/>
      <c r="HN47" s="133"/>
      <c r="HO47" s="133"/>
      <c r="HP47" s="133"/>
      <c r="HQ47" s="133"/>
      <c r="HR47" s="133"/>
      <c r="HS47" s="133"/>
      <c r="HT47" s="133"/>
      <c r="HU47" s="133"/>
      <c r="HV47" s="133"/>
      <c r="HW47" s="133"/>
      <c r="HX47" s="133"/>
      <c r="HY47" s="133"/>
      <c r="HZ47" s="133"/>
      <c r="IA47" s="133"/>
      <c r="IB47" s="133"/>
      <c r="IC47" s="133"/>
      <c r="ID47" s="133"/>
      <c r="IE47" s="133"/>
      <c r="IF47" s="133"/>
      <c r="IG47" s="133"/>
      <c r="IH47" s="133"/>
      <c r="II47" s="133"/>
      <c r="IJ47" s="133"/>
      <c r="IK47" s="133"/>
      <c r="IL47" s="133"/>
      <c r="IM47" s="133"/>
      <c r="IN47" s="133"/>
      <c r="IO47" s="133"/>
      <c r="IP47" s="133"/>
      <c r="IQ47" s="133"/>
      <c r="IR47" s="133"/>
      <c r="IS47" s="133"/>
      <c r="IT47" s="133"/>
      <c r="IU47" s="133"/>
      <c r="IV47" s="133"/>
      <c r="IW47" s="133"/>
    </row>
    <row r="48" customFormat="false" ht="12" hidden="true" customHeight="true" outlineLevel="0" collapsed="false">
      <c r="A48" s="134" t="str">
        <f aca="false">TEXT(B48,"ddd")</f>
        <v>Thu</v>
      </c>
      <c r="B48" s="81" t="n">
        <v>36874</v>
      </c>
      <c r="C48" s="124" t="n">
        <v>3832.902</v>
      </c>
      <c r="D48" s="124" t="n">
        <v>3194.695</v>
      </c>
      <c r="E48" s="125" t="n">
        <v>7027.597</v>
      </c>
      <c r="F48" s="126" t="n">
        <v>889.988999999999</v>
      </c>
      <c r="G48" s="135"/>
      <c r="H48" s="135"/>
      <c r="I48" s="124" t="n">
        <v>637.922</v>
      </c>
      <c r="J48" s="124" t="n">
        <v>506.167</v>
      </c>
      <c r="K48" s="124" t="n">
        <v>2597.582</v>
      </c>
      <c r="L48" s="124" t="n">
        <v>886.199</v>
      </c>
      <c r="M48" s="124" t="n">
        <v>1033.016</v>
      </c>
      <c r="N48" s="124" t="n">
        <v>853.116</v>
      </c>
      <c r="O48" s="124" t="n">
        <v>25</v>
      </c>
      <c r="P48" s="125" t="n">
        <v>7428.991</v>
      </c>
      <c r="Q48" s="126" t="n">
        <v>-384.573</v>
      </c>
      <c r="R48" s="124" t="n">
        <v>-16.821</v>
      </c>
      <c r="S48" s="124" t="n">
        <v>-401.394</v>
      </c>
      <c r="T48" s="136" t="n">
        <v>30296964</v>
      </c>
      <c r="U48" s="125" t="n">
        <f aca="false">+U47+(R48*1000)</f>
        <v>26350135</v>
      </c>
      <c r="V48" s="129" t="n">
        <v>0</v>
      </c>
      <c r="W48" s="130" t="n">
        <v>21.8119535178172</v>
      </c>
      <c r="X48" s="131" t="n">
        <v>45</v>
      </c>
      <c r="Y48" s="54" t="n">
        <v>35</v>
      </c>
      <c r="Z48" s="132" t="n">
        <f aca="false">AVERAGE(X48,Y48)</f>
        <v>40</v>
      </c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3"/>
      <c r="GI48" s="133"/>
      <c r="GJ48" s="133"/>
      <c r="GK48" s="133"/>
      <c r="GL48" s="133"/>
      <c r="GM48" s="133"/>
      <c r="GN48" s="133"/>
      <c r="GO48" s="133"/>
      <c r="GP48" s="133"/>
      <c r="GQ48" s="133"/>
      <c r="GR48" s="133"/>
      <c r="GS48" s="133"/>
      <c r="GT48" s="133"/>
      <c r="GU48" s="133"/>
      <c r="GV48" s="133"/>
      <c r="GW48" s="133"/>
      <c r="GX48" s="133"/>
      <c r="GY48" s="133"/>
      <c r="GZ48" s="133"/>
      <c r="HA48" s="133"/>
      <c r="HB48" s="133"/>
      <c r="HC48" s="133"/>
      <c r="HD48" s="133"/>
      <c r="HE48" s="133"/>
      <c r="HF48" s="133"/>
      <c r="HG48" s="133"/>
      <c r="HH48" s="133"/>
      <c r="HI48" s="133"/>
      <c r="HJ48" s="133"/>
      <c r="HK48" s="133"/>
      <c r="HL48" s="133"/>
      <c r="HM48" s="133"/>
      <c r="HN48" s="133"/>
      <c r="HO48" s="133"/>
      <c r="HP48" s="133"/>
      <c r="HQ48" s="133"/>
      <c r="HR48" s="133"/>
      <c r="HS48" s="133"/>
      <c r="HT48" s="133"/>
      <c r="HU48" s="133"/>
      <c r="HV48" s="133"/>
      <c r="HW48" s="133"/>
      <c r="HX48" s="133"/>
      <c r="HY48" s="133"/>
      <c r="HZ48" s="133"/>
      <c r="IA48" s="133"/>
      <c r="IB48" s="133"/>
      <c r="IC48" s="133"/>
      <c r="ID48" s="133"/>
      <c r="IE48" s="133"/>
      <c r="IF48" s="133"/>
      <c r="IG48" s="133"/>
      <c r="IH48" s="133"/>
      <c r="II48" s="133"/>
      <c r="IJ48" s="133"/>
      <c r="IK48" s="133"/>
      <c r="IL48" s="133"/>
      <c r="IM48" s="133"/>
      <c r="IN48" s="133"/>
      <c r="IO48" s="133"/>
      <c r="IP48" s="133"/>
      <c r="IQ48" s="133"/>
      <c r="IR48" s="133"/>
      <c r="IS48" s="133"/>
      <c r="IT48" s="133"/>
      <c r="IU48" s="133"/>
      <c r="IV48" s="133"/>
      <c r="IW48" s="133"/>
    </row>
    <row r="49" customFormat="false" ht="12" hidden="true" customHeight="true" outlineLevel="0" collapsed="false">
      <c r="A49" s="134" t="str">
        <f aca="false">TEXT(B49,"ddd")</f>
        <v>Fri</v>
      </c>
      <c r="B49" s="81" t="n">
        <v>36875</v>
      </c>
      <c r="C49" s="124" t="n">
        <v>3885.215</v>
      </c>
      <c r="D49" s="124" t="n">
        <v>3150</v>
      </c>
      <c r="E49" s="125" t="n">
        <v>7035.215</v>
      </c>
      <c r="F49" s="126" t="n">
        <v>1057.404</v>
      </c>
      <c r="G49" s="135"/>
      <c r="H49" s="135"/>
      <c r="I49" s="124" t="n">
        <v>696.985</v>
      </c>
      <c r="J49" s="124" t="n">
        <v>487.811</v>
      </c>
      <c r="K49" s="124" t="n">
        <v>2616</v>
      </c>
      <c r="L49" s="124" t="n">
        <v>886.174</v>
      </c>
      <c r="M49" s="124" t="n">
        <v>1049.65</v>
      </c>
      <c r="N49" s="124" t="n">
        <v>816.683</v>
      </c>
      <c r="O49" s="124" t="n">
        <v>30</v>
      </c>
      <c r="P49" s="125" t="n">
        <v>7640.707</v>
      </c>
      <c r="Q49" s="126" t="n">
        <v>-470.741</v>
      </c>
      <c r="R49" s="124" t="n">
        <v>-134.751</v>
      </c>
      <c r="S49" s="124" t="n">
        <v>-605.492</v>
      </c>
      <c r="T49" s="136" t="n">
        <v>29826223</v>
      </c>
      <c r="U49" s="125" t="n">
        <f aca="false">+U48+(R49*1000)</f>
        <v>26215384</v>
      </c>
      <c r="V49" s="129" t="n">
        <v>0</v>
      </c>
      <c r="W49" s="130" t="n">
        <v>35.1469118009812</v>
      </c>
      <c r="X49" s="131" t="n">
        <v>41</v>
      </c>
      <c r="Y49" s="54" t="n">
        <v>29</v>
      </c>
      <c r="Z49" s="132" t="n">
        <f aca="false">AVERAGE(X49,Y49)</f>
        <v>35</v>
      </c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  <c r="CG49" s="133"/>
      <c r="CH49" s="133"/>
      <c r="CI49" s="133"/>
      <c r="CJ49" s="133"/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3"/>
      <c r="FI49" s="133"/>
      <c r="FJ49" s="133"/>
      <c r="FK49" s="133"/>
      <c r="FL49" s="133"/>
      <c r="FM49" s="133"/>
      <c r="FN49" s="133"/>
      <c r="FO49" s="133"/>
      <c r="FP49" s="133"/>
      <c r="FQ49" s="133"/>
      <c r="FR49" s="133"/>
      <c r="FS49" s="133"/>
      <c r="FT49" s="133"/>
      <c r="FU49" s="133"/>
      <c r="FV49" s="133"/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3"/>
      <c r="GI49" s="133"/>
      <c r="GJ49" s="133"/>
      <c r="GK49" s="133"/>
      <c r="GL49" s="133"/>
      <c r="GM49" s="133"/>
      <c r="GN49" s="133"/>
      <c r="GO49" s="133"/>
      <c r="GP49" s="133"/>
      <c r="GQ49" s="133"/>
      <c r="GR49" s="133"/>
      <c r="GS49" s="133"/>
      <c r="GT49" s="133"/>
      <c r="GU49" s="133"/>
      <c r="GV49" s="133"/>
      <c r="GW49" s="133"/>
      <c r="GX49" s="133"/>
      <c r="GY49" s="133"/>
      <c r="GZ49" s="133"/>
      <c r="HA49" s="133"/>
      <c r="HB49" s="133"/>
      <c r="HC49" s="133"/>
      <c r="HD49" s="133"/>
      <c r="HE49" s="133"/>
      <c r="HF49" s="133"/>
      <c r="HG49" s="133"/>
      <c r="HH49" s="133"/>
      <c r="HI49" s="133"/>
      <c r="HJ49" s="133"/>
      <c r="HK49" s="133"/>
      <c r="HL49" s="133"/>
      <c r="HM49" s="133"/>
      <c r="HN49" s="133"/>
      <c r="HO49" s="133"/>
      <c r="HP49" s="133"/>
      <c r="HQ49" s="133"/>
      <c r="HR49" s="133"/>
      <c r="HS49" s="133"/>
      <c r="HT49" s="133"/>
      <c r="HU49" s="133"/>
      <c r="HV49" s="133"/>
      <c r="HW49" s="133"/>
      <c r="HX49" s="133"/>
      <c r="HY49" s="133"/>
      <c r="HZ49" s="133"/>
      <c r="IA49" s="133"/>
      <c r="IB49" s="133"/>
      <c r="IC49" s="133"/>
      <c r="ID49" s="133"/>
      <c r="IE49" s="133"/>
      <c r="IF49" s="133"/>
      <c r="IG49" s="133"/>
      <c r="IH49" s="133"/>
      <c r="II49" s="133"/>
      <c r="IJ49" s="133"/>
      <c r="IK49" s="133"/>
      <c r="IL49" s="133"/>
      <c r="IM49" s="133"/>
      <c r="IN49" s="133"/>
      <c r="IO49" s="133"/>
      <c r="IP49" s="133"/>
      <c r="IQ49" s="133"/>
      <c r="IR49" s="133"/>
      <c r="IS49" s="133"/>
      <c r="IT49" s="133"/>
      <c r="IU49" s="133"/>
      <c r="IV49" s="133"/>
      <c r="IW49" s="133"/>
    </row>
    <row r="50" customFormat="false" ht="12" hidden="true" customHeight="true" outlineLevel="0" collapsed="false">
      <c r="A50" s="134" t="str">
        <f aca="false">TEXT(B50,"ddd")</f>
        <v>Sat</v>
      </c>
      <c r="B50" s="81" t="n">
        <v>36876</v>
      </c>
      <c r="C50" s="124" t="n">
        <v>3829.494</v>
      </c>
      <c r="D50" s="124" t="n">
        <v>3150</v>
      </c>
      <c r="E50" s="125" t="n">
        <v>6979.494</v>
      </c>
      <c r="F50" s="126" t="n">
        <v>1338.256</v>
      </c>
      <c r="G50" s="135"/>
      <c r="H50" s="135"/>
      <c r="I50" s="124" t="n">
        <v>668.028</v>
      </c>
      <c r="J50" s="124" t="n">
        <v>487.634</v>
      </c>
      <c r="K50" s="124" t="n">
        <v>2616</v>
      </c>
      <c r="L50" s="124" t="n">
        <v>871.687</v>
      </c>
      <c r="M50" s="124" t="n">
        <v>706.423</v>
      </c>
      <c r="N50" s="124" t="n">
        <v>838.311</v>
      </c>
      <c r="O50" s="124" t="n">
        <v>28</v>
      </c>
      <c r="P50" s="125" t="n">
        <v>7554.339</v>
      </c>
      <c r="Q50" s="126" t="n">
        <v>-398.21</v>
      </c>
      <c r="R50" s="124" t="n">
        <v>-176.635</v>
      </c>
      <c r="S50" s="124" t="n">
        <v>-574.845</v>
      </c>
      <c r="T50" s="136" t="n">
        <v>29428013</v>
      </c>
      <c r="U50" s="125" t="n">
        <f aca="false">+U49+(R50*1000)</f>
        <v>26038749</v>
      </c>
      <c r="V50" s="129" t="n">
        <v>0</v>
      </c>
      <c r="W50" s="130" t="n">
        <v>27.5543138395926</v>
      </c>
      <c r="X50" s="131" t="n">
        <v>38</v>
      </c>
      <c r="Y50" s="54" t="n">
        <v>23</v>
      </c>
      <c r="Z50" s="132" t="n">
        <f aca="false">AVERAGE(X50,Y50)</f>
        <v>30.5</v>
      </c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3"/>
      <c r="FS50" s="133"/>
      <c r="FT50" s="133"/>
      <c r="FU50" s="133"/>
      <c r="FV50" s="133"/>
      <c r="FW50" s="133"/>
      <c r="FX50" s="133"/>
      <c r="FY50" s="133"/>
      <c r="FZ50" s="133"/>
      <c r="GA50" s="133"/>
      <c r="GB50" s="133"/>
      <c r="GC50" s="133"/>
      <c r="GD50" s="133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33"/>
      <c r="GT50" s="133"/>
      <c r="GU50" s="133"/>
      <c r="GV50" s="133"/>
      <c r="GW50" s="133"/>
      <c r="GX50" s="133"/>
      <c r="GY50" s="133"/>
      <c r="GZ50" s="133"/>
      <c r="HA50" s="133"/>
      <c r="HB50" s="133"/>
      <c r="HC50" s="133"/>
      <c r="HD50" s="133"/>
      <c r="HE50" s="133"/>
      <c r="HF50" s="133"/>
      <c r="HG50" s="133"/>
      <c r="HH50" s="133"/>
      <c r="HI50" s="133"/>
      <c r="HJ50" s="133"/>
      <c r="HK50" s="133"/>
      <c r="HL50" s="133"/>
      <c r="HM50" s="133"/>
      <c r="HN50" s="133"/>
      <c r="HO50" s="133"/>
      <c r="HP50" s="133"/>
      <c r="HQ50" s="133"/>
      <c r="HR50" s="133"/>
      <c r="HS50" s="133"/>
      <c r="HT50" s="133"/>
      <c r="HU50" s="133"/>
      <c r="HV50" s="133"/>
      <c r="HW50" s="133"/>
      <c r="HX50" s="133"/>
      <c r="HY50" s="133"/>
      <c r="HZ50" s="133"/>
      <c r="IA50" s="133"/>
      <c r="IB50" s="133"/>
      <c r="IC50" s="133"/>
      <c r="ID50" s="133"/>
      <c r="IE50" s="133"/>
      <c r="IF50" s="133"/>
      <c r="IG50" s="133"/>
      <c r="IH50" s="133"/>
      <c r="II50" s="133"/>
      <c r="IJ50" s="133"/>
      <c r="IK50" s="133"/>
      <c r="IL50" s="133"/>
      <c r="IM50" s="133"/>
      <c r="IN50" s="133"/>
      <c r="IO50" s="133"/>
      <c r="IP50" s="133"/>
      <c r="IQ50" s="133"/>
      <c r="IR50" s="133"/>
      <c r="IS50" s="133"/>
      <c r="IT50" s="133"/>
      <c r="IU50" s="133"/>
      <c r="IV50" s="133"/>
      <c r="IW50" s="133"/>
    </row>
    <row r="51" customFormat="false" ht="12" hidden="true" customHeight="true" outlineLevel="0" collapsed="false">
      <c r="A51" s="134" t="str">
        <f aca="false">TEXT(B51,"ddd")</f>
        <v>Sun</v>
      </c>
      <c r="B51" s="81" t="n">
        <v>36877</v>
      </c>
      <c r="C51" s="124" t="n">
        <v>3790.161</v>
      </c>
      <c r="D51" s="124" t="n">
        <v>3150</v>
      </c>
      <c r="E51" s="125" t="n">
        <v>6940.161</v>
      </c>
      <c r="F51" s="126" t="n">
        <v>1198.562</v>
      </c>
      <c r="G51" s="135"/>
      <c r="H51" s="135"/>
      <c r="I51" s="124" t="n">
        <v>713.029</v>
      </c>
      <c r="J51" s="124" t="n">
        <v>488.865</v>
      </c>
      <c r="K51" s="124" t="n">
        <v>2616</v>
      </c>
      <c r="L51" s="124" t="n">
        <v>883.74</v>
      </c>
      <c r="M51" s="124" t="n">
        <v>702.838</v>
      </c>
      <c r="N51" s="124" t="n">
        <v>837.307</v>
      </c>
      <c r="O51" s="124" t="n">
        <v>19</v>
      </c>
      <c r="P51" s="125" t="n">
        <v>7459.341</v>
      </c>
      <c r="Q51" s="126" t="n">
        <v>-432.601</v>
      </c>
      <c r="R51" s="124" t="n">
        <v>-86.579</v>
      </c>
      <c r="S51" s="124" t="n">
        <v>-519.18</v>
      </c>
      <c r="T51" s="136" t="n">
        <v>28995412</v>
      </c>
      <c r="U51" s="125" t="n">
        <f aca="false">+U50+(R51*1000)</f>
        <v>25952170</v>
      </c>
      <c r="V51" s="129" t="n">
        <v>0</v>
      </c>
      <c r="W51" s="130" t="n">
        <v>30.2806604853786</v>
      </c>
      <c r="X51" s="131" t="n">
        <v>39</v>
      </c>
      <c r="Y51" s="54" t="n">
        <v>25</v>
      </c>
      <c r="Z51" s="132" t="n">
        <f aca="false">AVERAGE(X51,Y51)</f>
        <v>32</v>
      </c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133"/>
      <c r="FG51" s="133"/>
      <c r="FH51" s="133"/>
      <c r="FI51" s="133"/>
      <c r="FJ51" s="133"/>
      <c r="FK51" s="133"/>
      <c r="FL51" s="133"/>
      <c r="FM51" s="133"/>
      <c r="FN51" s="133"/>
      <c r="FO51" s="133"/>
      <c r="FP51" s="133"/>
      <c r="FQ51" s="133"/>
      <c r="FR51" s="133"/>
      <c r="FS51" s="133"/>
      <c r="FT51" s="133"/>
      <c r="FU51" s="133"/>
      <c r="FV51" s="133"/>
      <c r="FW51" s="133"/>
      <c r="FX51" s="133"/>
      <c r="FY51" s="133"/>
      <c r="FZ51" s="133"/>
      <c r="GA51" s="133"/>
      <c r="GB51" s="133"/>
      <c r="GC51" s="133"/>
      <c r="GD51" s="133"/>
      <c r="GE51" s="133"/>
      <c r="GF51" s="133"/>
      <c r="GG51" s="133"/>
      <c r="GH51" s="133"/>
      <c r="GI51" s="133"/>
      <c r="GJ51" s="133"/>
      <c r="GK51" s="133"/>
      <c r="GL51" s="133"/>
      <c r="GM51" s="133"/>
      <c r="GN51" s="133"/>
      <c r="GO51" s="133"/>
      <c r="GP51" s="133"/>
      <c r="GQ51" s="133"/>
      <c r="GR51" s="133"/>
      <c r="GS51" s="133"/>
      <c r="GT51" s="133"/>
      <c r="GU51" s="133"/>
      <c r="GV51" s="133"/>
      <c r="GW51" s="133"/>
      <c r="GX51" s="133"/>
      <c r="GY51" s="133"/>
      <c r="GZ51" s="133"/>
      <c r="HA51" s="133"/>
      <c r="HB51" s="133"/>
      <c r="HC51" s="133"/>
      <c r="HD51" s="133"/>
      <c r="HE51" s="133"/>
      <c r="HF51" s="133"/>
      <c r="HG51" s="133"/>
      <c r="HH51" s="133"/>
      <c r="HI51" s="133"/>
      <c r="HJ51" s="133"/>
      <c r="HK51" s="133"/>
      <c r="HL51" s="133"/>
      <c r="HM51" s="133"/>
      <c r="HN51" s="133"/>
      <c r="HO51" s="133"/>
      <c r="HP51" s="133"/>
      <c r="HQ51" s="133"/>
      <c r="HR51" s="133"/>
      <c r="HS51" s="133"/>
      <c r="HT51" s="133"/>
      <c r="HU51" s="133"/>
      <c r="HV51" s="133"/>
      <c r="HW51" s="133"/>
      <c r="HX51" s="133"/>
      <c r="HY51" s="133"/>
      <c r="HZ51" s="133"/>
      <c r="IA51" s="133"/>
      <c r="IB51" s="133"/>
      <c r="IC51" s="133"/>
      <c r="ID51" s="133"/>
      <c r="IE51" s="133"/>
      <c r="IF51" s="133"/>
      <c r="IG51" s="133"/>
      <c r="IH51" s="133"/>
      <c r="II51" s="133"/>
      <c r="IJ51" s="133"/>
      <c r="IK51" s="133"/>
      <c r="IL51" s="133"/>
      <c r="IM51" s="133"/>
      <c r="IN51" s="133"/>
      <c r="IO51" s="133"/>
      <c r="IP51" s="133"/>
      <c r="IQ51" s="133"/>
      <c r="IR51" s="133"/>
      <c r="IS51" s="133"/>
      <c r="IT51" s="133"/>
      <c r="IU51" s="133"/>
      <c r="IV51" s="133"/>
      <c r="IW51" s="133"/>
    </row>
    <row r="52" customFormat="false" ht="12" hidden="true" customHeight="true" outlineLevel="0" collapsed="false">
      <c r="A52" s="134" t="str">
        <f aca="false">TEXT(B52,"ddd")</f>
        <v>Mon</v>
      </c>
      <c r="B52" s="81" t="n">
        <v>36878</v>
      </c>
      <c r="C52" s="124" t="n">
        <v>3861.518</v>
      </c>
      <c r="D52" s="124" t="n">
        <v>3150</v>
      </c>
      <c r="E52" s="125" t="n">
        <v>7011.518</v>
      </c>
      <c r="F52" s="126" t="n">
        <v>1517.171</v>
      </c>
      <c r="G52" s="135"/>
      <c r="H52" s="135"/>
      <c r="I52" s="124" t="n">
        <v>739.858</v>
      </c>
      <c r="J52" s="124" t="n">
        <v>489.157</v>
      </c>
      <c r="K52" s="124" t="n">
        <v>2616</v>
      </c>
      <c r="L52" s="124" t="n">
        <v>845.711</v>
      </c>
      <c r="M52" s="124" t="n">
        <v>704.067</v>
      </c>
      <c r="N52" s="124" t="n">
        <v>823.671</v>
      </c>
      <c r="O52" s="124" t="n">
        <v>28</v>
      </c>
      <c r="P52" s="125" t="n">
        <v>7763.635</v>
      </c>
      <c r="Q52" s="126" t="n">
        <v>-477.319</v>
      </c>
      <c r="R52" s="124" t="n">
        <v>-274.798</v>
      </c>
      <c r="S52" s="124" t="n">
        <v>-752.117</v>
      </c>
      <c r="T52" s="136" t="n">
        <v>28518093</v>
      </c>
      <c r="U52" s="125" t="n">
        <f aca="false">+U51+(R52*1000)</f>
        <v>25677372</v>
      </c>
      <c r="V52" s="129" t="n">
        <v>0</v>
      </c>
      <c r="W52" s="130" t="n">
        <v>35.1058963871293</v>
      </c>
      <c r="X52" s="131" t="n">
        <v>35</v>
      </c>
      <c r="Y52" s="54" t="n">
        <v>22</v>
      </c>
      <c r="Z52" s="132" t="n">
        <f aca="false">AVERAGE(X52,Y52)</f>
        <v>28.5</v>
      </c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  <c r="EW52" s="133"/>
      <c r="EX52" s="133"/>
      <c r="EY52" s="133"/>
      <c r="EZ52" s="133"/>
      <c r="FA52" s="133"/>
      <c r="FB52" s="133"/>
      <c r="FC52" s="133"/>
      <c r="FD52" s="133"/>
      <c r="FE52" s="133"/>
      <c r="FF52" s="133"/>
      <c r="FG52" s="133"/>
      <c r="FH52" s="133"/>
      <c r="FI52" s="133"/>
      <c r="FJ52" s="133"/>
      <c r="FK52" s="133"/>
      <c r="FL52" s="133"/>
      <c r="FM52" s="133"/>
      <c r="FN52" s="133"/>
      <c r="FO52" s="133"/>
      <c r="FP52" s="133"/>
      <c r="FQ52" s="133"/>
      <c r="FR52" s="133"/>
      <c r="FS52" s="133"/>
      <c r="FT52" s="133"/>
      <c r="FU52" s="133"/>
      <c r="FV52" s="133"/>
      <c r="FW52" s="133"/>
      <c r="FX52" s="133"/>
      <c r="FY52" s="133"/>
      <c r="FZ52" s="133"/>
      <c r="GA52" s="133"/>
      <c r="GB52" s="133"/>
      <c r="GC52" s="133"/>
      <c r="GD52" s="133"/>
      <c r="GE52" s="133"/>
      <c r="GF52" s="133"/>
      <c r="GG52" s="133"/>
      <c r="GH52" s="133"/>
      <c r="GI52" s="133"/>
      <c r="GJ52" s="133"/>
      <c r="GK52" s="133"/>
      <c r="GL52" s="133"/>
      <c r="GM52" s="133"/>
      <c r="GN52" s="133"/>
      <c r="GO52" s="133"/>
      <c r="GP52" s="133"/>
      <c r="GQ52" s="133"/>
      <c r="GR52" s="133"/>
      <c r="GS52" s="133"/>
      <c r="GT52" s="133"/>
      <c r="GU52" s="133"/>
      <c r="GV52" s="133"/>
      <c r="GW52" s="133"/>
      <c r="GX52" s="133"/>
      <c r="GY52" s="133"/>
      <c r="GZ52" s="133"/>
      <c r="HA52" s="133"/>
      <c r="HB52" s="133"/>
      <c r="HC52" s="133"/>
      <c r="HD52" s="133"/>
      <c r="HE52" s="133"/>
      <c r="HF52" s="133"/>
      <c r="HG52" s="133"/>
      <c r="HH52" s="133"/>
      <c r="HI52" s="133"/>
      <c r="HJ52" s="133"/>
      <c r="HK52" s="133"/>
      <c r="HL52" s="133"/>
      <c r="HM52" s="133"/>
      <c r="HN52" s="133"/>
      <c r="HO52" s="133"/>
      <c r="HP52" s="133"/>
      <c r="HQ52" s="133"/>
      <c r="HR52" s="133"/>
      <c r="HS52" s="133"/>
      <c r="HT52" s="133"/>
      <c r="HU52" s="133"/>
      <c r="HV52" s="133"/>
      <c r="HW52" s="133"/>
      <c r="HX52" s="133"/>
      <c r="HY52" s="133"/>
      <c r="HZ52" s="133"/>
      <c r="IA52" s="133"/>
      <c r="IB52" s="133"/>
      <c r="IC52" s="133"/>
      <c r="ID52" s="133"/>
      <c r="IE52" s="133"/>
      <c r="IF52" s="133"/>
      <c r="IG52" s="133"/>
      <c r="IH52" s="133"/>
      <c r="II52" s="133"/>
      <c r="IJ52" s="133"/>
      <c r="IK52" s="133"/>
      <c r="IL52" s="133"/>
      <c r="IM52" s="133"/>
      <c r="IN52" s="133"/>
      <c r="IO52" s="133"/>
      <c r="IP52" s="133"/>
      <c r="IQ52" s="133"/>
      <c r="IR52" s="133"/>
      <c r="IS52" s="133"/>
      <c r="IT52" s="133"/>
      <c r="IU52" s="133"/>
      <c r="IV52" s="133"/>
      <c r="IW52" s="133"/>
    </row>
    <row r="53" customFormat="false" ht="12" hidden="true" customHeight="true" outlineLevel="0" collapsed="false">
      <c r="A53" s="134" t="str">
        <f aca="false">TEXT(B53,"ddd")</f>
        <v>Tue</v>
      </c>
      <c r="B53" s="81" t="n">
        <v>36879</v>
      </c>
      <c r="C53" s="124" t="n">
        <v>3900</v>
      </c>
      <c r="D53" s="124" t="n">
        <v>3150</v>
      </c>
      <c r="E53" s="125" t="n">
        <v>7050</v>
      </c>
      <c r="F53" s="126" t="n">
        <v>1338.164</v>
      </c>
      <c r="G53" s="135"/>
      <c r="H53" s="135"/>
      <c r="I53" s="124" t="n">
        <v>700</v>
      </c>
      <c r="J53" s="124" t="n">
        <v>483.026</v>
      </c>
      <c r="K53" s="124" t="n">
        <v>2616</v>
      </c>
      <c r="L53" s="124" t="n">
        <v>865.42</v>
      </c>
      <c r="M53" s="124" t="n">
        <v>835.9</v>
      </c>
      <c r="N53" s="124" t="n">
        <v>822.866</v>
      </c>
      <c r="O53" s="124" t="n">
        <v>30</v>
      </c>
      <c r="P53" s="125" t="n">
        <v>7691.376</v>
      </c>
      <c r="Q53" s="126" t="n">
        <v>-536.913</v>
      </c>
      <c r="R53" s="124" t="n">
        <v>-104.463</v>
      </c>
      <c r="S53" s="124" t="n">
        <v>-641.376</v>
      </c>
      <c r="T53" s="136" t="n">
        <v>27981180</v>
      </c>
      <c r="U53" s="125" t="n">
        <f aca="false">+U52+(R53*1000)</f>
        <v>25572909</v>
      </c>
      <c r="V53" s="129" t="n">
        <v>0</v>
      </c>
      <c r="W53" s="130" t="n">
        <v>29.4332947942476</v>
      </c>
      <c r="X53" s="131" t="n">
        <v>32</v>
      </c>
      <c r="Y53" s="54" t="n">
        <v>20</v>
      </c>
      <c r="Z53" s="132" t="n">
        <f aca="false">AVERAGE(X53,Y53)</f>
        <v>26</v>
      </c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3"/>
      <c r="FS53" s="133"/>
      <c r="FT53" s="133"/>
      <c r="FU53" s="133"/>
      <c r="FV53" s="133"/>
      <c r="FW53" s="133"/>
      <c r="FX53" s="133"/>
      <c r="FY53" s="133"/>
      <c r="FZ53" s="133"/>
      <c r="GA53" s="133"/>
      <c r="GB53" s="133"/>
      <c r="GC53" s="133"/>
      <c r="GD53" s="133"/>
      <c r="GE53" s="133"/>
      <c r="GF53" s="133"/>
      <c r="GG53" s="133"/>
      <c r="GH53" s="133"/>
      <c r="GI53" s="133"/>
      <c r="GJ53" s="133"/>
      <c r="GK53" s="133"/>
      <c r="GL53" s="133"/>
      <c r="GM53" s="133"/>
      <c r="GN53" s="133"/>
      <c r="GO53" s="133"/>
      <c r="GP53" s="133"/>
      <c r="GQ53" s="133"/>
      <c r="GR53" s="133"/>
      <c r="GS53" s="133"/>
      <c r="GT53" s="133"/>
      <c r="GU53" s="133"/>
      <c r="GV53" s="133"/>
      <c r="GW53" s="133"/>
      <c r="GX53" s="133"/>
      <c r="GY53" s="133"/>
      <c r="GZ53" s="133"/>
      <c r="HA53" s="133"/>
      <c r="HB53" s="133"/>
      <c r="HC53" s="133"/>
      <c r="HD53" s="133"/>
      <c r="HE53" s="133"/>
      <c r="HF53" s="133"/>
      <c r="HG53" s="133"/>
      <c r="HH53" s="133"/>
      <c r="HI53" s="133"/>
      <c r="HJ53" s="133"/>
      <c r="HK53" s="133"/>
      <c r="HL53" s="133"/>
      <c r="HM53" s="133"/>
      <c r="HN53" s="133"/>
      <c r="HO53" s="133"/>
      <c r="HP53" s="133"/>
      <c r="HQ53" s="133"/>
      <c r="HR53" s="133"/>
      <c r="HS53" s="133"/>
      <c r="HT53" s="133"/>
      <c r="HU53" s="133"/>
      <c r="HV53" s="133"/>
      <c r="HW53" s="133"/>
      <c r="HX53" s="133"/>
      <c r="HY53" s="133"/>
      <c r="HZ53" s="133"/>
      <c r="IA53" s="133"/>
      <c r="IB53" s="133"/>
      <c r="IC53" s="133"/>
      <c r="ID53" s="133"/>
      <c r="IE53" s="133"/>
      <c r="IF53" s="133"/>
      <c r="IG53" s="133"/>
      <c r="IH53" s="133"/>
      <c r="II53" s="133"/>
      <c r="IJ53" s="133"/>
      <c r="IK53" s="133"/>
      <c r="IL53" s="133"/>
      <c r="IM53" s="133"/>
      <c r="IN53" s="133"/>
      <c r="IO53" s="133"/>
      <c r="IP53" s="133"/>
      <c r="IQ53" s="133"/>
      <c r="IR53" s="133"/>
      <c r="IS53" s="133"/>
      <c r="IT53" s="133"/>
      <c r="IU53" s="133"/>
      <c r="IV53" s="133"/>
      <c r="IW53" s="133"/>
    </row>
    <row r="54" customFormat="false" ht="12" hidden="true" customHeight="true" outlineLevel="0" collapsed="false">
      <c r="A54" s="134" t="str">
        <f aca="false">TEXT(B54,"ddd")</f>
        <v>Wed</v>
      </c>
      <c r="B54" s="81" t="n">
        <v>36880</v>
      </c>
      <c r="C54" s="124" t="n">
        <v>3945.377</v>
      </c>
      <c r="D54" s="124" t="n">
        <v>3127.766</v>
      </c>
      <c r="E54" s="125" t="n">
        <v>7073.143</v>
      </c>
      <c r="F54" s="126" t="n">
        <v>1740.627</v>
      </c>
      <c r="G54" s="135"/>
      <c r="H54" s="135"/>
      <c r="I54" s="124" t="n">
        <v>676.495</v>
      </c>
      <c r="J54" s="124" t="n">
        <v>500.578</v>
      </c>
      <c r="K54" s="124" t="n">
        <v>2574.8</v>
      </c>
      <c r="L54" s="124" t="n">
        <v>845.163</v>
      </c>
      <c r="M54" s="124" t="n">
        <v>712.244</v>
      </c>
      <c r="N54" s="124" t="n">
        <v>852.254</v>
      </c>
      <c r="O54" s="124" t="n">
        <v>31</v>
      </c>
      <c r="P54" s="125" t="n">
        <v>7933.161</v>
      </c>
      <c r="Q54" s="126" t="n">
        <v>-508.817</v>
      </c>
      <c r="R54" s="124" t="n">
        <v>-351.201</v>
      </c>
      <c r="S54" s="124" t="n">
        <v>-860.018</v>
      </c>
      <c r="T54" s="136" t="n">
        <v>27472363</v>
      </c>
      <c r="U54" s="125" t="n">
        <f aca="false">+U53+(R54*1000)</f>
        <v>25221708</v>
      </c>
      <c r="V54" s="129" t="n">
        <v>0</v>
      </c>
      <c r="W54" s="130" t="n">
        <v>36.3593085841571</v>
      </c>
      <c r="X54" s="131" t="n">
        <v>39</v>
      </c>
      <c r="Y54" s="54" t="n">
        <v>25</v>
      </c>
      <c r="Z54" s="132" t="n">
        <f aca="false">AVERAGE(X54,Y54)</f>
        <v>32</v>
      </c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3"/>
      <c r="FS54" s="133"/>
      <c r="FT54" s="133"/>
      <c r="FU54" s="133"/>
      <c r="FV54" s="133"/>
      <c r="FW54" s="133"/>
      <c r="FX54" s="133"/>
      <c r="FY54" s="133"/>
      <c r="FZ54" s="133"/>
      <c r="GA54" s="133"/>
      <c r="GB54" s="133"/>
      <c r="GC54" s="133"/>
      <c r="GD54" s="133"/>
      <c r="GE54" s="133"/>
      <c r="GF54" s="133"/>
      <c r="GG54" s="133"/>
      <c r="GH54" s="133"/>
      <c r="GI54" s="133"/>
      <c r="GJ54" s="133"/>
      <c r="GK54" s="133"/>
      <c r="GL54" s="133"/>
      <c r="GM54" s="133"/>
      <c r="GN54" s="133"/>
      <c r="GO54" s="133"/>
      <c r="GP54" s="133"/>
      <c r="GQ54" s="133"/>
      <c r="GR54" s="133"/>
      <c r="GS54" s="133"/>
      <c r="GT54" s="133"/>
      <c r="GU54" s="133"/>
      <c r="GV54" s="133"/>
      <c r="GW54" s="133"/>
      <c r="GX54" s="133"/>
      <c r="GY54" s="133"/>
      <c r="GZ54" s="133"/>
      <c r="HA54" s="133"/>
      <c r="HB54" s="133"/>
      <c r="HC54" s="133"/>
      <c r="HD54" s="133"/>
      <c r="HE54" s="133"/>
      <c r="HF54" s="133"/>
      <c r="HG54" s="133"/>
      <c r="HH54" s="133"/>
      <c r="HI54" s="133"/>
      <c r="HJ54" s="133"/>
      <c r="HK54" s="133"/>
      <c r="HL54" s="133"/>
      <c r="HM54" s="133"/>
      <c r="HN54" s="133"/>
      <c r="HO54" s="133"/>
      <c r="HP54" s="133"/>
      <c r="HQ54" s="133"/>
      <c r="HR54" s="133"/>
      <c r="HS54" s="133"/>
      <c r="HT54" s="133"/>
      <c r="HU54" s="133"/>
      <c r="HV54" s="133"/>
      <c r="HW54" s="133"/>
      <c r="HX54" s="133"/>
      <c r="HY54" s="133"/>
      <c r="HZ54" s="133"/>
      <c r="IA54" s="133"/>
      <c r="IB54" s="133"/>
      <c r="IC54" s="133"/>
      <c r="ID54" s="133"/>
      <c r="IE54" s="133"/>
      <c r="IF54" s="133"/>
      <c r="IG54" s="133"/>
      <c r="IH54" s="133"/>
      <c r="II54" s="133"/>
      <c r="IJ54" s="133"/>
      <c r="IK54" s="133"/>
      <c r="IL54" s="133"/>
      <c r="IM54" s="133"/>
      <c r="IN54" s="133"/>
      <c r="IO54" s="133"/>
      <c r="IP54" s="133"/>
      <c r="IQ54" s="133"/>
      <c r="IR54" s="133"/>
      <c r="IS54" s="133"/>
      <c r="IT54" s="133"/>
      <c r="IU54" s="133"/>
      <c r="IV54" s="133"/>
      <c r="IW54" s="133"/>
    </row>
    <row r="55" customFormat="false" ht="12" hidden="true" customHeight="true" outlineLevel="0" collapsed="false">
      <c r="A55" s="134" t="str">
        <f aca="false">TEXT(B55,"ddd")</f>
        <v>Thu</v>
      </c>
      <c r="B55" s="81" t="n">
        <v>36881</v>
      </c>
      <c r="C55" s="124" t="n">
        <v>3911.826</v>
      </c>
      <c r="D55" s="124" t="n">
        <v>3148.557</v>
      </c>
      <c r="E55" s="125" t="n">
        <v>7060.383</v>
      </c>
      <c r="F55" s="126" t="n">
        <v>1544.564</v>
      </c>
      <c r="G55" s="135"/>
      <c r="H55" s="135"/>
      <c r="I55" s="124" t="n">
        <v>628.544</v>
      </c>
      <c r="J55" s="124" t="n">
        <v>516.905</v>
      </c>
      <c r="K55" s="124" t="n">
        <v>2614.753</v>
      </c>
      <c r="L55" s="124" t="n">
        <v>831.157</v>
      </c>
      <c r="M55" s="124" t="n">
        <v>715.955</v>
      </c>
      <c r="N55" s="124" t="n">
        <v>825.156</v>
      </c>
      <c r="O55" s="124" t="n">
        <v>31</v>
      </c>
      <c r="P55" s="125" t="n">
        <v>7708.034</v>
      </c>
      <c r="Q55" s="126" t="n">
        <v>-430.211</v>
      </c>
      <c r="R55" s="124" t="n">
        <v>-217.44</v>
      </c>
      <c r="S55" s="124" t="n">
        <v>-647.651</v>
      </c>
      <c r="T55" s="136" t="n">
        <v>27042152</v>
      </c>
      <c r="U55" s="125" t="n">
        <f aca="false">+U54+(R55*1000)</f>
        <v>25004268</v>
      </c>
      <c r="V55" s="129" t="n">
        <v>0</v>
      </c>
      <c r="W55" s="130" t="n">
        <v>19.1088262256115</v>
      </c>
      <c r="X55" s="131" t="n">
        <v>47</v>
      </c>
      <c r="Y55" s="54" t="n">
        <v>30</v>
      </c>
      <c r="Z55" s="132" t="n">
        <f aca="false">AVERAGE(X55,Y55)</f>
        <v>38.5</v>
      </c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33"/>
      <c r="BW55" s="133"/>
      <c r="BX55" s="133"/>
      <c r="BY55" s="133"/>
      <c r="BZ55" s="133"/>
      <c r="CA55" s="133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  <c r="EW55" s="133"/>
      <c r="EX55" s="133"/>
      <c r="EY55" s="133"/>
      <c r="EZ55" s="133"/>
      <c r="FA55" s="133"/>
      <c r="FB55" s="133"/>
      <c r="FC55" s="133"/>
      <c r="FD55" s="133"/>
      <c r="FE55" s="133"/>
      <c r="FF55" s="133"/>
      <c r="FG55" s="133"/>
      <c r="FH55" s="133"/>
      <c r="FI55" s="133"/>
      <c r="FJ55" s="133"/>
      <c r="FK55" s="133"/>
      <c r="FL55" s="133"/>
      <c r="FM55" s="133"/>
      <c r="FN55" s="133"/>
      <c r="FO55" s="133"/>
      <c r="FP55" s="133"/>
      <c r="FQ55" s="133"/>
      <c r="FR55" s="133"/>
      <c r="FS55" s="133"/>
      <c r="FT55" s="133"/>
      <c r="FU55" s="133"/>
      <c r="FV55" s="133"/>
      <c r="FW55" s="133"/>
      <c r="FX55" s="133"/>
      <c r="FY55" s="133"/>
      <c r="FZ55" s="133"/>
      <c r="GA55" s="133"/>
      <c r="GB55" s="133"/>
      <c r="GC55" s="133"/>
      <c r="GD55" s="133"/>
      <c r="GE55" s="133"/>
      <c r="GF55" s="133"/>
      <c r="GG55" s="133"/>
      <c r="GH55" s="133"/>
      <c r="GI55" s="133"/>
      <c r="GJ55" s="133"/>
      <c r="GK55" s="133"/>
      <c r="GL55" s="133"/>
      <c r="GM55" s="133"/>
      <c r="GN55" s="133"/>
      <c r="GO55" s="133"/>
      <c r="GP55" s="133"/>
      <c r="GQ55" s="133"/>
      <c r="GR55" s="133"/>
      <c r="GS55" s="133"/>
      <c r="GT55" s="133"/>
      <c r="GU55" s="133"/>
      <c r="GV55" s="133"/>
      <c r="GW55" s="133"/>
      <c r="GX55" s="133"/>
      <c r="GY55" s="133"/>
      <c r="GZ55" s="133"/>
      <c r="HA55" s="133"/>
      <c r="HB55" s="133"/>
      <c r="HC55" s="133"/>
      <c r="HD55" s="133"/>
      <c r="HE55" s="133"/>
      <c r="HF55" s="133"/>
      <c r="HG55" s="133"/>
      <c r="HH55" s="133"/>
      <c r="HI55" s="133"/>
      <c r="HJ55" s="133"/>
      <c r="HK55" s="133"/>
      <c r="HL55" s="133"/>
      <c r="HM55" s="133"/>
      <c r="HN55" s="133"/>
      <c r="HO55" s="133"/>
      <c r="HP55" s="133"/>
      <c r="HQ55" s="133"/>
      <c r="HR55" s="133"/>
      <c r="HS55" s="133"/>
      <c r="HT55" s="133"/>
      <c r="HU55" s="133"/>
      <c r="HV55" s="133"/>
      <c r="HW55" s="133"/>
      <c r="HX55" s="133"/>
      <c r="HY55" s="133"/>
      <c r="HZ55" s="133"/>
      <c r="IA55" s="133"/>
      <c r="IB55" s="133"/>
      <c r="IC55" s="133"/>
      <c r="ID55" s="133"/>
      <c r="IE55" s="133"/>
      <c r="IF55" s="133"/>
      <c r="IG55" s="133"/>
      <c r="IH55" s="133"/>
      <c r="II55" s="133"/>
      <c r="IJ55" s="133"/>
      <c r="IK55" s="133"/>
      <c r="IL55" s="133"/>
      <c r="IM55" s="133"/>
      <c r="IN55" s="133"/>
      <c r="IO55" s="133"/>
      <c r="IP55" s="133"/>
      <c r="IQ55" s="133"/>
      <c r="IR55" s="133"/>
      <c r="IS55" s="133"/>
      <c r="IT55" s="133"/>
      <c r="IU55" s="133"/>
      <c r="IV55" s="133"/>
      <c r="IW55" s="133"/>
    </row>
    <row r="56" customFormat="false" ht="12" hidden="true" customHeight="true" outlineLevel="0" collapsed="false">
      <c r="A56" s="134" t="str">
        <f aca="false">TEXT(B56,"ddd")</f>
        <v>Fri</v>
      </c>
      <c r="B56" s="81" t="n">
        <v>36882</v>
      </c>
      <c r="C56" s="124" t="n">
        <v>3969.563</v>
      </c>
      <c r="D56" s="124" t="n">
        <v>3220.23</v>
      </c>
      <c r="E56" s="125" t="n">
        <v>7189.793</v>
      </c>
      <c r="F56" s="126" t="n">
        <v>1085.502</v>
      </c>
      <c r="G56" s="135"/>
      <c r="H56" s="135"/>
      <c r="I56" s="124" t="n">
        <v>609.318</v>
      </c>
      <c r="J56" s="124" t="n">
        <v>508.261</v>
      </c>
      <c r="K56" s="124" t="n">
        <v>2679.857</v>
      </c>
      <c r="L56" s="124" t="n">
        <v>867.777</v>
      </c>
      <c r="M56" s="124" t="n">
        <v>913.315</v>
      </c>
      <c r="N56" s="124" t="n">
        <v>838.918</v>
      </c>
      <c r="O56" s="124" t="n">
        <v>30</v>
      </c>
      <c r="P56" s="125" t="n">
        <v>7532.948</v>
      </c>
      <c r="Q56" s="126" t="n">
        <v>-396.028</v>
      </c>
      <c r="R56" s="124" t="n">
        <v>52.873</v>
      </c>
      <c r="S56" s="124" t="n">
        <v>-343.155</v>
      </c>
      <c r="T56" s="136" t="n">
        <v>26646124</v>
      </c>
      <c r="U56" s="125" t="n">
        <f aca="false">+U55+(R56*1000)</f>
        <v>25057141</v>
      </c>
      <c r="V56" s="129" t="n">
        <v>0</v>
      </c>
      <c r="W56" s="130" t="n">
        <v>23.3660180119272</v>
      </c>
      <c r="X56" s="131" t="n">
        <v>43</v>
      </c>
      <c r="Y56" s="54" t="n">
        <v>26</v>
      </c>
      <c r="Z56" s="132" t="n">
        <f aca="false">AVERAGE(X56,Y56)</f>
        <v>34.5</v>
      </c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  <c r="EW56" s="133"/>
      <c r="EX56" s="133"/>
      <c r="EY56" s="133"/>
      <c r="EZ56" s="133"/>
      <c r="FA56" s="133"/>
      <c r="FB56" s="133"/>
      <c r="FC56" s="133"/>
      <c r="FD56" s="133"/>
      <c r="FE56" s="133"/>
      <c r="FF56" s="133"/>
      <c r="FG56" s="133"/>
      <c r="FH56" s="133"/>
      <c r="FI56" s="133"/>
      <c r="FJ56" s="133"/>
      <c r="FK56" s="133"/>
      <c r="FL56" s="133"/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33"/>
      <c r="GK56" s="133"/>
      <c r="GL56" s="133"/>
      <c r="GM56" s="133"/>
      <c r="GN56" s="133"/>
      <c r="GO56" s="133"/>
      <c r="GP56" s="133"/>
      <c r="GQ56" s="133"/>
      <c r="GR56" s="133"/>
      <c r="GS56" s="133"/>
      <c r="GT56" s="133"/>
      <c r="GU56" s="133"/>
      <c r="GV56" s="133"/>
      <c r="GW56" s="133"/>
      <c r="GX56" s="133"/>
      <c r="GY56" s="133"/>
      <c r="GZ56" s="133"/>
      <c r="HA56" s="133"/>
      <c r="HB56" s="133"/>
      <c r="HC56" s="133"/>
      <c r="HD56" s="133"/>
      <c r="HE56" s="133"/>
      <c r="HF56" s="133"/>
      <c r="HG56" s="133"/>
      <c r="HH56" s="133"/>
      <c r="HI56" s="133"/>
      <c r="HJ56" s="133"/>
      <c r="HK56" s="133"/>
      <c r="HL56" s="133"/>
      <c r="HM56" s="133"/>
      <c r="HN56" s="133"/>
      <c r="HO56" s="133"/>
      <c r="HP56" s="133"/>
      <c r="HQ56" s="133"/>
      <c r="HR56" s="133"/>
      <c r="HS56" s="133"/>
      <c r="HT56" s="133"/>
      <c r="HU56" s="133"/>
      <c r="HV56" s="133"/>
      <c r="HW56" s="133"/>
      <c r="HX56" s="133"/>
      <c r="HY56" s="133"/>
      <c r="HZ56" s="133"/>
      <c r="IA56" s="133"/>
      <c r="IB56" s="133"/>
      <c r="IC56" s="133"/>
      <c r="ID56" s="133"/>
      <c r="IE56" s="133"/>
      <c r="IF56" s="133"/>
      <c r="IG56" s="133"/>
      <c r="IH56" s="133"/>
      <c r="II56" s="133"/>
      <c r="IJ56" s="133"/>
      <c r="IK56" s="133"/>
      <c r="IL56" s="133"/>
      <c r="IM56" s="133"/>
      <c r="IN56" s="133"/>
      <c r="IO56" s="133"/>
      <c r="IP56" s="133"/>
      <c r="IQ56" s="133"/>
      <c r="IR56" s="133"/>
      <c r="IS56" s="133"/>
      <c r="IT56" s="133"/>
      <c r="IU56" s="133"/>
      <c r="IV56" s="133"/>
      <c r="IW56" s="133"/>
    </row>
    <row r="57" customFormat="false" ht="12" hidden="true" customHeight="true" outlineLevel="0" collapsed="false">
      <c r="A57" s="134" t="str">
        <f aca="false">TEXT(B57,"ddd")</f>
        <v>Sat</v>
      </c>
      <c r="B57" s="81" t="n">
        <v>36883</v>
      </c>
      <c r="C57" s="124" t="n">
        <v>3939.37</v>
      </c>
      <c r="D57" s="124" t="n">
        <v>3144.695</v>
      </c>
      <c r="E57" s="125" t="n">
        <v>7084.065</v>
      </c>
      <c r="F57" s="126" t="n">
        <v>837.614</v>
      </c>
      <c r="G57" s="135"/>
      <c r="H57" s="135"/>
      <c r="I57" s="124" t="n">
        <v>588.735</v>
      </c>
      <c r="J57" s="124" t="n">
        <v>505.496</v>
      </c>
      <c r="K57" s="124" t="n">
        <v>2569.739</v>
      </c>
      <c r="L57" s="124" t="n">
        <v>872.237</v>
      </c>
      <c r="M57" s="124" t="n">
        <v>1086.098</v>
      </c>
      <c r="N57" s="124" t="n">
        <v>839.786</v>
      </c>
      <c r="O57" s="124" t="n">
        <v>36</v>
      </c>
      <c r="P57" s="125" t="n">
        <v>7335.705</v>
      </c>
      <c r="Q57" s="126" t="n">
        <v>-293.064</v>
      </c>
      <c r="R57" s="124" t="n">
        <v>41.424</v>
      </c>
      <c r="S57" s="124" t="n">
        <v>-251.64</v>
      </c>
      <c r="T57" s="136" t="n">
        <v>26353060</v>
      </c>
      <c r="U57" s="125" t="n">
        <f aca="false">+U56+(R57*1000)</f>
        <v>25098565</v>
      </c>
      <c r="V57" s="129" t="n">
        <v>-3.12638803734444E-013</v>
      </c>
      <c r="W57" s="130" t="n">
        <v>35.3001899907957</v>
      </c>
      <c r="X57" s="131" t="n">
        <v>46</v>
      </c>
      <c r="Y57" s="54" t="n">
        <v>24</v>
      </c>
      <c r="Z57" s="132" t="n">
        <f aca="false">AVERAGE(X57,Y57)</f>
        <v>35</v>
      </c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  <c r="EW57" s="133"/>
      <c r="EX57" s="133"/>
      <c r="EY57" s="133"/>
      <c r="EZ57" s="133"/>
      <c r="FA57" s="133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3"/>
      <c r="FS57" s="133"/>
      <c r="FT57" s="133"/>
      <c r="FU57" s="133"/>
      <c r="FV57" s="133"/>
      <c r="FW57" s="133"/>
      <c r="FX57" s="133"/>
      <c r="FY57" s="133"/>
      <c r="FZ57" s="133"/>
      <c r="GA57" s="133"/>
      <c r="GB57" s="133"/>
      <c r="GC57" s="133"/>
      <c r="GD57" s="133"/>
      <c r="GE57" s="133"/>
      <c r="GF57" s="133"/>
      <c r="GG57" s="133"/>
      <c r="GH57" s="133"/>
      <c r="GI57" s="133"/>
      <c r="GJ57" s="133"/>
      <c r="GK57" s="133"/>
      <c r="GL57" s="133"/>
      <c r="GM57" s="133"/>
      <c r="GN57" s="133"/>
      <c r="GO57" s="133"/>
      <c r="GP57" s="133"/>
      <c r="GQ57" s="133"/>
      <c r="GR57" s="133"/>
      <c r="GS57" s="133"/>
      <c r="GT57" s="133"/>
      <c r="GU57" s="133"/>
      <c r="GV57" s="133"/>
      <c r="GW57" s="133"/>
      <c r="GX57" s="133"/>
      <c r="GY57" s="133"/>
      <c r="GZ57" s="133"/>
      <c r="HA57" s="133"/>
      <c r="HB57" s="133"/>
      <c r="HC57" s="133"/>
      <c r="HD57" s="133"/>
      <c r="HE57" s="133"/>
      <c r="HF57" s="133"/>
      <c r="HG57" s="133"/>
      <c r="HH57" s="133"/>
      <c r="HI57" s="133"/>
      <c r="HJ57" s="133"/>
      <c r="HK57" s="133"/>
      <c r="HL57" s="133"/>
      <c r="HM57" s="133"/>
      <c r="HN57" s="133"/>
      <c r="HO57" s="133"/>
      <c r="HP57" s="133"/>
      <c r="HQ57" s="133"/>
      <c r="HR57" s="133"/>
      <c r="HS57" s="133"/>
      <c r="HT57" s="133"/>
      <c r="HU57" s="133"/>
      <c r="HV57" s="133"/>
      <c r="HW57" s="133"/>
      <c r="HX57" s="133"/>
      <c r="HY57" s="133"/>
      <c r="HZ57" s="133"/>
      <c r="IA57" s="133"/>
      <c r="IB57" s="133"/>
      <c r="IC57" s="133"/>
      <c r="ID57" s="133"/>
      <c r="IE57" s="133"/>
      <c r="IF57" s="133"/>
      <c r="IG57" s="133"/>
      <c r="IH57" s="133"/>
      <c r="II57" s="133"/>
      <c r="IJ57" s="133"/>
      <c r="IK57" s="133"/>
      <c r="IL57" s="133"/>
      <c r="IM57" s="133"/>
      <c r="IN57" s="133"/>
      <c r="IO57" s="133"/>
      <c r="IP57" s="133"/>
      <c r="IQ57" s="133"/>
      <c r="IR57" s="133"/>
      <c r="IS57" s="133"/>
      <c r="IT57" s="133"/>
      <c r="IU57" s="133"/>
      <c r="IV57" s="133"/>
      <c r="IW57" s="133"/>
    </row>
    <row r="58" customFormat="false" ht="12" hidden="true" customHeight="true" outlineLevel="0" collapsed="false">
      <c r="A58" s="134" t="str">
        <f aca="false">TEXT(B58,"ddd")</f>
        <v>Sun</v>
      </c>
      <c r="B58" s="81" t="n">
        <v>36884</v>
      </c>
      <c r="C58" s="124" t="n">
        <v>3988.541</v>
      </c>
      <c r="D58" s="124" t="n">
        <v>3204.457</v>
      </c>
      <c r="E58" s="125" t="n">
        <v>7192.998</v>
      </c>
      <c r="F58" s="126" t="n">
        <v>1259.633</v>
      </c>
      <c r="G58" s="135"/>
      <c r="H58" s="135"/>
      <c r="I58" s="124" t="n">
        <v>638.356</v>
      </c>
      <c r="J58" s="124" t="n">
        <v>485.059</v>
      </c>
      <c r="K58" s="124" t="n">
        <v>2612.283</v>
      </c>
      <c r="L58" s="124" t="n">
        <v>888.807</v>
      </c>
      <c r="M58" s="124" t="n">
        <v>1061.649</v>
      </c>
      <c r="N58" s="124" t="n">
        <v>839.101</v>
      </c>
      <c r="O58" s="124" t="n">
        <v>39</v>
      </c>
      <c r="P58" s="125" t="n">
        <v>7823.888</v>
      </c>
      <c r="Q58" s="126" t="n">
        <v>-501.946</v>
      </c>
      <c r="R58" s="124" t="n">
        <v>-128.944</v>
      </c>
      <c r="S58" s="124" t="n">
        <v>-630.89</v>
      </c>
      <c r="T58" s="136" t="n">
        <v>25851114</v>
      </c>
      <c r="U58" s="125" t="n">
        <f aca="false">+U57+(R58*1000)</f>
        <v>24969621</v>
      </c>
      <c r="V58" s="129" t="n">
        <v>0</v>
      </c>
      <c r="W58" s="130" t="n">
        <v>30.7472101785965</v>
      </c>
      <c r="X58" s="131" t="n">
        <v>35</v>
      </c>
      <c r="Y58" s="54" t="n">
        <v>24</v>
      </c>
      <c r="Z58" s="132" t="n">
        <f aca="false">AVERAGE(X58,Y58)</f>
        <v>29.5</v>
      </c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  <c r="EZ58" s="133"/>
      <c r="FA58" s="133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3"/>
      <c r="FS58" s="133"/>
      <c r="FT58" s="133"/>
      <c r="FU58" s="133"/>
      <c r="FV58" s="133"/>
      <c r="FW58" s="133"/>
      <c r="FX58" s="133"/>
      <c r="FY58" s="133"/>
      <c r="FZ58" s="133"/>
      <c r="GA58" s="133"/>
      <c r="GB58" s="133"/>
      <c r="GC58" s="133"/>
      <c r="GD58" s="133"/>
      <c r="GE58" s="133"/>
      <c r="GF58" s="133"/>
      <c r="GG58" s="133"/>
      <c r="GH58" s="133"/>
      <c r="GI58" s="133"/>
      <c r="GJ58" s="133"/>
      <c r="GK58" s="133"/>
      <c r="GL58" s="133"/>
      <c r="GM58" s="133"/>
      <c r="GN58" s="133"/>
      <c r="GO58" s="133"/>
      <c r="GP58" s="133"/>
      <c r="GQ58" s="133"/>
      <c r="GR58" s="133"/>
      <c r="GS58" s="133"/>
      <c r="GT58" s="133"/>
      <c r="GU58" s="133"/>
      <c r="GV58" s="133"/>
      <c r="GW58" s="133"/>
      <c r="GX58" s="133"/>
      <c r="GY58" s="133"/>
      <c r="GZ58" s="133"/>
      <c r="HA58" s="133"/>
      <c r="HB58" s="133"/>
      <c r="HC58" s="133"/>
      <c r="HD58" s="133"/>
      <c r="HE58" s="133"/>
      <c r="HF58" s="133"/>
      <c r="HG58" s="133"/>
      <c r="HH58" s="133"/>
      <c r="HI58" s="133"/>
      <c r="HJ58" s="133"/>
      <c r="HK58" s="133"/>
      <c r="HL58" s="133"/>
      <c r="HM58" s="133"/>
      <c r="HN58" s="133"/>
      <c r="HO58" s="133"/>
      <c r="HP58" s="133"/>
      <c r="HQ58" s="133"/>
      <c r="HR58" s="133"/>
      <c r="HS58" s="133"/>
      <c r="HT58" s="133"/>
      <c r="HU58" s="133"/>
      <c r="HV58" s="133"/>
      <c r="HW58" s="133"/>
      <c r="HX58" s="133"/>
      <c r="HY58" s="133"/>
      <c r="HZ58" s="133"/>
      <c r="IA58" s="133"/>
      <c r="IB58" s="133"/>
      <c r="IC58" s="133"/>
      <c r="ID58" s="133"/>
      <c r="IE58" s="133"/>
      <c r="IF58" s="133"/>
      <c r="IG58" s="133"/>
      <c r="IH58" s="133"/>
      <c r="II58" s="133"/>
      <c r="IJ58" s="133"/>
      <c r="IK58" s="133"/>
      <c r="IL58" s="133"/>
      <c r="IM58" s="133"/>
      <c r="IN58" s="133"/>
      <c r="IO58" s="133"/>
      <c r="IP58" s="133"/>
      <c r="IQ58" s="133"/>
      <c r="IR58" s="133"/>
      <c r="IS58" s="133"/>
      <c r="IT58" s="133"/>
      <c r="IU58" s="133"/>
      <c r="IV58" s="133"/>
      <c r="IW58" s="133"/>
    </row>
    <row r="59" customFormat="false" ht="12" hidden="true" customHeight="true" outlineLevel="0" collapsed="false">
      <c r="A59" s="134" t="str">
        <f aca="false">TEXT(B59,"ddd")</f>
        <v>Mon</v>
      </c>
      <c r="B59" s="81" t="n">
        <v>36885</v>
      </c>
      <c r="C59" s="124" t="n">
        <v>3923.388</v>
      </c>
      <c r="D59" s="124" t="n">
        <v>3178.328</v>
      </c>
      <c r="E59" s="125" t="n">
        <v>7101.716</v>
      </c>
      <c r="F59" s="126" t="n">
        <v>1138.641</v>
      </c>
      <c r="G59" s="135"/>
      <c r="H59" s="135"/>
      <c r="I59" s="124" t="n">
        <v>662.274</v>
      </c>
      <c r="J59" s="124" t="n">
        <v>506.695</v>
      </c>
      <c r="K59" s="124" t="n">
        <v>2574.164</v>
      </c>
      <c r="L59" s="124" t="n">
        <v>884.687</v>
      </c>
      <c r="M59" s="124" t="n">
        <v>1024.491</v>
      </c>
      <c r="N59" s="124" t="n">
        <v>842.174</v>
      </c>
      <c r="O59" s="124" t="n">
        <v>43</v>
      </c>
      <c r="P59" s="125" t="n">
        <v>7676.126</v>
      </c>
      <c r="Q59" s="126" t="n">
        <v>-392.917</v>
      </c>
      <c r="R59" s="124" t="n">
        <v>-181.493</v>
      </c>
      <c r="S59" s="124" t="n">
        <v>-574.41</v>
      </c>
      <c r="T59" s="136" t="n">
        <v>25458197</v>
      </c>
      <c r="U59" s="125" t="n">
        <f aca="false">+U58+(R59*1000)</f>
        <v>24788128</v>
      </c>
      <c r="V59" s="129" t="n">
        <v>0</v>
      </c>
      <c r="W59" s="130" t="n">
        <v>25.4450734331165</v>
      </c>
      <c r="X59" s="131" t="n">
        <v>34</v>
      </c>
      <c r="Y59" s="54" t="n">
        <v>18</v>
      </c>
      <c r="Z59" s="132" t="n">
        <f aca="false">AVERAGE(X59,Y59)</f>
        <v>26</v>
      </c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3"/>
      <c r="GE59" s="133"/>
      <c r="GF59" s="133"/>
      <c r="GG59" s="133"/>
      <c r="GH59" s="133"/>
      <c r="GI59" s="133"/>
      <c r="GJ59" s="133"/>
      <c r="GK59" s="133"/>
      <c r="GL59" s="133"/>
      <c r="GM59" s="133"/>
      <c r="GN59" s="133"/>
      <c r="GO59" s="133"/>
      <c r="GP59" s="133"/>
      <c r="GQ59" s="133"/>
      <c r="GR59" s="133"/>
      <c r="GS59" s="133"/>
      <c r="GT59" s="133"/>
      <c r="GU59" s="133"/>
      <c r="GV59" s="133"/>
      <c r="GW59" s="133"/>
      <c r="GX59" s="133"/>
      <c r="GY59" s="133"/>
      <c r="GZ59" s="133"/>
      <c r="HA59" s="133"/>
      <c r="HB59" s="133"/>
      <c r="HC59" s="133"/>
      <c r="HD59" s="133"/>
      <c r="HE59" s="133"/>
      <c r="HF59" s="133"/>
      <c r="HG59" s="133"/>
      <c r="HH59" s="133"/>
      <c r="HI59" s="133"/>
      <c r="HJ59" s="133"/>
      <c r="HK59" s="133"/>
      <c r="HL59" s="133"/>
      <c r="HM59" s="133"/>
      <c r="HN59" s="133"/>
      <c r="HO59" s="133"/>
      <c r="HP59" s="133"/>
      <c r="HQ59" s="133"/>
      <c r="HR59" s="133"/>
      <c r="HS59" s="133"/>
      <c r="HT59" s="133"/>
      <c r="HU59" s="133"/>
      <c r="HV59" s="133"/>
      <c r="HW59" s="133"/>
      <c r="HX59" s="133"/>
      <c r="HY59" s="133"/>
      <c r="HZ59" s="133"/>
      <c r="IA59" s="133"/>
      <c r="IB59" s="133"/>
      <c r="IC59" s="133"/>
      <c r="ID59" s="133"/>
      <c r="IE59" s="133"/>
      <c r="IF59" s="133"/>
      <c r="IG59" s="133"/>
      <c r="IH59" s="133"/>
      <c r="II59" s="133"/>
      <c r="IJ59" s="133"/>
      <c r="IK59" s="133"/>
      <c r="IL59" s="133"/>
      <c r="IM59" s="133"/>
      <c r="IN59" s="133"/>
      <c r="IO59" s="133"/>
      <c r="IP59" s="133"/>
      <c r="IQ59" s="133"/>
      <c r="IR59" s="133"/>
      <c r="IS59" s="133"/>
      <c r="IT59" s="133"/>
      <c r="IU59" s="133"/>
      <c r="IV59" s="133"/>
      <c r="IW59" s="133"/>
    </row>
    <row r="60" customFormat="false" ht="12" hidden="true" customHeight="true" outlineLevel="0" collapsed="false">
      <c r="A60" s="134" t="str">
        <f aca="false">TEXT(B60,"ddd")</f>
        <v>Tue</v>
      </c>
      <c r="B60" s="81" t="n">
        <v>36886</v>
      </c>
      <c r="C60" s="124" t="n">
        <v>3942.465</v>
      </c>
      <c r="D60" s="124" t="n">
        <v>3212.092</v>
      </c>
      <c r="E60" s="125" t="n">
        <v>7154.557</v>
      </c>
      <c r="F60" s="126" t="n">
        <v>1156.363</v>
      </c>
      <c r="G60" s="135"/>
      <c r="H60" s="135"/>
      <c r="I60" s="124" t="n">
        <v>740.92</v>
      </c>
      <c r="J60" s="124" t="n">
        <v>510.095</v>
      </c>
      <c r="K60" s="124" t="n">
        <v>2653.392</v>
      </c>
      <c r="L60" s="124" t="n">
        <v>874.869</v>
      </c>
      <c r="M60" s="124" t="n">
        <v>944.531</v>
      </c>
      <c r="N60" s="124" t="n">
        <v>846.16</v>
      </c>
      <c r="O60" s="124" t="n">
        <v>43</v>
      </c>
      <c r="P60" s="125" t="n">
        <v>7769.33</v>
      </c>
      <c r="Q60" s="126" t="n">
        <v>-453.834</v>
      </c>
      <c r="R60" s="124" t="n">
        <v>-160.939</v>
      </c>
      <c r="S60" s="124" t="n">
        <v>-614.773</v>
      </c>
      <c r="T60" s="136" t="n">
        <v>25004363</v>
      </c>
      <c r="U60" s="125" t="n">
        <f aca="false">+U59+(R60*1000)</f>
        <v>24627189</v>
      </c>
      <c r="V60" s="129" t="n">
        <v>0</v>
      </c>
      <c r="W60" s="130" t="n">
        <v>19.3801701408029</v>
      </c>
      <c r="X60" s="131" t="n">
        <v>31</v>
      </c>
      <c r="Y60" s="54" t="n">
        <v>14</v>
      </c>
      <c r="Z60" s="132" t="n">
        <f aca="false">AVERAGE(X60,Y60)</f>
        <v>22.5</v>
      </c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3"/>
      <c r="GV60" s="133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3"/>
      <c r="HI60" s="133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3"/>
      <c r="HV60" s="133"/>
      <c r="HW60" s="133"/>
      <c r="HX60" s="133"/>
      <c r="HY60" s="133"/>
      <c r="HZ60" s="133"/>
      <c r="IA60" s="133"/>
      <c r="IB60" s="133"/>
      <c r="IC60" s="133"/>
      <c r="ID60" s="133"/>
      <c r="IE60" s="133"/>
      <c r="IF60" s="133"/>
      <c r="IG60" s="133"/>
      <c r="IH60" s="133"/>
      <c r="II60" s="133"/>
      <c r="IJ60" s="133"/>
      <c r="IK60" s="133"/>
      <c r="IL60" s="133"/>
      <c r="IM60" s="133"/>
      <c r="IN60" s="133"/>
      <c r="IO60" s="133"/>
      <c r="IP60" s="133"/>
      <c r="IQ60" s="133"/>
      <c r="IR60" s="133"/>
      <c r="IS60" s="133"/>
      <c r="IT60" s="133"/>
      <c r="IU60" s="133"/>
      <c r="IV60" s="133"/>
      <c r="IW60" s="133"/>
    </row>
    <row r="61" customFormat="false" ht="12" hidden="true" customHeight="true" outlineLevel="0" collapsed="false">
      <c r="A61" s="134" t="str">
        <f aca="false">TEXT(B61,"ddd")</f>
        <v>Wed</v>
      </c>
      <c r="B61" s="81" t="n">
        <v>36887</v>
      </c>
      <c r="C61" s="124" t="n">
        <v>3994.533</v>
      </c>
      <c r="D61" s="124" t="n">
        <v>3162.557</v>
      </c>
      <c r="E61" s="125" t="n">
        <v>7157.09</v>
      </c>
      <c r="F61" s="126" t="n">
        <v>988.195</v>
      </c>
      <c r="G61" s="135"/>
      <c r="H61" s="135"/>
      <c r="I61" s="124" t="n">
        <v>702.348</v>
      </c>
      <c r="J61" s="124" t="n">
        <v>516.712</v>
      </c>
      <c r="K61" s="124" t="n">
        <v>2610.831</v>
      </c>
      <c r="L61" s="124" t="n">
        <v>871.267</v>
      </c>
      <c r="M61" s="124" t="n">
        <v>955.594</v>
      </c>
      <c r="N61" s="124" t="n">
        <v>841.226</v>
      </c>
      <c r="O61" s="124" t="n">
        <v>43</v>
      </c>
      <c r="P61" s="125" t="n">
        <v>7529.173</v>
      </c>
      <c r="Q61" s="126" t="n">
        <v>-443.947</v>
      </c>
      <c r="R61" s="124" t="n">
        <v>71.864</v>
      </c>
      <c r="S61" s="124" t="n">
        <v>-372.083</v>
      </c>
      <c r="T61" s="136" t="n">
        <v>24560416</v>
      </c>
      <c r="U61" s="125" t="n">
        <f aca="false">+U60+(R61*1000)</f>
        <v>24699053</v>
      </c>
      <c r="V61" s="129" t="n">
        <v>0</v>
      </c>
      <c r="W61" s="130" t="n">
        <v>31.4012021125898</v>
      </c>
      <c r="X61" s="131" t="n">
        <v>36</v>
      </c>
      <c r="Y61" s="54" t="n">
        <v>14</v>
      </c>
      <c r="Z61" s="132" t="n">
        <f aca="false">AVERAGE(X61,Y61)</f>
        <v>25</v>
      </c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  <c r="EW61" s="133"/>
      <c r="EX61" s="133"/>
      <c r="EY61" s="133"/>
      <c r="EZ61" s="133"/>
      <c r="FA61" s="133"/>
      <c r="FB61" s="133"/>
      <c r="FC61" s="133"/>
      <c r="FD61" s="133"/>
      <c r="FE61" s="133"/>
      <c r="FF61" s="133"/>
      <c r="FG61" s="133"/>
      <c r="FH61" s="133"/>
      <c r="FI61" s="133"/>
      <c r="FJ61" s="133"/>
      <c r="FK61" s="133"/>
      <c r="FL61" s="133"/>
      <c r="FM61" s="133"/>
      <c r="FN61" s="133"/>
      <c r="FO61" s="133"/>
      <c r="FP61" s="133"/>
      <c r="FQ61" s="133"/>
      <c r="FR61" s="133"/>
      <c r="FS61" s="133"/>
      <c r="FT61" s="133"/>
      <c r="FU61" s="133"/>
      <c r="FV61" s="133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3"/>
      <c r="GI61" s="133"/>
      <c r="GJ61" s="133"/>
      <c r="GK61" s="133"/>
      <c r="GL61" s="133"/>
      <c r="GM61" s="133"/>
      <c r="GN61" s="133"/>
      <c r="GO61" s="133"/>
      <c r="GP61" s="133"/>
      <c r="GQ61" s="133"/>
      <c r="GR61" s="133"/>
      <c r="GS61" s="133"/>
      <c r="GT61" s="133"/>
      <c r="GU61" s="133"/>
      <c r="GV61" s="133"/>
      <c r="GW61" s="133"/>
      <c r="GX61" s="133"/>
      <c r="GY61" s="133"/>
      <c r="GZ61" s="133"/>
      <c r="HA61" s="133"/>
      <c r="HB61" s="133"/>
      <c r="HC61" s="133"/>
      <c r="HD61" s="133"/>
      <c r="HE61" s="133"/>
      <c r="HF61" s="133"/>
      <c r="HG61" s="133"/>
      <c r="HH61" s="133"/>
      <c r="HI61" s="133"/>
      <c r="HJ61" s="133"/>
      <c r="HK61" s="133"/>
      <c r="HL61" s="133"/>
      <c r="HM61" s="133"/>
      <c r="HN61" s="133"/>
      <c r="HO61" s="133"/>
      <c r="HP61" s="133"/>
      <c r="HQ61" s="133"/>
      <c r="HR61" s="133"/>
      <c r="HS61" s="133"/>
      <c r="HT61" s="133"/>
      <c r="HU61" s="133"/>
      <c r="HV61" s="133"/>
      <c r="HW61" s="133"/>
      <c r="HX61" s="133"/>
      <c r="HY61" s="133"/>
      <c r="HZ61" s="133"/>
      <c r="IA61" s="133"/>
      <c r="IB61" s="133"/>
      <c r="IC61" s="133"/>
      <c r="ID61" s="133"/>
      <c r="IE61" s="133"/>
      <c r="IF61" s="133"/>
      <c r="IG61" s="133"/>
      <c r="IH61" s="133"/>
      <c r="II61" s="133"/>
      <c r="IJ61" s="133"/>
      <c r="IK61" s="133"/>
      <c r="IL61" s="133"/>
      <c r="IM61" s="133"/>
      <c r="IN61" s="133"/>
      <c r="IO61" s="133"/>
      <c r="IP61" s="133"/>
      <c r="IQ61" s="133"/>
      <c r="IR61" s="133"/>
      <c r="IS61" s="133"/>
      <c r="IT61" s="133"/>
      <c r="IU61" s="133"/>
      <c r="IV61" s="133"/>
      <c r="IW61" s="133"/>
    </row>
    <row r="62" customFormat="false" ht="12" hidden="true" customHeight="true" outlineLevel="0" collapsed="false">
      <c r="A62" s="134" t="str">
        <f aca="false">TEXT(B62,"ddd")</f>
        <v>Thu</v>
      </c>
      <c r="B62" s="81" t="n">
        <v>36888</v>
      </c>
      <c r="C62" s="124" t="n">
        <v>3971.581</v>
      </c>
      <c r="D62" s="124" t="n">
        <v>3141.613</v>
      </c>
      <c r="E62" s="125" t="n">
        <v>7113.194</v>
      </c>
      <c r="F62" s="126" t="n">
        <v>896.394</v>
      </c>
      <c r="G62" s="135"/>
      <c r="H62" s="135"/>
      <c r="I62" s="124" t="n">
        <v>699.565</v>
      </c>
      <c r="J62" s="124" t="n">
        <v>515.123</v>
      </c>
      <c r="K62" s="124" t="n">
        <v>2595.177</v>
      </c>
      <c r="L62" s="124" t="n">
        <v>892.046</v>
      </c>
      <c r="M62" s="124" t="n">
        <v>1125.759</v>
      </c>
      <c r="N62" s="124" t="n">
        <v>845.427</v>
      </c>
      <c r="O62" s="124" t="n">
        <v>58</v>
      </c>
      <c r="P62" s="125" t="n">
        <v>7627.491</v>
      </c>
      <c r="Q62" s="126" t="n">
        <v>-492.444</v>
      </c>
      <c r="R62" s="124" t="n">
        <v>-21.853</v>
      </c>
      <c r="S62" s="124" t="n">
        <v>-514.297</v>
      </c>
      <c r="T62" s="136" t="n">
        <v>24067972</v>
      </c>
      <c r="U62" s="125" t="n">
        <f aca="false">+U61+(R62*1000)</f>
        <v>24677200</v>
      </c>
      <c r="V62" s="129" t="n">
        <v>0</v>
      </c>
      <c r="W62" s="130" t="n">
        <v>39.6668819911184</v>
      </c>
      <c r="X62" s="131" t="n">
        <v>31</v>
      </c>
      <c r="Y62" s="54" t="n">
        <v>13</v>
      </c>
      <c r="Z62" s="132" t="n">
        <f aca="false">AVERAGE(X62,Y62)</f>
        <v>22</v>
      </c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  <c r="EW62" s="133"/>
      <c r="EX62" s="133"/>
      <c r="EY62" s="133"/>
      <c r="EZ62" s="133"/>
      <c r="FA62" s="133"/>
      <c r="FB62" s="133"/>
      <c r="FC62" s="133"/>
      <c r="FD62" s="133"/>
      <c r="FE62" s="133"/>
      <c r="FF62" s="133"/>
      <c r="FG62" s="133"/>
      <c r="FH62" s="133"/>
      <c r="FI62" s="133"/>
      <c r="FJ62" s="133"/>
      <c r="FK62" s="133"/>
      <c r="FL62" s="133"/>
      <c r="FM62" s="133"/>
      <c r="FN62" s="133"/>
      <c r="FO62" s="133"/>
      <c r="FP62" s="133"/>
      <c r="FQ62" s="133"/>
      <c r="FR62" s="133"/>
      <c r="FS62" s="133"/>
      <c r="FT62" s="133"/>
      <c r="FU62" s="133"/>
      <c r="FV62" s="133"/>
      <c r="FW62" s="133"/>
      <c r="FX62" s="133"/>
      <c r="FY62" s="133"/>
      <c r="FZ62" s="133"/>
      <c r="GA62" s="133"/>
      <c r="GB62" s="133"/>
      <c r="GC62" s="133"/>
      <c r="GD62" s="133"/>
      <c r="GE62" s="133"/>
      <c r="GF62" s="133"/>
      <c r="GG62" s="133"/>
      <c r="GH62" s="133"/>
      <c r="GI62" s="133"/>
      <c r="GJ62" s="133"/>
      <c r="GK62" s="133"/>
      <c r="GL62" s="133"/>
      <c r="GM62" s="133"/>
      <c r="GN62" s="133"/>
      <c r="GO62" s="133"/>
      <c r="GP62" s="133"/>
      <c r="GQ62" s="133"/>
      <c r="GR62" s="133"/>
      <c r="GS62" s="133"/>
      <c r="GT62" s="133"/>
      <c r="GU62" s="133"/>
      <c r="GV62" s="133"/>
      <c r="GW62" s="133"/>
      <c r="GX62" s="133"/>
      <c r="GY62" s="133"/>
      <c r="GZ62" s="133"/>
      <c r="HA62" s="133"/>
      <c r="HB62" s="133"/>
      <c r="HC62" s="133"/>
      <c r="HD62" s="133"/>
      <c r="HE62" s="133"/>
      <c r="HF62" s="133"/>
      <c r="HG62" s="133"/>
      <c r="HH62" s="133"/>
      <c r="HI62" s="133"/>
      <c r="HJ62" s="133"/>
      <c r="HK62" s="133"/>
      <c r="HL62" s="133"/>
      <c r="HM62" s="133"/>
      <c r="HN62" s="133"/>
      <c r="HO62" s="133"/>
      <c r="HP62" s="133"/>
      <c r="HQ62" s="133"/>
      <c r="HR62" s="133"/>
      <c r="HS62" s="133"/>
      <c r="HT62" s="133"/>
      <c r="HU62" s="133"/>
      <c r="HV62" s="133"/>
      <c r="HW62" s="133"/>
      <c r="HX62" s="133"/>
      <c r="HY62" s="133"/>
      <c r="HZ62" s="133"/>
      <c r="IA62" s="133"/>
      <c r="IB62" s="133"/>
      <c r="IC62" s="133"/>
      <c r="ID62" s="133"/>
      <c r="IE62" s="133"/>
      <c r="IF62" s="133"/>
      <c r="IG62" s="133"/>
      <c r="IH62" s="133"/>
      <c r="II62" s="133"/>
      <c r="IJ62" s="133"/>
      <c r="IK62" s="133"/>
      <c r="IL62" s="133"/>
      <c r="IM62" s="133"/>
      <c r="IN62" s="133"/>
      <c r="IO62" s="133"/>
      <c r="IP62" s="133"/>
      <c r="IQ62" s="133"/>
      <c r="IR62" s="133"/>
      <c r="IS62" s="133"/>
      <c r="IT62" s="133"/>
      <c r="IU62" s="133"/>
      <c r="IV62" s="133"/>
      <c r="IW62" s="133"/>
    </row>
    <row r="63" customFormat="false" ht="12" hidden="true" customHeight="true" outlineLevel="0" collapsed="false">
      <c r="A63" s="134" t="str">
        <f aca="false">TEXT(B63,"ddd")</f>
        <v>Fri</v>
      </c>
      <c r="B63" s="81" t="n">
        <v>36889</v>
      </c>
      <c r="C63" s="124" t="n">
        <v>4008.581</v>
      </c>
      <c r="D63" s="124" t="n">
        <v>3099.43</v>
      </c>
      <c r="E63" s="125" t="n">
        <v>7108.011</v>
      </c>
      <c r="F63" s="126" t="n">
        <v>1159.725</v>
      </c>
      <c r="G63" s="135"/>
      <c r="H63" s="135"/>
      <c r="I63" s="124" t="n">
        <v>698.329</v>
      </c>
      <c r="J63" s="124" t="n">
        <v>521.141</v>
      </c>
      <c r="K63" s="124" t="n">
        <v>2627.278</v>
      </c>
      <c r="L63" s="124" t="n">
        <v>858.927</v>
      </c>
      <c r="M63" s="124" t="n">
        <v>1095.614</v>
      </c>
      <c r="N63" s="124" t="n">
        <v>833.036</v>
      </c>
      <c r="O63" s="124" t="n">
        <v>36</v>
      </c>
      <c r="P63" s="125" t="n">
        <v>7830.05</v>
      </c>
      <c r="Q63" s="126" t="n">
        <v>-539.041</v>
      </c>
      <c r="R63" s="124" t="n">
        <v>-182.998</v>
      </c>
      <c r="S63" s="124" t="n">
        <v>-722.039</v>
      </c>
      <c r="T63" s="136" t="n">
        <v>23528931</v>
      </c>
      <c r="U63" s="125" t="n">
        <f aca="false">+U62+(R63*1000)</f>
        <v>24494202</v>
      </c>
      <c r="V63" s="129" t="n">
        <v>1.13686837721616E-012</v>
      </c>
      <c r="W63" s="130" t="n">
        <v>27.1583348464555</v>
      </c>
      <c r="X63" s="131" t="n">
        <v>28</v>
      </c>
      <c r="Y63" s="54" t="n">
        <v>11</v>
      </c>
      <c r="Z63" s="132" t="n">
        <f aca="false">AVERAGE(X63,Y63)</f>
        <v>19.5</v>
      </c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33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3"/>
      <c r="GV63" s="133"/>
      <c r="GW63" s="133"/>
      <c r="GX63" s="133"/>
      <c r="GY63" s="133"/>
      <c r="GZ63" s="133"/>
      <c r="HA63" s="133"/>
      <c r="HB63" s="133"/>
      <c r="HC63" s="133"/>
      <c r="HD63" s="133"/>
      <c r="HE63" s="133"/>
      <c r="HF63" s="133"/>
      <c r="HG63" s="133"/>
      <c r="HH63" s="133"/>
      <c r="HI63" s="133"/>
      <c r="HJ63" s="133"/>
      <c r="HK63" s="133"/>
      <c r="HL63" s="133"/>
      <c r="HM63" s="133"/>
      <c r="HN63" s="133"/>
      <c r="HO63" s="133"/>
      <c r="HP63" s="133"/>
      <c r="HQ63" s="133"/>
      <c r="HR63" s="133"/>
      <c r="HS63" s="133"/>
      <c r="HT63" s="133"/>
      <c r="HU63" s="133"/>
      <c r="HV63" s="133"/>
      <c r="HW63" s="133"/>
      <c r="HX63" s="133"/>
      <c r="HY63" s="133"/>
      <c r="HZ63" s="133"/>
      <c r="IA63" s="133"/>
      <c r="IB63" s="133"/>
      <c r="IC63" s="133"/>
      <c r="ID63" s="133"/>
      <c r="IE63" s="133"/>
      <c r="IF63" s="133"/>
      <c r="IG63" s="133"/>
      <c r="IH63" s="133"/>
      <c r="II63" s="133"/>
      <c r="IJ63" s="133"/>
      <c r="IK63" s="133"/>
      <c r="IL63" s="133"/>
      <c r="IM63" s="133"/>
      <c r="IN63" s="133"/>
      <c r="IO63" s="133"/>
      <c r="IP63" s="133"/>
      <c r="IQ63" s="133"/>
      <c r="IR63" s="133"/>
      <c r="IS63" s="133"/>
      <c r="IT63" s="133"/>
      <c r="IU63" s="133"/>
      <c r="IV63" s="133"/>
      <c r="IW63" s="133"/>
    </row>
    <row r="64" customFormat="false" ht="12" hidden="true" customHeight="true" outlineLevel="0" collapsed="false">
      <c r="A64" s="134" t="str">
        <f aca="false">TEXT(B64,"ddd")</f>
        <v>Sat</v>
      </c>
      <c r="B64" s="81" t="n">
        <v>36890</v>
      </c>
      <c r="C64" s="124" t="n">
        <v>3953.161</v>
      </c>
      <c r="D64" s="124" t="n">
        <v>3155.134</v>
      </c>
      <c r="E64" s="125" t="n">
        <v>7108.295</v>
      </c>
      <c r="F64" s="126" t="n">
        <v>1119.239</v>
      </c>
      <c r="G64" s="135"/>
      <c r="H64" s="135"/>
      <c r="I64" s="124" t="n">
        <v>672.456</v>
      </c>
      <c r="J64" s="124" t="n">
        <v>521.499</v>
      </c>
      <c r="K64" s="124" t="n">
        <v>2601.119</v>
      </c>
      <c r="L64" s="124" t="n">
        <v>864.723</v>
      </c>
      <c r="M64" s="124" t="n">
        <v>1131.009</v>
      </c>
      <c r="N64" s="124" t="n">
        <v>846.5</v>
      </c>
      <c r="O64" s="124" t="n">
        <v>32</v>
      </c>
      <c r="P64" s="125" t="n">
        <v>7788.545</v>
      </c>
      <c r="Q64" s="126" t="n">
        <v>-491.793</v>
      </c>
      <c r="R64" s="124" t="n">
        <v>-188.457</v>
      </c>
      <c r="S64" s="124" t="n">
        <v>-680.25</v>
      </c>
      <c r="T64" s="136" t="n">
        <v>23037138</v>
      </c>
      <c r="U64" s="125" t="n">
        <f aca="false">+U63+(R64*1000)</f>
        <v>24305745</v>
      </c>
      <c r="V64" s="129" t="n">
        <v>0</v>
      </c>
      <c r="W64" s="130" t="n">
        <v>26.9678947638844</v>
      </c>
      <c r="X64" s="131" t="n">
        <v>28</v>
      </c>
      <c r="Y64" s="54" t="n">
        <v>19</v>
      </c>
      <c r="Z64" s="132" t="n">
        <f aca="false">AVERAGE(X64,Y64)</f>
        <v>23.5</v>
      </c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3"/>
      <c r="CR64" s="133"/>
      <c r="CS64" s="133"/>
      <c r="CT64" s="133"/>
      <c r="CU64" s="133"/>
      <c r="CV64" s="133"/>
      <c r="CW64" s="133"/>
      <c r="CX64" s="133"/>
      <c r="CY64" s="133"/>
      <c r="CZ64" s="133"/>
      <c r="DA64" s="133"/>
      <c r="DB64" s="133"/>
      <c r="DC64" s="133"/>
      <c r="DD64" s="133"/>
      <c r="DE64" s="133"/>
      <c r="DF64" s="133"/>
      <c r="DG64" s="133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133"/>
      <c r="DT64" s="133"/>
      <c r="DU64" s="133"/>
      <c r="DV64" s="133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3"/>
      <c r="EI64" s="133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3"/>
      <c r="EV64" s="133"/>
      <c r="EW64" s="133"/>
      <c r="EX64" s="133"/>
      <c r="EY64" s="133"/>
      <c r="EZ64" s="133"/>
      <c r="FA64" s="133"/>
      <c r="FB64" s="133"/>
      <c r="FC64" s="133"/>
      <c r="FD64" s="133"/>
      <c r="FE64" s="133"/>
      <c r="FF64" s="133"/>
      <c r="FG64" s="133"/>
      <c r="FH64" s="133"/>
      <c r="FI64" s="133"/>
      <c r="FJ64" s="133"/>
      <c r="FK64" s="133"/>
      <c r="FL64" s="133"/>
      <c r="FM64" s="133"/>
      <c r="FN64" s="133"/>
      <c r="FO64" s="133"/>
      <c r="FP64" s="133"/>
      <c r="FQ64" s="133"/>
      <c r="FR64" s="133"/>
      <c r="FS64" s="133"/>
      <c r="FT64" s="133"/>
      <c r="FU64" s="133"/>
      <c r="FV64" s="133"/>
      <c r="FW64" s="133"/>
      <c r="FX64" s="133"/>
      <c r="FY64" s="133"/>
      <c r="FZ64" s="133"/>
      <c r="GA64" s="133"/>
      <c r="GB64" s="133"/>
      <c r="GC64" s="133"/>
      <c r="GD64" s="133"/>
      <c r="GE64" s="133"/>
      <c r="GF64" s="133"/>
      <c r="GG64" s="133"/>
      <c r="GH64" s="133"/>
      <c r="GI64" s="133"/>
      <c r="GJ64" s="133"/>
      <c r="GK64" s="133"/>
      <c r="GL64" s="133"/>
      <c r="GM64" s="133"/>
      <c r="GN64" s="133"/>
      <c r="GO64" s="133"/>
      <c r="GP64" s="133"/>
      <c r="GQ64" s="133"/>
      <c r="GR64" s="133"/>
      <c r="GS64" s="133"/>
      <c r="GT64" s="133"/>
      <c r="GU64" s="133"/>
      <c r="GV64" s="133"/>
      <c r="GW64" s="133"/>
      <c r="GX64" s="133"/>
      <c r="GY64" s="133"/>
      <c r="GZ64" s="133"/>
      <c r="HA64" s="133"/>
      <c r="HB64" s="133"/>
      <c r="HC64" s="133"/>
      <c r="HD64" s="133"/>
      <c r="HE64" s="133"/>
      <c r="HF64" s="133"/>
      <c r="HG64" s="133"/>
      <c r="HH64" s="133"/>
      <c r="HI64" s="133"/>
      <c r="HJ64" s="133"/>
      <c r="HK64" s="133"/>
      <c r="HL64" s="133"/>
      <c r="HM64" s="133"/>
      <c r="HN64" s="133"/>
      <c r="HO64" s="133"/>
      <c r="HP64" s="133"/>
      <c r="HQ64" s="133"/>
      <c r="HR64" s="133"/>
      <c r="HS64" s="133"/>
      <c r="HT64" s="133"/>
      <c r="HU64" s="133"/>
      <c r="HV64" s="133"/>
      <c r="HW64" s="133"/>
      <c r="HX64" s="133"/>
      <c r="HY64" s="133"/>
      <c r="HZ64" s="133"/>
      <c r="IA64" s="133"/>
      <c r="IB64" s="133"/>
      <c r="IC64" s="133"/>
      <c r="ID64" s="133"/>
      <c r="IE64" s="133"/>
      <c r="IF64" s="133"/>
      <c r="IG64" s="133"/>
      <c r="IH64" s="133"/>
      <c r="II64" s="133"/>
      <c r="IJ64" s="133"/>
      <c r="IK64" s="133"/>
      <c r="IL64" s="133"/>
      <c r="IM64" s="133"/>
      <c r="IN64" s="133"/>
      <c r="IO64" s="133"/>
      <c r="IP64" s="133"/>
      <c r="IQ64" s="133"/>
      <c r="IR64" s="133"/>
      <c r="IS64" s="133"/>
      <c r="IT64" s="133"/>
      <c r="IU64" s="133"/>
      <c r="IV64" s="133"/>
      <c r="IW64" s="133"/>
    </row>
    <row r="65" customFormat="false" ht="12" hidden="true" customHeight="true" outlineLevel="0" collapsed="false">
      <c r="A65" s="137" t="str">
        <f aca="false">TEXT(B65,"ddd")</f>
        <v>Sun</v>
      </c>
      <c r="B65" s="82" t="n">
        <v>36891</v>
      </c>
      <c r="C65" s="138" t="n">
        <v>3914.167</v>
      </c>
      <c r="D65" s="138" t="n">
        <v>3177.56</v>
      </c>
      <c r="E65" s="139" t="n">
        <v>7091.727</v>
      </c>
      <c r="F65" s="140" t="n">
        <v>1024.827</v>
      </c>
      <c r="G65" s="141"/>
      <c r="H65" s="141"/>
      <c r="I65" s="138" t="n">
        <v>673.181</v>
      </c>
      <c r="J65" s="138" t="n">
        <v>513.839</v>
      </c>
      <c r="K65" s="138" t="n">
        <v>2669.361</v>
      </c>
      <c r="L65" s="138" t="n">
        <v>853.304</v>
      </c>
      <c r="M65" s="138" t="n">
        <v>1044.713</v>
      </c>
      <c r="N65" s="138" t="n">
        <v>837.481</v>
      </c>
      <c r="O65" s="138" t="n">
        <v>32</v>
      </c>
      <c r="P65" s="139" t="n">
        <v>7648.706</v>
      </c>
      <c r="Q65" s="140" t="n">
        <v>-521.738</v>
      </c>
      <c r="R65" s="138" t="n">
        <v>-35.241</v>
      </c>
      <c r="S65" s="138" t="n">
        <v>-556.979</v>
      </c>
      <c r="T65" s="142" t="n">
        <v>22515400</v>
      </c>
      <c r="U65" s="139" t="n">
        <f aca="false">+U64+(R65*1000)</f>
        <v>24270504</v>
      </c>
      <c r="V65" s="143" t="n">
        <v>0</v>
      </c>
      <c r="W65" s="144" t="n">
        <v>27.8305622467458</v>
      </c>
      <c r="X65" s="145" t="n">
        <v>26</v>
      </c>
      <c r="Y65" s="83" t="n">
        <v>19</v>
      </c>
      <c r="Z65" s="146" t="n">
        <f aca="false">AVERAGE(X65,Y65)</f>
        <v>22.5</v>
      </c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2" hidden="true" customHeight="true" outlineLevel="0" collapsed="false">
      <c r="A66" s="134" t="str">
        <f aca="false">TEXT(B66,"ddd")</f>
        <v>Mon</v>
      </c>
      <c r="B66" s="81" t="n">
        <v>36892</v>
      </c>
      <c r="C66" s="124" t="n">
        <v>4056.672</v>
      </c>
      <c r="D66" s="124" t="n">
        <v>3096.569</v>
      </c>
      <c r="E66" s="125" t="n">
        <v>7153.241</v>
      </c>
      <c r="F66" s="126" t="n">
        <v>1395.85</v>
      </c>
      <c r="G66" s="135"/>
      <c r="H66" s="135"/>
      <c r="I66" s="124" t="n">
        <v>710.807</v>
      </c>
      <c r="J66" s="124" t="n">
        <v>439.509</v>
      </c>
      <c r="K66" s="124" t="n">
        <v>2649.277</v>
      </c>
      <c r="L66" s="124" t="n">
        <v>827.565</v>
      </c>
      <c r="M66" s="124" t="n">
        <v>1066.466</v>
      </c>
      <c r="N66" s="124" t="n">
        <v>861.566</v>
      </c>
      <c r="O66" s="124" t="n">
        <v>55</v>
      </c>
      <c r="P66" s="125" t="n">
        <v>8006.04</v>
      </c>
      <c r="Q66" s="126" t="n">
        <v>-564.48</v>
      </c>
      <c r="R66" s="124" t="n">
        <v>-288.319</v>
      </c>
      <c r="S66" s="124" t="n">
        <v>-852.799</v>
      </c>
      <c r="T66" s="136" t="n">
        <v>21950920</v>
      </c>
      <c r="U66" s="125" t="n">
        <f aca="false">+U65+(R66*1000)</f>
        <v>23982185</v>
      </c>
      <c r="V66" s="129" t="n">
        <v>9.09494701772928E-013</v>
      </c>
      <c r="W66" s="130" t="n">
        <v>25.925227973843</v>
      </c>
      <c r="X66" s="53" t="n">
        <v>25</v>
      </c>
      <c r="Y66" s="55" t="n">
        <v>17</v>
      </c>
      <c r="Z66" s="132" t="n">
        <f aca="false">AVERAGE(X66,Y66)</f>
        <v>21</v>
      </c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3"/>
      <c r="FF66" s="133"/>
      <c r="FG66" s="133"/>
      <c r="FH66" s="133"/>
      <c r="FI66" s="133"/>
      <c r="FJ66" s="133"/>
      <c r="FK66" s="133"/>
      <c r="FL66" s="133"/>
      <c r="FM66" s="133"/>
      <c r="FN66" s="133"/>
      <c r="FO66" s="133"/>
      <c r="FP66" s="133"/>
      <c r="FQ66" s="133"/>
      <c r="FR66" s="133"/>
      <c r="FS66" s="133"/>
      <c r="FT66" s="133"/>
      <c r="FU66" s="133"/>
      <c r="FV66" s="133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</row>
    <row r="67" customFormat="false" ht="12" hidden="true" customHeight="true" outlineLevel="0" collapsed="false">
      <c r="A67" s="134" t="str">
        <f aca="false">TEXT(B67,"ddd")</f>
        <v>Tue</v>
      </c>
      <c r="B67" s="81" t="n">
        <v>36893</v>
      </c>
      <c r="C67" s="124" t="n">
        <v>4076.751</v>
      </c>
      <c r="D67" s="124" t="n">
        <v>3108.346</v>
      </c>
      <c r="E67" s="125" t="n">
        <v>7185.097</v>
      </c>
      <c r="F67" s="126" t="n">
        <v>1162.235</v>
      </c>
      <c r="G67" s="135"/>
      <c r="H67" s="135"/>
      <c r="I67" s="124" t="n">
        <v>773.56</v>
      </c>
      <c r="J67" s="124" t="n">
        <v>434.343</v>
      </c>
      <c r="K67" s="124" t="n">
        <v>2695.056</v>
      </c>
      <c r="L67" s="124" t="n">
        <v>835.509</v>
      </c>
      <c r="M67" s="124" t="n">
        <v>1050.687</v>
      </c>
      <c r="N67" s="124" t="n">
        <v>850.138</v>
      </c>
      <c r="O67" s="124" t="n">
        <v>55</v>
      </c>
      <c r="P67" s="125" t="n">
        <v>7856.528</v>
      </c>
      <c r="Q67" s="126" t="n">
        <v>-571.31</v>
      </c>
      <c r="R67" s="124" t="n">
        <v>-100.121</v>
      </c>
      <c r="S67" s="124" t="n">
        <v>-671.431</v>
      </c>
      <c r="T67" s="136" t="n">
        <v>21379610</v>
      </c>
      <c r="U67" s="125" t="n">
        <f aca="false">+U66+(R67*1000)</f>
        <v>23882064</v>
      </c>
      <c r="V67" s="129" t="n">
        <v>0</v>
      </c>
      <c r="W67" s="130" t="n">
        <v>24.9439290012859</v>
      </c>
      <c r="X67" s="53" t="n">
        <v>28</v>
      </c>
      <c r="Y67" s="55" t="n">
        <v>24</v>
      </c>
      <c r="Z67" s="132" t="n">
        <f aca="false">AVERAGE(X67,Y67)</f>
        <v>26</v>
      </c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</row>
    <row r="68" customFormat="false" ht="12" hidden="true" customHeight="true" outlineLevel="0" collapsed="false">
      <c r="A68" s="134" t="str">
        <f aca="false">TEXT(B68,"ddd")</f>
        <v>Wed</v>
      </c>
      <c r="B68" s="81" t="n">
        <v>36894</v>
      </c>
      <c r="C68" s="124" t="n">
        <v>4027.654</v>
      </c>
      <c r="D68" s="124" t="n">
        <v>3198.956</v>
      </c>
      <c r="E68" s="125" t="n">
        <v>7226.61</v>
      </c>
      <c r="F68" s="126" t="n">
        <v>845.504000000001</v>
      </c>
      <c r="G68" s="135"/>
      <c r="H68" s="135"/>
      <c r="I68" s="124" t="n">
        <v>770.244</v>
      </c>
      <c r="J68" s="124" t="n">
        <v>428.935</v>
      </c>
      <c r="K68" s="124" t="n">
        <v>2679.865</v>
      </c>
      <c r="L68" s="124" t="n">
        <v>881.373</v>
      </c>
      <c r="M68" s="124" t="n">
        <v>1111.569</v>
      </c>
      <c r="N68" s="124" t="n">
        <v>870.555</v>
      </c>
      <c r="O68" s="124" t="n">
        <v>62</v>
      </c>
      <c r="P68" s="125" t="n">
        <v>7650.045</v>
      </c>
      <c r="Q68" s="126" t="n">
        <v>-493.935</v>
      </c>
      <c r="R68" s="124" t="n">
        <v>70.5</v>
      </c>
      <c r="S68" s="124" t="n">
        <v>-423.435</v>
      </c>
      <c r="T68" s="136" t="n">
        <v>20885675</v>
      </c>
      <c r="U68" s="125" t="n">
        <f aca="false">+U67+(R68*1000)</f>
        <v>23952564</v>
      </c>
      <c r="V68" s="129" t="n">
        <v>5.11590769747272E-013</v>
      </c>
      <c r="W68" s="130" t="n">
        <v>33.9865234869495</v>
      </c>
      <c r="X68" s="53" t="n">
        <v>26</v>
      </c>
      <c r="Y68" s="55" t="n">
        <v>20</v>
      </c>
      <c r="Z68" s="132" t="n">
        <f aca="false">AVERAGE(X68,Y68)</f>
        <v>23</v>
      </c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3"/>
      <c r="FF68" s="133"/>
      <c r="FG68" s="133"/>
      <c r="FH68" s="133"/>
      <c r="FI68" s="133"/>
      <c r="FJ68" s="133"/>
      <c r="FK68" s="133"/>
      <c r="FL68" s="133"/>
      <c r="FM68" s="133"/>
      <c r="FN68" s="133"/>
      <c r="FO68" s="133"/>
      <c r="FP68" s="133"/>
      <c r="FQ68" s="133"/>
      <c r="FR68" s="133"/>
      <c r="FS68" s="133"/>
      <c r="FT68" s="133"/>
      <c r="FU68" s="133"/>
      <c r="FV68" s="133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</row>
    <row r="69" customFormat="false" ht="12" hidden="true" customHeight="true" outlineLevel="0" collapsed="false">
      <c r="A69" s="134" t="str">
        <f aca="false">TEXT(B69,"ddd")</f>
        <v>Thu</v>
      </c>
      <c r="B69" s="81" t="n">
        <v>36895</v>
      </c>
      <c r="C69" s="124" t="n">
        <v>3986.763</v>
      </c>
      <c r="D69" s="124" t="n">
        <v>3201.834</v>
      </c>
      <c r="E69" s="125" t="n">
        <v>7188.597</v>
      </c>
      <c r="F69" s="126" t="n">
        <v>826.719999999999</v>
      </c>
      <c r="G69" s="135"/>
      <c r="H69" s="135"/>
      <c r="I69" s="124" t="n">
        <v>791.966</v>
      </c>
      <c r="J69" s="124" t="n">
        <v>383</v>
      </c>
      <c r="K69" s="124" t="n">
        <v>2682.811</v>
      </c>
      <c r="L69" s="124" t="n">
        <v>824.104</v>
      </c>
      <c r="M69" s="124" t="n">
        <v>1072.178</v>
      </c>
      <c r="N69" s="124" t="n">
        <v>848.587</v>
      </c>
      <c r="O69" s="124" t="n">
        <v>63</v>
      </c>
      <c r="P69" s="125" t="n">
        <v>7492.366</v>
      </c>
      <c r="Q69" s="126" t="n">
        <v>-423.709</v>
      </c>
      <c r="R69" s="124" t="n">
        <v>119.94</v>
      </c>
      <c r="S69" s="124" t="n">
        <v>-303.769</v>
      </c>
      <c r="T69" s="136" t="n">
        <v>20461966</v>
      </c>
      <c r="U69" s="125" t="n">
        <f aca="false">+U68+(R69*1000)</f>
        <v>24072504</v>
      </c>
      <c r="V69" s="129" t="n">
        <v>0</v>
      </c>
      <c r="W69" s="130" t="n">
        <v>42.6578409215344</v>
      </c>
      <c r="X69" s="53" t="n">
        <v>26</v>
      </c>
      <c r="Y69" s="55" t="n">
        <v>21</v>
      </c>
      <c r="Z69" s="132" t="n">
        <f aca="false">AVERAGE(X69,Y69)</f>
        <v>23.5</v>
      </c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3"/>
      <c r="FF69" s="133"/>
      <c r="FG69" s="133"/>
      <c r="FH69" s="133"/>
      <c r="FI69" s="133"/>
      <c r="FJ69" s="133"/>
      <c r="FK69" s="133"/>
      <c r="FL69" s="133"/>
      <c r="FM69" s="133"/>
      <c r="FN69" s="133"/>
      <c r="FO69" s="133"/>
      <c r="FP69" s="133"/>
      <c r="FQ69" s="133"/>
      <c r="FR69" s="133"/>
      <c r="FS69" s="133"/>
      <c r="FT69" s="133"/>
      <c r="FU69" s="133"/>
      <c r="FV69" s="133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</row>
    <row r="70" customFormat="false" ht="12" hidden="true" customHeight="true" outlineLevel="0" collapsed="false">
      <c r="A70" s="134" t="str">
        <f aca="false">TEXT(B70,"ddd")</f>
        <v>Fri</v>
      </c>
      <c r="B70" s="81" t="n">
        <v>36896</v>
      </c>
      <c r="C70" s="124" t="n">
        <v>4056.42</v>
      </c>
      <c r="D70" s="124" t="n">
        <v>3179.041</v>
      </c>
      <c r="E70" s="125" t="n">
        <v>7235.461</v>
      </c>
      <c r="F70" s="126" t="n">
        <v>962.125999999999</v>
      </c>
      <c r="G70" s="135"/>
      <c r="H70" s="135"/>
      <c r="I70" s="124" t="n">
        <v>738.777</v>
      </c>
      <c r="J70" s="124" t="n">
        <v>324.208</v>
      </c>
      <c r="K70" s="124" t="n">
        <v>2727.282</v>
      </c>
      <c r="L70" s="124" t="n">
        <v>862.701</v>
      </c>
      <c r="M70" s="124" t="n">
        <v>929.165</v>
      </c>
      <c r="N70" s="124" t="n">
        <v>879.868</v>
      </c>
      <c r="O70" s="124" t="n">
        <v>84</v>
      </c>
      <c r="P70" s="125" t="n">
        <v>7508.127</v>
      </c>
      <c r="Q70" s="126" t="n">
        <v>-434.719</v>
      </c>
      <c r="R70" s="124" t="n">
        <v>162.053</v>
      </c>
      <c r="S70" s="124" t="n">
        <v>-272.666</v>
      </c>
      <c r="T70" s="136" t="n">
        <v>20027247</v>
      </c>
      <c r="U70" s="125" t="n">
        <f aca="false">+U69+(R70*1000)</f>
        <v>24234557</v>
      </c>
      <c r="V70" s="129" t="n">
        <v>0</v>
      </c>
      <c r="W70" s="130" t="n">
        <v>45.9866121818695</v>
      </c>
      <c r="X70" s="53" t="n">
        <v>25</v>
      </c>
      <c r="Y70" s="55" t="n">
        <v>21</v>
      </c>
      <c r="Z70" s="132" t="n">
        <f aca="false">AVERAGE(X70,Y70)</f>
        <v>23</v>
      </c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3"/>
      <c r="FF70" s="133"/>
      <c r="FG70" s="133"/>
      <c r="FH70" s="133"/>
      <c r="FI70" s="133"/>
      <c r="FJ70" s="133"/>
      <c r="FK70" s="133"/>
      <c r="FL70" s="133"/>
      <c r="FM70" s="133"/>
      <c r="FN70" s="133"/>
      <c r="FO70" s="133"/>
      <c r="FP70" s="133"/>
      <c r="FQ70" s="133"/>
      <c r="FR70" s="133"/>
      <c r="FS70" s="133"/>
      <c r="FT70" s="133"/>
      <c r="FU70" s="133"/>
      <c r="FV70" s="133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</row>
    <row r="71" customFormat="false" ht="12" hidden="true" customHeight="true" outlineLevel="0" collapsed="false">
      <c r="A71" s="134" t="str">
        <f aca="false">TEXT(B71,"ddd")</f>
        <v>Sat</v>
      </c>
      <c r="B71" s="81" t="n">
        <v>36897</v>
      </c>
      <c r="C71" s="124" t="n">
        <v>3974.744</v>
      </c>
      <c r="D71" s="124" t="n">
        <v>3266.766</v>
      </c>
      <c r="E71" s="125" t="n">
        <v>7241.51</v>
      </c>
      <c r="F71" s="126" t="n">
        <v>686.009</v>
      </c>
      <c r="G71" s="135"/>
      <c r="H71" s="135"/>
      <c r="I71" s="124" t="n">
        <v>750</v>
      </c>
      <c r="J71" s="124" t="n">
        <v>363.38</v>
      </c>
      <c r="K71" s="124" t="n">
        <v>2740.005</v>
      </c>
      <c r="L71" s="124" t="n">
        <v>866.702</v>
      </c>
      <c r="M71" s="124" t="n">
        <v>1130.798</v>
      </c>
      <c r="N71" s="124" t="n">
        <v>877.407</v>
      </c>
      <c r="O71" s="124" t="n">
        <v>81</v>
      </c>
      <c r="P71" s="125" t="n">
        <v>7495.301</v>
      </c>
      <c r="Q71" s="126" t="n">
        <v>-445.368</v>
      </c>
      <c r="R71" s="124" t="n">
        <v>191.577</v>
      </c>
      <c r="S71" s="124" t="n">
        <v>-253.791</v>
      </c>
      <c r="T71" s="136" t="n">
        <v>19581879</v>
      </c>
      <c r="U71" s="125" t="n">
        <f aca="false">+U70+(R71*1000)</f>
        <v>24426134</v>
      </c>
      <c r="V71" s="129" t="n">
        <v>0</v>
      </c>
      <c r="W71" s="130" t="n">
        <v>46.8692948416755</v>
      </c>
      <c r="X71" s="53" t="n">
        <v>25</v>
      </c>
      <c r="Y71" s="55" t="n">
        <v>21</v>
      </c>
      <c r="Z71" s="132" t="n">
        <f aca="false">AVERAGE(X71,Y71)</f>
        <v>23</v>
      </c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3"/>
      <c r="FF71" s="133"/>
      <c r="FG71" s="133"/>
      <c r="FH71" s="133"/>
      <c r="FI71" s="133"/>
      <c r="FJ71" s="133"/>
      <c r="FK71" s="133"/>
      <c r="FL71" s="133"/>
      <c r="FM71" s="133"/>
      <c r="FN71" s="133"/>
      <c r="FO71" s="133"/>
      <c r="FP71" s="133"/>
      <c r="FQ71" s="133"/>
      <c r="FR71" s="133"/>
      <c r="FS71" s="133"/>
      <c r="FT71" s="133"/>
      <c r="FU71" s="133"/>
      <c r="FV71" s="133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</row>
    <row r="72" customFormat="false" ht="12" hidden="true" customHeight="true" outlineLevel="0" collapsed="false">
      <c r="A72" s="134" t="str">
        <f aca="false">TEXT(B72,"ddd")</f>
        <v>Sun</v>
      </c>
      <c r="B72" s="81" t="n">
        <v>36898</v>
      </c>
      <c r="C72" s="124" t="n">
        <v>4011.031</v>
      </c>
      <c r="D72" s="124" t="n">
        <v>3259.213</v>
      </c>
      <c r="E72" s="125" t="n">
        <v>7270.244</v>
      </c>
      <c r="F72" s="126" t="n">
        <v>1042.421</v>
      </c>
      <c r="G72" s="135"/>
      <c r="H72" s="135"/>
      <c r="I72" s="124" t="n">
        <v>750</v>
      </c>
      <c r="J72" s="124" t="n">
        <v>360.033</v>
      </c>
      <c r="K72" s="124" t="n">
        <v>2722.25</v>
      </c>
      <c r="L72" s="124" t="n">
        <v>875.336</v>
      </c>
      <c r="M72" s="124" t="n">
        <v>1162.777</v>
      </c>
      <c r="N72" s="124" t="n">
        <v>877.453</v>
      </c>
      <c r="O72" s="124" t="n">
        <v>59</v>
      </c>
      <c r="P72" s="125" t="n">
        <v>7849.27</v>
      </c>
      <c r="Q72" s="126" t="n">
        <v>-477.728</v>
      </c>
      <c r="R72" s="124" t="n">
        <v>-101.298</v>
      </c>
      <c r="S72" s="124" t="n">
        <v>-579.026</v>
      </c>
      <c r="T72" s="136" t="n">
        <v>19104151</v>
      </c>
      <c r="U72" s="125" t="n">
        <f aca="false">+U71+(R72*1000)</f>
        <v>24324836</v>
      </c>
      <c r="V72" s="129" t="n">
        <v>0</v>
      </c>
      <c r="W72" s="130" t="n">
        <v>38.8074748312181</v>
      </c>
      <c r="X72" s="53" t="n">
        <v>25</v>
      </c>
      <c r="Y72" s="55" t="n">
        <v>12</v>
      </c>
      <c r="Z72" s="132" t="n">
        <f aca="false">AVERAGE(X72,Y72)</f>
        <v>18.5</v>
      </c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3"/>
      <c r="FF72" s="133"/>
      <c r="FG72" s="133"/>
      <c r="FH72" s="133"/>
      <c r="FI72" s="133"/>
      <c r="FJ72" s="133"/>
      <c r="FK72" s="133"/>
      <c r="FL72" s="133"/>
      <c r="FM72" s="133"/>
      <c r="FN72" s="133"/>
      <c r="FO72" s="133"/>
      <c r="FP72" s="133"/>
      <c r="FQ72" s="133"/>
      <c r="FR72" s="133"/>
      <c r="FS72" s="133"/>
      <c r="FT72" s="133"/>
      <c r="FU72" s="133"/>
      <c r="FV72" s="133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</row>
    <row r="73" customFormat="false" ht="12" hidden="true" customHeight="true" outlineLevel="0" collapsed="false">
      <c r="A73" s="134" t="str">
        <f aca="false">TEXT(B73,"ddd")</f>
        <v>Mon</v>
      </c>
      <c r="B73" s="81" t="n">
        <v>36899</v>
      </c>
      <c r="C73" s="124" t="n">
        <v>4094.155</v>
      </c>
      <c r="D73" s="124" t="n">
        <v>3150</v>
      </c>
      <c r="E73" s="125" t="n">
        <v>7244.155</v>
      </c>
      <c r="F73" s="126" t="n">
        <v>1217.878</v>
      </c>
      <c r="G73" s="135"/>
      <c r="H73" s="135"/>
      <c r="I73" s="124" t="n">
        <v>755.04</v>
      </c>
      <c r="J73" s="124" t="n">
        <v>400</v>
      </c>
      <c r="K73" s="124" t="n">
        <v>2723.679</v>
      </c>
      <c r="L73" s="124" t="n">
        <v>875</v>
      </c>
      <c r="M73" s="124" t="n">
        <v>941.813</v>
      </c>
      <c r="N73" s="124" t="n">
        <v>863.292</v>
      </c>
      <c r="O73" s="124" t="n">
        <v>58</v>
      </c>
      <c r="P73" s="125" t="n">
        <v>7834.702</v>
      </c>
      <c r="Q73" s="126" t="n">
        <v>-502.479</v>
      </c>
      <c r="R73" s="124" t="n">
        <v>-88.068</v>
      </c>
      <c r="S73" s="124" t="n">
        <v>-590.547</v>
      </c>
      <c r="T73" s="136" t="n">
        <v>18601672</v>
      </c>
      <c r="U73" s="125" t="n">
        <f aca="false">+U72+(R73*1000)</f>
        <v>24236768</v>
      </c>
      <c r="V73" s="129" t="n">
        <v>0</v>
      </c>
      <c r="W73" s="130" t="n">
        <v>31.3715675472844</v>
      </c>
      <c r="X73" s="53" t="n">
        <v>24</v>
      </c>
      <c r="Y73" s="55" t="n">
        <v>16</v>
      </c>
      <c r="Z73" s="132" t="n">
        <f aca="false">AVERAGE(X73,Y73)</f>
        <v>20</v>
      </c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3"/>
      <c r="FF73" s="133"/>
      <c r="FG73" s="133"/>
      <c r="FH73" s="133"/>
      <c r="FI73" s="133"/>
      <c r="FJ73" s="133"/>
      <c r="FK73" s="133"/>
      <c r="FL73" s="133"/>
      <c r="FM73" s="133"/>
      <c r="FN73" s="133"/>
      <c r="FO73" s="133"/>
      <c r="FP73" s="133"/>
      <c r="FQ73" s="133"/>
      <c r="FR73" s="133"/>
      <c r="FS73" s="133"/>
      <c r="FT73" s="133"/>
      <c r="FU73" s="133"/>
      <c r="FV73" s="133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</row>
    <row r="74" customFormat="false" ht="12" hidden="true" customHeight="true" outlineLevel="0" collapsed="false">
      <c r="A74" s="134" t="str">
        <f aca="false">TEXT(B74,"ddd")</f>
        <v>Tue</v>
      </c>
      <c r="B74" s="81" t="n">
        <v>36900</v>
      </c>
      <c r="C74" s="124" t="n">
        <v>4062.175</v>
      </c>
      <c r="D74" s="124" t="n">
        <v>3233.899</v>
      </c>
      <c r="E74" s="125" t="n">
        <v>7296.074</v>
      </c>
      <c r="F74" s="126" t="n">
        <v>1311.72</v>
      </c>
      <c r="G74" s="135"/>
      <c r="H74" s="135"/>
      <c r="I74" s="124" t="n">
        <v>725</v>
      </c>
      <c r="J74" s="124" t="n">
        <v>400</v>
      </c>
      <c r="K74" s="124" t="n">
        <v>2700</v>
      </c>
      <c r="L74" s="124" t="n">
        <v>874.723</v>
      </c>
      <c r="M74" s="124" t="n">
        <v>940</v>
      </c>
      <c r="N74" s="124" t="n">
        <v>850</v>
      </c>
      <c r="O74" s="124" t="n">
        <v>63</v>
      </c>
      <c r="P74" s="125" t="n">
        <v>7864.443</v>
      </c>
      <c r="Q74" s="126" t="n">
        <v>-485.486</v>
      </c>
      <c r="R74" s="124" t="n">
        <v>-82.883</v>
      </c>
      <c r="S74" s="124" t="n">
        <v>-568.369</v>
      </c>
      <c r="T74" s="136" t="n">
        <v>18116186</v>
      </c>
      <c r="U74" s="125" t="n">
        <f aca="false">+U73+(R74*1000)</f>
        <v>24153885</v>
      </c>
      <c r="V74" s="129" t="n">
        <v>0</v>
      </c>
      <c r="W74" s="130" t="n">
        <v>34.2724280158772</v>
      </c>
      <c r="X74" s="53" t="n">
        <v>35</v>
      </c>
      <c r="Y74" s="55" t="n">
        <v>12</v>
      </c>
      <c r="Z74" s="132" t="n">
        <f aca="false">AVERAGE(X74,Y74)</f>
        <v>23.5</v>
      </c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3"/>
      <c r="FF74" s="133"/>
      <c r="FG74" s="133"/>
      <c r="FH74" s="133"/>
      <c r="FI74" s="133"/>
      <c r="FJ74" s="133"/>
      <c r="FK74" s="133"/>
      <c r="FL74" s="133"/>
      <c r="FM74" s="133"/>
      <c r="FN74" s="133"/>
      <c r="FO74" s="133"/>
      <c r="FP74" s="133"/>
      <c r="FQ74" s="133"/>
      <c r="FR74" s="133"/>
      <c r="FS74" s="133"/>
      <c r="FT74" s="133"/>
      <c r="FU74" s="133"/>
      <c r="FV74" s="133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</row>
    <row r="75" customFormat="false" ht="12" hidden="true" customHeight="true" outlineLevel="0" collapsed="false">
      <c r="A75" s="134" t="str">
        <f aca="false">TEXT(B75,"ddd")</f>
        <v>Wed</v>
      </c>
      <c r="B75" s="81" t="n">
        <v>36901</v>
      </c>
      <c r="C75" s="124" t="n">
        <v>4020.405</v>
      </c>
      <c r="D75" s="124" t="n">
        <v>3192.669</v>
      </c>
      <c r="E75" s="125" t="n">
        <v>7213.074</v>
      </c>
      <c r="F75" s="126" t="n">
        <v>1108.415</v>
      </c>
      <c r="G75" s="135"/>
      <c r="H75" s="135"/>
      <c r="I75" s="124" t="n">
        <v>630.116</v>
      </c>
      <c r="J75" s="124" t="n">
        <v>426.589</v>
      </c>
      <c r="K75" s="124" t="n">
        <v>2660.596</v>
      </c>
      <c r="L75" s="124" t="n">
        <v>871.498</v>
      </c>
      <c r="M75" s="124" t="n">
        <v>923.987</v>
      </c>
      <c r="N75" s="124" t="n">
        <v>846.791</v>
      </c>
      <c r="O75" s="124" t="n">
        <v>62</v>
      </c>
      <c r="P75" s="125" t="n">
        <v>7529.992</v>
      </c>
      <c r="Q75" s="126" t="n">
        <v>-361.877</v>
      </c>
      <c r="R75" s="124" t="n">
        <v>44.959</v>
      </c>
      <c r="S75" s="124" t="n">
        <v>-316.918</v>
      </c>
      <c r="T75" s="136" t="n">
        <v>17754309</v>
      </c>
      <c r="U75" s="125" t="n">
        <f aca="false">+U74+(R75*1000)</f>
        <v>24198844</v>
      </c>
      <c r="V75" s="129" t="n">
        <v>0</v>
      </c>
      <c r="W75" s="130" t="n">
        <v>37.0135954316653</v>
      </c>
      <c r="X75" s="53" t="n">
        <v>34</v>
      </c>
      <c r="Y75" s="55" t="n">
        <v>19</v>
      </c>
      <c r="Z75" s="132" t="n">
        <f aca="false">AVERAGE(X75,Y75)</f>
        <v>26.5</v>
      </c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3"/>
      <c r="FF75" s="133"/>
      <c r="FG75" s="133"/>
      <c r="FH75" s="133"/>
      <c r="FI75" s="133"/>
      <c r="FJ75" s="133"/>
      <c r="FK75" s="133"/>
      <c r="FL75" s="133"/>
      <c r="FM75" s="133"/>
      <c r="FN75" s="133"/>
      <c r="FO75" s="133"/>
      <c r="FP75" s="133"/>
      <c r="FQ75" s="133"/>
      <c r="FR75" s="133"/>
      <c r="FS75" s="133"/>
      <c r="FT75" s="133"/>
      <c r="FU75" s="133"/>
      <c r="FV75" s="133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</row>
    <row r="76" customFormat="false" ht="12" hidden="true" customHeight="true" outlineLevel="0" collapsed="false">
      <c r="A76" s="134" t="str">
        <f aca="false">TEXT(B76,"ddd")</f>
        <v>Thu</v>
      </c>
      <c r="B76" s="81" t="n">
        <v>36902</v>
      </c>
      <c r="C76" s="124" t="n">
        <v>3994.183</v>
      </c>
      <c r="D76" s="124" t="n">
        <v>3156.844</v>
      </c>
      <c r="E76" s="125" t="n">
        <v>7151.027</v>
      </c>
      <c r="F76" s="126" t="n">
        <v>1118.809</v>
      </c>
      <c r="G76" s="135"/>
      <c r="H76" s="135"/>
      <c r="I76" s="124" t="n">
        <v>633.08</v>
      </c>
      <c r="J76" s="124" t="n">
        <v>386.397</v>
      </c>
      <c r="K76" s="124" t="n">
        <v>2631.735</v>
      </c>
      <c r="L76" s="124" t="n">
        <v>856.966</v>
      </c>
      <c r="M76" s="124" t="n">
        <v>1109.021</v>
      </c>
      <c r="N76" s="124" t="n">
        <v>852.652</v>
      </c>
      <c r="O76" s="124" t="n">
        <v>61</v>
      </c>
      <c r="P76" s="125" t="n">
        <v>7649.66</v>
      </c>
      <c r="Q76" s="126" t="n">
        <v>-419.564</v>
      </c>
      <c r="R76" s="124" t="n">
        <v>-79.069</v>
      </c>
      <c r="S76" s="124" t="n">
        <v>-498.633</v>
      </c>
      <c r="T76" s="136" t="n">
        <v>17334745</v>
      </c>
      <c r="U76" s="125" t="n">
        <f aca="false">+U75+(R76*1000)</f>
        <v>24119775</v>
      </c>
      <c r="V76" s="129" t="n">
        <v>0</v>
      </c>
      <c r="W76" s="130" t="n">
        <v>36.2779755750697</v>
      </c>
      <c r="X76" s="53" t="n">
        <v>46</v>
      </c>
      <c r="Y76" s="55" t="n">
        <v>28</v>
      </c>
      <c r="Z76" s="132" t="n">
        <f aca="false">AVERAGE(X76,Y76)</f>
        <v>37</v>
      </c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3"/>
      <c r="FF76" s="133"/>
      <c r="FG76" s="133"/>
      <c r="FH76" s="133"/>
      <c r="FI76" s="133"/>
      <c r="FJ76" s="133"/>
      <c r="FK76" s="133"/>
      <c r="FL76" s="133"/>
      <c r="FM76" s="133"/>
      <c r="FN76" s="133"/>
      <c r="FO76" s="133"/>
      <c r="FP76" s="133"/>
      <c r="FQ76" s="133"/>
      <c r="FR76" s="133"/>
      <c r="FS76" s="133"/>
      <c r="FT76" s="133"/>
      <c r="FU76" s="133"/>
      <c r="FV76" s="133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</row>
    <row r="77" customFormat="false" ht="12" hidden="true" customHeight="true" outlineLevel="0" collapsed="false">
      <c r="A77" s="134" t="str">
        <f aca="false">TEXT(B77,"ddd")</f>
        <v>Fri</v>
      </c>
      <c r="B77" s="81" t="n">
        <v>36903</v>
      </c>
      <c r="C77" s="124" t="n">
        <v>4087.669</v>
      </c>
      <c r="D77" s="124" t="n">
        <v>3169.135</v>
      </c>
      <c r="E77" s="125" t="n">
        <v>7256.804</v>
      </c>
      <c r="F77" s="126" t="n">
        <v>1051.113</v>
      </c>
      <c r="G77" s="135"/>
      <c r="H77" s="135"/>
      <c r="I77" s="124" t="n">
        <v>644.21</v>
      </c>
      <c r="J77" s="124" t="n">
        <v>460.327</v>
      </c>
      <c r="K77" s="124" t="n">
        <v>2697.456</v>
      </c>
      <c r="L77" s="124" t="n">
        <v>843.65</v>
      </c>
      <c r="M77" s="124" t="n">
        <v>1013.549</v>
      </c>
      <c r="N77" s="124" t="n">
        <v>850.346</v>
      </c>
      <c r="O77" s="124" t="n">
        <v>67</v>
      </c>
      <c r="P77" s="125" t="n">
        <v>7627.651</v>
      </c>
      <c r="Q77" s="126" t="n">
        <v>-383.665</v>
      </c>
      <c r="R77" s="124" t="n">
        <v>12.818</v>
      </c>
      <c r="S77" s="124" t="n">
        <v>-370.847</v>
      </c>
      <c r="T77" s="136" t="n">
        <v>16951080</v>
      </c>
      <c r="U77" s="125" t="n">
        <f aca="false">+U76+(R77*1000)</f>
        <v>24132593</v>
      </c>
      <c r="V77" s="129" t="n">
        <v>0</v>
      </c>
      <c r="W77" s="130" t="n">
        <v>37.1351081694415</v>
      </c>
      <c r="X77" s="53" t="n">
        <v>36</v>
      </c>
      <c r="Y77" s="55" t="n">
        <v>29</v>
      </c>
      <c r="Z77" s="132" t="n">
        <f aca="false">AVERAGE(X77,Y77)</f>
        <v>32.5</v>
      </c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3"/>
      <c r="FF77" s="133"/>
      <c r="FG77" s="133"/>
      <c r="FH77" s="133"/>
      <c r="FI77" s="133"/>
      <c r="FJ77" s="133"/>
      <c r="FK77" s="133"/>
      <c r="FL77" s="133"/>
      <c r="FM77" s="133"/>
      <c r="FN77" s="133"/>
      <c r="FO77" s="133"/>
      <c r="FP77" s="133"/>
      <c r="FQ77" s="133"/>
      <c r="FR77" s="133"/>
      <c r="FS77" s="133"/>
      <c r="FT77" s="133"/>
      <c r="FU77" s="133"/>
      <c r="FV77" s="133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</row>
    <row r="78" customFormat="false" ht="12" hidden="true" customHeight="true" outlineLevel="0" collapsed="false">
      <c r="A78" s="134" t="str">
        <f aca="false">TEXT(B78,"ddd")</f>
        <v>Sat</v>
      </c>
      <c r="B78" s="81" t="n">
        <v>36904</v>
      </c>
      <c r="C78" s="124" t="n">
        <v>4061.787</v>
      </c>
      <c r="D78" s="124" t="n">
        <v>3148.949</v>
      </c>
      <c r="E78" s="125" t="n">
        <v>7210.736</v>
      </c>
      <c r="F78" s="126" t="n">
        <v>1175.187</v>
      </c>
      <c r="G78" s="135"/>
      <c r="H78" s="135"/>
      <c r="I78" s="124" t="n">
        <v>624.829</v>
      </c>
      <c r="J78" s="124" t="n">
        <v>426.925</v>
      </c>
      <c r="K78" s="124" t="n">
        <v>2695.423</v>
      </c>
      <c r="L78" s="124" t="n">
        <v>849.602</v>
      </c>
      <c r="M78" s="124" t="n">
        <v>987.691</v>
      </c>
      <c r="N78" s="124" t="n">
        <v>848.855</v>
      </c>
      <c r="O78" s="124" t="n">
        <v>55</v>
      </c>
      <c r="P78" s="125" t="n">
        <v>7663.512</v>
      </c>
      <c r="Q78" s="126" t="n">
        <v>-339.009</v>
      </c>
      <c r="R78" s="124" t="n">
        <v>-113.767</v>
      </c>
      <c r="S78" s="124" t="n">
        <v>-452.776</v>
      </c>
      <c r="T78" s="136" t="n">
        <v>16612071</v>
      </c>
      <c r="U78" s="125" t="n">
        <f aca="false">+U77+(R78*1000)</f>
        <v>24018826</v>
      </c>
      <c r="V78" s="129" t="n">
        <v>0</v>
      </c>
      <c r="W78" s="130" t="n">
        <v>39.9480749947515</v>
      </c>
      <c r="X78" s="53" t="n">
        <v>38</v>
      </c>
      <c r="Y78" s="55" t="n">
        <v>29</v>
      </c>
      <c r="Z78" s="132" t="n">
        <f aca="false">AVERAGE(X78,Y78)</f>
        <v>33.5</v>
      </c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3"/>
      <c r="FF78" s="133"/>
      <c r="FG78" s="133"/>
      <c r="FH78" s="133"/>
      <c r="FI78" s="133"/>
      <c r="FJ78" s="133"/>
      <c r="FK78" s="133"/>
      <c r="FL78" s="133"/>
      <c r="FM78" s="133"/>
      <c r="FN78" s="133"/>
      <c r="FO78" s="133"/>
      <c r="FP78" s="133"/>
      <c r="FQ78" s="133"/>
      <c r="FR78" s="133"/>
      <c r="FS78" s="133"/>
      <c r="FT78" s="133"/>
      <c r="FU78" s="133"/>
      <c r="FV78" s="133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</row>
    <row r="79" customFormat="false" ht="12" hidden="true" customHeight="true" outlineLevel="0" collapsed="false">
      <c r="A79" s="134" t="str">
        <f aca="false">TEXT(B79,"ddd")</f>
        <v>Sun</v>
      </c>
      <c r="B79" s="81" t="n">
        <v>36905</v>
      </c>
      <c r="C79" s="124" t="n">
        <v>4079.314</v>
      </c>
      <c r="D79" s="124" t="n">
        <v>3119.34</v>
      </c>
      <c r="E79" s="125" t="n">
        <v>7198.654</v>
      </c>
      <c r="F79" s="126" t="n">
        <v>1182.039</v>
      </c>
      <c r="G79" s="135"/>
      <c r="H79" s="135"/>
      <c r="I79" s="124" t="n">
        <v>672.456</v>
      </c>
      <c r="J79" s="124" t="n">
        <v>452.268</v>
      </c>
      <c r="K79" s="124" t="n">
        <v>2656.636</v>
      </c>
      <c r="L79" s="124" t="n">
        <v>856.782</v>
      </c>
      <c r="M79" s="124" t="n">
        <v>980.711</v>
      </c>
      <c r="N79" s="124" t="n">
        <v>849.209</v>
      </c>
      <c r="O79" s="124" t="n">
        <v>61</v>
      </c>
      <c r="P79" s="125" t="n">
        <v>7711.101</v>
      </c>
      <c r="Q79" s="126" t="n">
        <v>-399.821</v>
      </c>
      <c r="R79" s="124" t="n">
        <v>-112.626</v>
      </c>
      <c r="S79" s="124" t="n">
        <v>-512.447</v>
      </c>
      <c r="T79" s="136" t="n">
        <v>16212250</v>
      </c>
      <c r="U79" s="125" t="n">
        <f aca="false">+U78+(R79*1000)</f>
        <v>23906200</v>
      </c>
      <c r="V79" s="129" t="n">
        <v>0</v>
      </c>
      <c r="W79" s="130" t="n">
        <v>29.2756838052841</v>
      </c>
      <c r="X79" s="53" t="n">
        <v>35</v>
      </c>
      <c r="Y79" s="55" t="n">
        <v>28</v>
      </c>
      <c r="Z79" s="132" t="n">
        <f aca="false">AVERAGE(X79,Y79)</f>
        <v>31.5</v>
      </c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  <c r="CQ79" s="133"/>
      <c r="CR79" s="133"/>
      <c r="CS79" s="133"/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133"/>
      <c r="DM79" s="133"/>
      <c r="DN79" s="133"/>
      <c r="DO79" s="133"/>
      <c r="DP79" s="133"/>
      <c r="DQ79" s="133"/>
      <c r="DR79" s="133"/>
      <c r="DS79" s="133"/>
      <c r="DT79" s="133"/>
      <c r="DU79" s="133"/>
      <c r="DV79" s="133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133"/>
      <c r="EH79" s="133"/>
      <c r="EI79" s="133"/>
      <c r="EJ79" s="133"/>
      <c r="EK79" s="133"/>
      <c r="EL79" s="133"/>
      <c r="EM79" s="133"/>
      <c r="EN79" s="133"/>
      <c r="EO79" s="133"/>
      <c r="EP79" s="133"/>
      <c r="EQ79" s="133"/>
      <c r="ER79" s="133"/>
      <c r="ES79" s="133"/>
      <c r="ET79" s="133"/>
      <c r="EU79" s="133"/>
      <c r="EV79" s="133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3"/>
      <c r="FI79" s="133"/>
      <c r="FJ79" s="133"/>
      <c r="FK79" s="133"/>
      <c r="FL79" s="133"/>
      <c r="FM79" s="133"/>
      <c r="FN79" s="133"/>
      <c r="FO79" s="133"/>
      <c r="FP79" s="133"/>
      <c r="FQ79" s="133"/>
      <c r="FR79" s="133"/>
      <c r="FS79" s="133"/>
      <c r="FT79" s="133"/>
      <c r="FU79" s="133"/>
      <c r="FV79" s="133"/>
      <c r="FW79" s="133"/>
      <c r="FX79" s="133"/>
      <c r="FY79" s="133"/>
      <c r="FZ79" s="133"/>
      <c r="GA79" s="133"/>
      <c r="GB79" s="133"/>
      <c r="GC79" s="133"/>
      <c r="GD79" s="133"/>
      <c r="GE79" s="133"/>
      <c r="GF79" s="133"/>
      <c r="GG79" s="133"/>
      <c r="GH79" s="133"/>
      <c r="GI79" s="133"/>
      <c r="GJ79" s="133"/>
      <c r="GK79" s="133"/>
      <c r="GL79" s="133"/>
      <c r="GM79" s="133"/>
      <c r="GN79" s="133"/>
      <c r="GO79" s="133"/>
      <c r="GP79" s="133"/>
      <c r="GQ79" s="133"/>
      <c r="GR79" s="133"/>
      <c r="GS79" s="133"/>
      <c r="GT79" s="133"/>
      <c r="GU79" s="133"/>
      <c r="GV79" s="133"/>
      <c r="GW79" s="133"/>
      <c r="GX79" s="133"/>
      <c r="GY79" s="133"/>
      <c r="GZ79" s="133"/>
      <c r="HA79" s="133"/>
      <c r="HB79" s="133"/>
      <c r="HC79" s="133"/>
      <c r="HD79" s="133"/>
      <c r="HE79" s="133"/>
      <c r="HF79" s="133"/>
      <c r="HG79" s="133"/>
      <c r="HH79" s="133"/>
      <c r="HI79" s="133"/>
      <c r="HJ79" s="133"/>
      <c r="HK79" s="133"/>
      <c r="HL79" s="133"/>
      <c r="HM79" s="133"/>
      <c r="HN79" s="133"/>
      <c r="HO79" s="133"/>
      <c r="HP79" s="133"/>
      <c r="HQ79" s="133"/>
      <c r="HR79" s="133"/>
      <c r="HS79" s="133"/>
      <c r="HT79" s="133"/>
      <c r="HU79" s="133"/>
      <c r="HV79" s="133"/>
      <c r="HW79" s="133"/>
      <c r="HX79" s="133"/>
      <c r="HY79" s="133"/>
      <c r="HZ79" s="133"/>
      <c r="IA79" s="133"/>
      <c r="IB79" s="133"/>
      <c r="IC79" s="133"/>
      <c r="ID79" s="133"/>
      <c r="IE79" s="133"/>
      <c r="IF79" s="133"/>
      <c r="IG79" s="133"/>
      <c r="IH79" s="133"/>
      <c r="II79" s="133"/>
      <c r="IJ79" s="133"/>
      <c r="IK79" s="133"/>
      <c r="IL79" s="133"/>
      <c r="IM79" s="133"/>
      <c r="IN79" s="133"/>
      <c r="IO79" s="133"/>
      <c r="IP79" s="133"/>
      <c r="IQ79" s="133"/>
      <c r="IR79" s="133"/>
      <c r="IS79" s="133"/>
      <c r="IT79" s="133"/>
      <c r="IU79" s="133"/>
      <c r="IV79" s="133"/>
      <c r="IW79" s="133"/>
    </row>
    <row r="80" customFormat="false" ht="12" hidden="true" customHeight="true" outlineLevel="0" collapsed="false">
      <c r="A80" s="134" t="str">
        <f aca="false">TEXT(B80,"ddd")</f>
        <v>Mon</v>
      </c>
      <c r="B80" s="81" t="n">
        <v>36906</v>
      </c>
      <c r="C80" s="124" t="n">
        <v>4031.138</v>
      </c>
      <c r="D80" s="124" t="n">
        <v>3152.053</v>
      </c>
      <c r="E80" s="125" t="n">
        <v>7183.191</v>
      </c>
      <c r="F80" s="126" t="n">
        <v>1494.045</v>
      </c>
      <c r="G80" s="135"/>
      <c r="H80" s="135"/>
      <c r="I80" s="124" t="n">
        <v>741.217</v>
      </c>
      <c r="J80" s="124" t="n">
        <v>426.846</v>
      </c>
      <c r="K80" s="124" t="n">
        <v>2648.069</v>
      </c>
      <c r="L80" s="124" t="n">
        <v>855.879</v>
      </c>
      <c r="M80" s="124" t="n">
        <v>990.202</v>
      </c>
      <c r="N80" s="124" t="n">
        <v>848.468</v>
      </c>
      <c r="O80" s="124" t="n">
        <v>61</v>
      </c>
      <c r="P80" s="125" t="n">
        <v>8065.726</v>
      </c>
      <c r="Q80" s="126" t="n">
        <v>-468.157</v>
      </c>
      <c r="R80" s="124" t="n">
        <v>-414.378</v>
      </c>
      <c r="S80" s="124" t="n">
        <v>-882.535</v>
      </c>
      <c r="T80" s="136" t="n">
        <v>15744093</v>
      </c>
      <c r="U80" s="125" t="n">
        <f aca="false">+U79+(R80*1000)</f>
        <v>23491822</v>
      </c>
      <c r="V80" s="129" t="n">
        <v>0</v>
      </c>
      <c r="W80" s="130" t="n">
        <v>25.1043836912013</v>
      </c>
      <c r="X80" s="53" t="n">
        <v>32</v>
      </c>
      <c r="Y80" s="55" t="n">
        <v>24</v>
      </c>
      <c r="Z80" s="132" t="n">
        <f aca="false">AVERAGE(X80,Y80)</f>
        <v>28</v>
      </c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  <c r="CQ80" s="133"/>
      <c r="CR80" s="133"/>
      <c r="CS80" s="133"/>
      <c r="CT80" s="133"/>
      <c r="CU80" s="133"/>
      <c r="CV80" s="133"/>
      <c r="CW80" s="133"/>
      <c r="CX80" s="133"/>
      <c r="CY80" s="133"/>
      <c r="CZ80" s="133"/>
      <c r="DA80" s="133"/>
      <c r="DB80" s="133"/>
      <c r="DC80" s="133"/>
      <c r="DD80" s="133"/>
      <c r="DE80" s="133"/>
      <c r="DF80" s="133"/>
      <c r="DG80" s="133"/>
      <c r="DH80" s="133"/>
      <c r="DI80" s="133"/>
      <c r="DJ80" s="133"/>
      <c r="DK80" s="133"/>
      <c r="DL80" s="133"/>
      <c r="DM80" s="133"/>
      <c r="DN80" s="133"/>
      <c r="DO80" s="133"/>
      <c r="DP80" s="133"/>
      <c r="DQ80" s="133"/>
      <c r="DR80" s="133"/>
      <c r="DS80" s="133"/>
      <c r="DT80" s="133"/>
      <c r="DU80" s="133"/>
      <c r="DV80" s="133"/>
      <c r="DW80" s="133"/>
      <c r="DX80" s="133"/>
      <c r="DY80" s="133"/>
      <c r="DZ80" s="133"/>
      <c r="EA80" s="133"/>
      <c r="EB80" s="133"/>
      <c r="EC80" s="133"/>
      <c r="ED80" s="133"/>
      <c r="EE80" s="133"/>
      <c r="EF80" s="133"/>
      <c r="EG80" s="133"/>
      <c r="EH80" s="133"/>
      <c r="EI80" s="133"/>
      <c r="EJ80" s="133"/>
      <c r="EK80" s="133"/>
      <c r="EL80" s="133"/>
      <c r="EM80" s="133"/>
      <c r="EN80" s="133"/>
      <c r="EO80" s="133"/>
      <c r="EP80" s="133"/>
      <c r="EQ80" s="133"/>
      <c r="ER80" s="133"/>
      <c r="ES80" s="133"/>
      <c r="ET80" s="133"/>
      <c r="EU80" s="133"/>
      <c r="EV80" s="133"/>
      <c r="EW80" s="133"/>
      <c r="EX80" s="133"/>
      <c r="EY80" s="133"/>
      <c r="EZ80" s="133"/>
      <c r="FA80" s="133"/>
      <c r="FB80" s="133"/>
      <c r="FC80" s="133"/>
      <c r="FD80" s="133"/>
      <c r="FE80" s="133"/>
      <c r="FF80" s="133"/>
      <c r="FG80" s="133"/>
      <c r="FH80" s="133"/>
      <c r="FI80" s="133"/>
      <c r="FJ80" s="133"/>
      <c r="FK80" s="133"/>
      <c r="FL80" s="133"/>
      <c r="FM80" s="133"/>
      <c r="FN80" s="133"/>
      <c r="FO80" s="133"/>
      <c r="FP80" s="133"/>
      <c r="FQ80" s="133"/>
      <c r="FR80" s="133"/>
      <c r="FS80" s="133"/>
      <c r="FT80" s="133"/>
      <c r="FU80" s="133"/>
      <c r="FV80" s="133"/>
      <c r="FW80" s="133"/>
      <c r="FX80" s="133"/>
      <c r="FY80" s="133"/>
      <c r="FZ80" s="133"/>
      <c r="GA80" s="133"/>
      <c r="GB80" s="133"/>
      <c r="GC80" s="133"/>
      <c r="GD80" s="133"/>
      <c r="GE80" s="133"/>
      <c r="GF80" s="133"/>
      <c r="GG80" s="133"/>
      <c r="GH80" s="133"/>
      <c r="GI80" s="133"/>
      <c r="GJ80" s="133"/>
      <c r="GK80" s="133"/>
      <c r="GL80" s="133"/>
      <c r="GM80" s="133"/>
      <c r="GN80" s="133"/>
      <c r="GO80" s="133"/>
      <c r="GP80" s="133"/>
      <c r="GQ80" s="133"/>
      <c r="GR80" s="133"/>
      <c r="GS80" s="133"/>
      <c r="GT80" s="133"/>
      <c r="GU80" s="133"/>
      <c r="GV80" s="133"/>
      <c r="GW80" s="133"/>
      <c r="GX80" s="133"/>
      <c r="GY80" s="133"/>
      <c r="GZ80" s="133"/>
      <c r="HA80" s="133"/>
      <c r="HB80" s="133"/>
      <c r="HC80" s="133"/>
      <c r="HD80" s="133"/>
      <c r="HE80" s="133"/>
      <c r="HF80" s="133"/>
      <c r="HG80" s="133"/>
      <c r="HH80" s="133"/>
      <c r="HI80" s="133"/>
      <c r="HJ80" s="133"/>
      <c r="HK80" s="133"/>
      <c r="HL80" s="133"/>
      <c r="HM80" s="133"/>
      <c r="HN80" s="133"/>
      <c r="HO80" s="133"/>
      <c r="HP80" s="133"/>
      <c r="HQ80" s="133"/>
      <c r="HR80" s="133"/>
      <c r="HS80" s="133"/>
      <c r="HT80" s="133"/>
      <c r="HU80" s="133"/>
      <c r="HV80" s="133"/>
      <c r="HW80" s="133"/>
      <c r="HX80" s="133"/>
      <c r="HY80" s="133"/>
      <c r="HZ80" s="133"/>
      <c r="IA80" s="133"/>
      <c r="IB80" s="133"/>
      <c r="IC80" s="133"/>
      <c r="ID80" s="133"/>
      <c r="IE80" s="133"/>
      <c r="IF80" s="133"/>
      <c r="IG80" s="133"/>
      <c r="IH80" s="133"/>
      <c r="II80" s="133"/>
      <c r="IJ80" s="133"/>
      <c r="IK80" s="133"/>
      <c r="IL80" s="133"/>
      <c r="IM80" s="133"/>
      <c r="IN80" s="133"/>
      <c r="IO80" s="133"/>
      <c r="IP80" s="133"/>
      <c r="IQ80" s="133"/>
      <c r="IR80" s="133"/>
      <c r="IS80" s="133"/>
      <c r="IT80" s="133"/>
      <c r="IU80" s="133"/>
      <c r="IV80" s="133"/>
      <c r="IW80" s="133"/>
    </row>
    <row r="81" customFormat="false" ht="12" hidden="true" customHeight="true" outlineLevel="0" collapsed="false">
      <c r="A81" s="134" t="str">
        <f aca="false">TEXT(B81,"ddd")</f>
        <v>Tue</v>
      </c>
      <c r="B81" s="81" t="n">
        <v>36907</v>
      </c>
      <c r="C81" s="124" t="n">
        <v>3919.163</v>
      </c>
      <c r="D81" s="124" t="n">
        <v>3098.696</v>
      </c>
      <c r="E81" s="125" t="n">
        <v>7017.859</v>
      </c>
      <c r="F81" s="126" t="n">
        <v>1288.482</v>
      </c>
      <c r="G81" s="135"/>
      <c r="H81" s="135"/>
      <c r="I81" s="124" t="n">
        <v>784.202</v>
      </c>
      <c r="J81" s="124" t="n">
        <v>444.881</v>
      </c>
      <c r="K81" s="124" t="n">
        <v>2658.013</v>
      </c>
      <c r="L81" s="124" t="n">
        <v>836.392</v>
      </c>
      <c r="M81" s="124" t="n">
        <v>992.666</v>
      </c>
      <c r="N81" s="124" t="n">
        <v>854.185</v>
      </c>
      <c r="O81" s="124" t="n">
        <v>61</v>
      </c>
      <c r="P81" s="125" t="n">
        <v>7919.821</v>
      </c>
      <c r="Q81" s="126" t="n">
        <v>-449.427</v>
      </c>
      <c r="R81" s="124" t="n">
        <v>-452.535</v>
      </c>
      <c r="S81" s="124" t="n">
        <v>-901.962</v>
      </c>
      <c r="T81" s="136" t="n">
        <v>15294666</v>
      </c>
      <c r="U81" s="125" t="n">
        <f aca="false">+U80+(R81*1000)</f>
        <v>23039287</v>
      </c>
      <c r="V81" s="129" t="n">
        <v>0</v>
      </c>
      <c r="W81" s="130" t="n">
        <v>22.3741603915689</v>
      </c>
      <c r="X81" s="53" t="n">
        <v>33</v>
      </c>
      <c r="Y81" s="55" t="n">
        <v>19</v>
      </c>
      <c r="Z81" s="132" t="n">
        <f aca="false">AVERAGE(X81,Y81)</f>
        <v>26</v>
      </c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  <c r="CQ81" s="133"/>
      <c r="CR81" s="133"/>
      <c r="CS81" s="133"/>
      <c r="CT81" s="133"/>
      <c r="CU81" s="133"/>
      <c r="CV81" s="133"/>
      <c r="CW81" s="133"/>
      <c r="CX81" s="133"/>
      <c r="CY81" s="133"/>
      <c r="CZ81" s="133"/>
      <c r="DA81" s="133"/>
      <c r="DB81" s="133"/>
      <c r="DC81" s="133"/>
      <c r="DD81" s="133"/>
      <c r="DE81" s="133"/>
      <c r="DF81" s="133"/>
      <c r="DG81" s="133"/>
      <c r="DH81" s="133"/>
      <c r="DI81" s="133"/>
      <c r="DJ81" s="133"/>
      <c r="DK81" s="133"/>
      <c r="DL81" s="133"/>
      <c r="DM81" s="133"/>
      <c r="DN81" s="133"/>
      <c r="DO81" s="133"/>
      <c r="DP81" s="133"/>
      <c r="DQ81" s="133"/>
      <c r="DR81" s="133"/>
      <c r="DS81" s="133"/>
      <c r="DT81" s="133"/>
      <c r="DU81" s="133"/>
      <c r="DV81" s="133"/>
      <c r="DW81" s="133"/>
      <c r="DX81" s="133"/>
      <c r="DY81" s="133"/>
      <c r="DZ81" s="133"/>
      <c r="EA81" s="133"/>
      <c r="EB81" s="133"/>
      <c r="EC81" s="133"/>
      <c r="ED81" s="133"/>
      <c r="EE81" s="133"/>
      <c r="EF81" s="133"/>
      <c r="EG81" s="133"/>
      <c r="EH81" s="133"/>
      <c r="EI81" s="133"/>
      <c r="EJ81" s="133"/>
      <c r="EK81" s="133"/>
      <c r="EL81" s="133"/>
      <c r="EM81" s="133"/>
      <c r="EN81" s="133"/>
      <c r="EO81" s="133"/>
      <c r="EP81" s="133"/>
      <c r="EQ81" s="133"/>
      <c r="ER81" s="133"/>
      <c r="ES81" s="133"/>
      <c r="ET81" s="133"/>
      <c r="EU81" s="133"/>
      <c r="EV81" s="133"/>
      <c r="EW81" s="133"/>
      <c r="EX81" s="133"/>
      <c r="EY81" s="133"/>
      <c r="EZ81" s="133"/>
      <c r="FA81" s="133"/>
      <c r="FB81" s="133"/>
      <c r="FC81" s="133"/>
      <c r="FD81" s="133"/>
      <c r="FE81" s="133"/>
      <c r="FF81" s="133"/>
      <c r="FG81" s="133"/>
      <c r="FH81" s="133"/>
      <c r="FI81" s="133"/>
      <c r="FJ81" s="133"/>
      <c r="FK81" s="133"/>
      <c r="FL81" s="133"/>
      <c r="FM81" s="133"/>
      <c r="FN81" s="133"/>
      <c r="FO81" s="133"/>
      <c r="FP81" s="133"/>
      <c r="FQ81" s="133"/>
      <c r="FR81" s="133"/>
      <c r="FS81" s="133"/>
      <c r="FT81" s="133"/>
      <c r="FU81" s="133"/>
      <c r="FV81" s="133"/>
      <c r="FW81" s="133"/>
      <c r="FX81" s="133"/>
      <c r="FY81" s="133"/>
      <c r="FZ81" s="133"/>
      <c r="GA81" s="133"/>
      <c r="GB81" s="133"/>
      <c r="GC81" s="133"/>
      <c r="GD81" s="133"/>
      <c r="GE81" s="133"/>
      <c r="GF81" s="133"/>
      <c r="GG81" s="133"/>
      <c r="GH81" s="133"/>
      <c r="GI81" s="133"/>
      <c r="GJ81" s="133"/>
      <c r="GK81" s="133"/>
      <c r="GL81" s="133"/>
      <c r="GM81" s="133"/>
      <c r="GN81" s="133"/>
      <c r="GO81" s="133"/>
      <c r="GP81" s="133"/>
      <c r="GQ81" s="133"/>
      <c r="GR81" s="133"/>
      <c r="GS81" s="133"/>
      <c r="GT81" s="133"/>
      <c r="GU81" s="133"/>
      <c r="GV81" s="133"/>
      <c r="GW81" s="133"/>
      <c r="GX81" s="133"/>
      <c r="GY81" s="133"/>
      <c r="GZ81" s="133"/>
      <c r="HA81" s="133"/>
      <c r="HB81" s="133"/>
      <c r="HC81" s="133"/>
      <c r="HD81" s="133"/>
      <c r="HE81" s="133"/>
      <c r="HF81" s="133"/>
      <c r="HG81" s="133"/>
      <c r="HH81" s="133"/>
      <c r="HI81" s="133"/>
      <c r="HJ81" s="133"/>
      <c r="HK81" s="133"/>
      <c r="HL81" s="133"/>
      <c r="HM81" s="133"/>
      <c r="HN81" s="133"/>
      <c r="HO81" s="133"/>
      <c r="HP81" s="133"/>
      <c r="HQ81" s="133"/>
      <c r="HR81" s="133"/>
      <c r="HS81" s="133"/>
      <c r="HT81" s="133"/>
      <c r="HU81" s="133"/>
      <c r="HV81" s="133"/>
      <c r="HW81" s="133"/>
      <c r="HX81" s="133"/>
      <c r="HY81" s="133"/>
      <c r="HZ81" s="133"/>
      <c r="IA81" s="133"/>
      <c r="IB81" s="133"/>
      <c r="IC81" s="133"/>
      <c r="ID81" s="133"/>
      <c r="IE81" s="133"/>
      <c r="IF81" s="133"/>
      <c r="IG81" s="133"/>
      <c r="IH81" s="133"/>
      <c r="II81" s="133"/>
      <c r="IJ81" s="133"/>
      <c r="IK81" s="133"/>
      <c r="IL81" s="133"/>
      <c r="IM81" s="133"/>
      <c r="IN81" s="133"/>
      <c r="IO81" s="133"/>
      <c r="IP81" s="133"/>
      <c r="IQ81" s="133"/>
      <c r="IR81" s="133"/>
      <c r="IS81" s="133"/>
      <c r="IT81" s="133"/>
      <c r="IU81" s="133"/>
      <c r="IV81" s="133"/>
      <c r="IW81" s="133"/>
    </row>
    <row r="82" customFormat="false" ht="12" hidden="true" customHeight="true" outlineLevel="0" collapsed="false">
      <c r="A82" s="134" t="str">
        <f aca="false">TEXT(B82,"ddd")</f>
        <v>Wed</v>
      </c>
      <c r="B82" s="81" t="n">
        <v>36908</v>
      </c>
      <c r="C82" s="124" t="n">
        <v>4120.656</v>
      </c>
      <c r="D82" s="124" t="n">
        <v>3020.963</v>
      </c>
      <c r="E82" s="125" t="n">
        <v>7141.619</v>
      </c>
      <c r="F82" s="126" t="n">
        <v>1822.409</v>
      </c>
      <c r="G82" s="135"/>
      <c r="H82" s="135"/>
      <c r="I82" s="124" t="n">
        <v>812.378</v>
      </c>
      <c r="J82" s="124" t="n">
        <v>472.321</v>
      </c>
      <c r="K82" s="124" t="n">
        <v>2529.975</v>
      </c>
      <c r="L82" s="124" t="n">
        <v>864.366</v>
      </c>
      <c r="M82" s="124" t="n">
        <v>681.745</v>
      </c>
      <c r="N82" s="124" t="n">
        <v>835.48</v>
      </c>
      <c r="O82" s="124" t="n">
        <v>53</v>
      </c>
      <c r="P82" s="125" t="n">
        <v>8071.674</v>
      </c>
      <c r="Q82" s="126" t="n">
        <v>-449.722</v>
      </c>
      <c r="R82" s="124" t="n">
        <v>-480.333</v>
      </c>
      <c r="S82" s="124" t="n">
        <v>-930.055</v>
      </c>
      <c r="T82" s="136" t="n">
        <v>14844944</v>
      </c>
      <c r="U82" s="125" t="n">
        <f aca="false">+U81+(R82*1000)</f>
        <v>22558954</v>
      </c>
      <c r="V82" s="129" t="n">
        <v>0</v>
      </c>
      <c r="W82" s="130" t="n">
        <v>12.7703168907909</v>
      </c>
      <c r="X82" s="53" t="n">
        <v>27</v>
      </c>
      <c r="Y82" s="55" t="n">
        <v>16</v>
      </c>
      <c r="Z82" s="132" t="n">
        <f aca="false">AVERAGE(X82,Y82)</f>
        <v>21.5</v>
      </c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3"/>
      <c r="DA82" s="133"/>
      <c r="DB82" s="133"/>
      <c r="DC82" s="133"/>
      <c r="DD82" s="133"/>
      <c r="DE82" s="133"/>
      <c r="DF82" s="133"/>
      <c r="DG82" s="133"/>
      <c r="DH82" s="133"/>
      <c r="DI82" s="133"/>
      <c r="DJ82" s="133"/>
      <c r="DK82" s="133"/>
      <c r="DL82" s="133"/>
      <c r="DM82" s="133"/>
      <c r="DN82" s="133"/>
      <c r="DO82" s="133"/>
      <c r="DP82" s="133"/>
      <c r="DQ82" s="133"/>
      <c r="DR82" s="133"/>
      <c r="DS82" s="133"/>
      <c r="DT82" s="133"/>
      <c r="DU82" s="133"/>
      <c r="DV82" s="133"/>
      <c r="DW82" s="133"/>
      <c r="DX82" s="133"/>
      <c r="DY82" s="133"/>
      <c r="DZ82" s="133"/>
      <c r="EA82" s="133"/>
      <c r="EB82" s="133"/>
      <c r="EC82" s="133"/>
      <c r="ED82" s="133"/>
      <c r="EE82" s="133"/>
      <c r="EF82" s="133"/>
      <c r="EG82" s="133"/>
      <c r="EH82" s="133"/>
      <c r="EI82" s="133"/>
      <c r="EJ82" s="133"/>
      <c r="EK82" s="133"/>
      <c r="EL82" s="133"/>
      <c r="EM82" s="133"/>
      <c r="EN82" s="133"/>
      <c r="EO82" s="133"/>
      <c r="EP82" s="133"/>
      <c r="EQ82" s="133"/>
      <c r="ER82" s="133"/>
      <c r="ES82" s="133"/>
      <c r="ET82" s="133"/>
      <c r="EU82" s="133"/>
      <c r="EV82" s="133"/>
      <c r="EW82" s="133"/>
      <c r="EX82" s="133"/>
      <c r="EY82" s="133"/>
      <c r="EZ82" s="133"/>
      <c r="FA82" s="133"/>
      <c r="FB82" s="133"/>
      <c r="FC82" s="133"/>
      <c r="FD82" s="133"/>
      <c r="FE82" s="133"/>
      <c r="FF82" s="133"/>
      <c r="FG82" s="133"/>
      <c r="FH82" s="133"/>
      <c r="FI82" s="133"/>
      <c r="FJ82" s="133"/>
      <c r="FK82" s="133"/>
      <c r="FL82" s="133"/>
      <c r="FM82" s="133"/>
      <c r="FN82" s="133"/>
      <c r="FO82" s="133"/>
      <c r="FP82" s="133"/>
      <c r="FQ82" s="133"/>
      <c r="FR82" s="133"/>
      <c r="FS82" s="133"/>
      <c r="FT82" s="133"/>
      <c r="FU82" s="133"/>
      <c r="FV82" s="133"/>
      <c r="FW82" s="133"/>
      <c r="FX82" s="133"/>
      <c r="FY82" s="133"/>
      <c r="FZ82" s="133"/>
      <c r="GA82" s="133"/>
      <c r="GB82" s="133"/>
      <c r="GC82" s="133"/>
      <c r="GD82" s="133"/>
      <c r="GE82" s="133"/>
      <c r="GF82" s="133"/>
      <c r="GG82" s="133"/>
      <c r="GH82" s="133"/>
      <c r="GI82" s="133"/>
      <c r="GJ82" s="133"/>
      <c r="GK82" s="133"/>
      <c r="GL82" s="133"/>
      <c r="GM82" s="133"/>
      <c r="GN82" s="133"/>
      <c r="GO82" s="133"/>
      <c r="GP82" s="133"/>
      <c r="GQ82" s="133"/>
      <c r="GR82" s="133"/>
      <c r="GS82" s="133"/>
      <c r="GT82" s="133"/>
      <c r="GU82" s="133"/>
      <c r="GV82" s="133"/>
      <c r="GW82" s="133"/>
      <c r="GX82" s="133"/>
      <c r="GY82" s="133"/>
      <c r="GZ82" s="133"/>
      <c r="HA82" s="133"/>
      <c r="HB82" s="133"/>
      <c r="HC82" s="133"/>
      <c r="HD82" s="133"/>
      <c r="HE82" s="133"/>
      <c r="HF82" s="133"/>
      <c r="HG82" s="133"/>
      <c r="HH82" s="133"/>
      <c r="HI82" s="133"/>
      <c r="HJ82" s="133"/>
      <c r="HK82" s="133"/>
      <c r="HL82" s="133"/>
      <c r="HM82" s="133"/>
      <c r="HN82" s="133"/>
      <c r="HO82" s="133"/>
      <c r="HP82" s="133"/>
      <c r="HQ82" s="133"/>
      <c r="HR82" s="133"/>
      <c r="HS82" s="133"/>
      <c r="HT82" s="133"/>
      <c r="HU82" s="133"/>
      <c r="HV82" s="133"/>
      <c r="HW82" s="133"/>
      <c r="HX82" s="133"/>
      <c r="HY82" s="133"/>
      <c r="HZ82" s="133"/>
      <c r="IA82" s="133"/>
      <c r="IB82" s="133"/>
      <c r="IC82" s="133"/>
      <c r="ID82" s="133"/>
      <c r="IE82" s="133"/>
      <c r="IF82" s="133"/>
      <c r="IG82" s="133"/>
      <c r="IH82" s="133"/>
      <c r="II82" s="133"/>
      <c r="IJ82" s="133"/>
      <c r="IK82" s="133"/>
      <c r="IL82" s="133"/>
      <c r="IM82" s="133"/>
      <c r="IN82" s="133"/>
      <c r="IO82" s="133"/>
      <c r="IP82" s="133"/>
      <c r="IQ82" s="133"/>
      <c r="IR82" s="133"/>
      <c r="IS82" s="133"/>
      <c r="IT82" s="133"/>
      <c r="IU82" s="133"/>
      <c r="IV82" s="133"/>
      <c r="IW82" s="133"/>
    </row>
    <row r="83" customFormat="false" ht="12" hidden="true" customHeight="true" outlineLevel="0" collapsed="false">
      <c r="A83" s="134" t="str">
        <f aca="false">TEXT(B83,"ddd")</f>
        <v>Thu</v>
      </c>
      <c r="B83" s="81" t="n">
        <v>36909</v>
      </c>
      <c r="C83" s="124" t="n">
        <v>4056.756</v>
      </c>
      <c r="D83" s="124" t="n">
        <v>2966.348</v>
      </c>
      <c r="E83" s="125" t="n">
        <v>7023.104</v>
      </c>
      <c r="F83" s="126" t="n">
        <v>1318.615</v>
      </c>
      <c r="G83" s="135"/>
      <c r="H83" s="135"/>
      <c r="I83" s="124" t="n">
        <v>762.332</v>
      </c>
      <c r="J83" s="124" t="n">
        <v>420.171</v>
      </c>
      <c r="K83" s="124" t="n">
        <v>2473.153</v>
      </c>
      <c r="L83" s="124" t="n">
        <v>848.544</v>
      </c>
      <c r="M83" s="124" t="n">
        <v>900.612</v>
      </c>
      <c r="N83" s="124" t="n">
        <v>842.353</v>
      </c>
      <c r="O83" s="124" t="n">
        <v>67</v>
      </c>
      <c r="P83" s="125" t="n">
        <v>7632.78</v>
      </c>
      <c r="Q83" s="126" t="n">
        <v>-380.712</v>
      </c>
      <c r="R83" s="124" t="n">
        <v>-228.964</v>
      </c>
      <c r="S83" s="124" t="n">
        <v>-609.676</v>
      </c>
      <c r="T83" s="136" t="n">
        <v>14464232</v>
      </c>
      <c r="U83" s="125" t="n">
        <f aca="false">+U82+(R83*1000)</f>
        <v>22329990</v>
      </c>
      <c r="V83" s="129" t="n">
        <v>0</v>
      </c>
      <c r="W83" s="130" t="n">
        <v>16.3658201629708</v>
      </c>
      <c r="X83" s="53" t="n">
        <v>31</v>
      </c>
      <c r="Y83" s="55" t="n">
        <v>17</v>
      </c>
      <c r="Z83" s="132" t="n">
        <f aca="false">AVERAGE(X83,Y83)</f>
        <v>24</v>
      </c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  <c r="CQ83" s="133"/>
      <c r="CR83" s="133"/>
      <c r="CS83" s="133"/>
      <c r="CT83" s="133"/>
      <c r="CU83" s="133"/>
      <c r="CV83" s="133"/>
      <c r="CW83" s="133"/>
      <c r="CX83" s="133"/>
      <c r="CY83" s="133"/>
      <c r="CZ83" s="133"/>
      <c r="DA83" s="133"/>
      <c r="DB83" s="133"/>
      <c r="DC83" s="133"/>
      <c r="DD83" s="133"/>
      <c r="DE83" s="133"/>
      <c r="DF83" s="133"/>
      <c r="DG83" s="133"/>
      <c r="DH83" s="133"/>
      <c r="DI83" s="133"/>
      <c r="DJ83" s="133"/>
      <c r="DK83" s="133"/>
      <c r="DL83" s="133"/>
      <c r="DM83" s="133"/>
      <c r="DN83" s="133"/>
      <c r="DO83" s="133"/>
      <c r="DP83" s="133"/>
      <c r="DQ83" s="133"/>
      <c r="DR83" s="133"/>
      <c r="DS83" s="133"/>
      <c r="DT83" s="133"/>
      <c r="DU83" s="133"/>
      <c r="DV83" s="133"/>
      <c r="DW83" s="133"/>
      <c r="DX83" s="133"/>
      <c r="DY83" s="133"/>
      <c r="DZ83" s="133"/>
      <c r="EA83" s="133"/>
      <c r="EB83" s="133"/>
      <c r="EC83" s="133"/>
      <c r="ED83" s="133"/>
      <c r="EE83" s="133"/>
      <c r="EF83" s="133"/>
      <c r="EG83" s="133"/>
      <c r="EH83" s="133"/>
      <c r="EI83" s="133"/>
      <c r="EJ83" s="133"/>
      <c r="EK83" s="133"/>
      <c r="EL83" s="133"/>
      <c r="EM83" s="133"/>
      <c r="EN83" s="133"/>
      <c r="EO83" s="133"/>
      <c r="EP83" s="133"/>
      <c r="EQ83" s="133"/>
      <c r="ER83" s="133"/>
      <c r="ES83" s="133"/>
      <c r="ET83" s="133"/>
      <c r="EU83" s="133"/>
      <c r="EV83" s="133"/>
      <c r="EW83" s="133"/>
      <c r="EX83" s="133"/>
      <c r="EY83" s="133"/>
      <c r="EZ83" s="133"/>
      <c r="FA83" s="133"/>
      <c r="FB83" s="133"/>
      <c r="FC83" s="133"/>
      <c r="FD83" s="133"/>
      <c r="FE83" s="133"/>
      <c r="FF83" s="133"/>
      <c r="FG83" s="133"/>
      <c r="FH83" s="133"/>
      <c r="FI83" s="133"/>
      <c r="FJ83" s="133"/>
      <c r="FK83" s="133"/>
      <c r="FL83" s="133"/>
      <c r="FM83" s="133"/>
      <c r="FN83" s="133"/>
      <c r="FO83" s="133"/>
      <c r="FP83" s="133"/>
      <c r="FQ83" s="133"/>
      <c r="FR83" s="133"/>
      <c r="FS83" s="133"/>
      <c r="FT83" s="133"/>
      <c r="FU83" s="133"/>
      <c r="FV83" s="133"/>
      <c r="FW83" s="133"/>
      <c r="FX83" s="133"/>
      <c r="FY83" s="133"/>
      <c r="FZ83" s="133"/>
      <c r="GA83" s="133"/>
      <c r="GB83" s="133"/>
      <c r="GC83" s="133"/>
      <c r="GD83" s="133"/>
      <c r="GE83" s="133"/>
      <c r="GF83" s="133"/>
      <c r="GG83" s="133"/>
      <c r="GH83" s="133"/>
      <c r="GI83" s="133"/>
      <c r="GJ83" s="133"/>
      <c r="GK83" s="133"/>
      <c r="GL83" s="133"/>
      <c r="GM83" s="133"/>
      <c r="GN83" s="133"/>
      <c r="GO83" s="133"/>
      <c r="GP83" s="133"/>
      <c r="GQ83" s="133"/>
      <c r="GR83" s="133"/>
      <c r="GS83" s="133"/>
      <c r="GT83" s="133"/>
      <c r="GU83" s="133"/>
      <c r="GV83" s="133"/>
      <c r="GW83" s="133"/>
      <c r="GX83" s="133"/>
      <c r="GY83" s="133"/>
      <c r="GZ83" s="133"/>
      <c r="HA83" s="133"/>
      <c r="HB83" s="133"/>
      <c r="HC83" s="133"/>
      <c r="HD83" s="133"/>
      <c r="HE83" s="133"/>
      <c r="HF83" s="133"/>
      <c r="HG83" s="133"/>
      <c r="HH83" s="133"/>
      <c r="HI83" s="133"/>
      <c r="HJ83" s="133"/>
      <c r="HK83" s="133"/>
      <c r="HL83" s="133"/>
      <c r="HM83" s="133"/>
      <c r="HN83" s="133"/>
      <c r="HO83" s="133"/>
      <c r="HP83" s="133"/>
      <c r="HQ83" s="133"/>
      <c r="HR83" s="133"/>
      <c r="HS83" s="133"/>
      <c r="HT83" s="133"/>
      <c r="HU83" s="133"/>
      <c r="HV83" s="133"/>
      <c r="HW83" s="133"/>
      <c r="HX83" s="133"/>
      <c r="HY83" s="133"/>
      <c r="HZ83" s="133"/>
      <c r="IA83" s="133"/>
      <c r="IB83" s="133"/>
      <c r="IC83" s="133"/>
      <c r="ID83" s="133"/>
      <c r="IE83" s="133"/>
      <c r="IF83" s="133"/>
      <c r="IG83" s="133"/>
      <c r="IH83" s="133"/>
      <c r="II83" s="133"/>
      <c r="IJ83" s="133"/>
      <c r="IK83" s="133"/>
      <c r="IL83" s="133"/>
      <c r="IM83" s="133"/>
      <c r="IN83" s="133"/>
      <c r="IO83" s="133"/>
      <c r="IP83" s="133"/>
      <c r="IQ83" s="133"/>
      <c r="IR83" s="133"/>
      <c r="IS83" s="133"/>
      <c r="IT83" s="133"/>
      <c r="IU83" s="133"/>
      <c r="IV83" s="133"/>
      <c r="IW83" s="133"/>
    </row>
    <row r="84" customFormat="false" ht="12" hidden="true" customHeight="true" outlineLevel="0" collapsed="false">
      <c r="A84" s="134" t="str">
        <f aca="false">TEXT(B84,"ddd")</f>
        <v>Fri</v>
      </c>
      <c r="B84" s="81" t="n">
        <v>36910</v>
      </c>
      <c r="C84" s="124" t="n">
        <v>4147.62</v>
      </c>
      <c r="D84" s="124" t="n">
        <v>3074.776</v>
      </c>
      <c r="E84" s="125" t="n">
        <v>7222.396</v>
      </c>
      <c r="F84" s="126" t="n">
        <v>1457.88</v>
      </c>
      <c r="G84" s="135"/>
      <c r="H84" s="135"/>
      <c r="I84" s="124" t="n">
        <v>704.292</v>
      </c>
      <c r="J84" s="124" t="n">
        <v>434.833</v>
      </c>
      <c r="K84" s="124" t="n">
        <v>2570.834</v>
      </c>
      <c r="L84" s="124" t="n">
        <v>855.44</v>
      </c>
      <c r="M84" s="124" t="n">
        <v>906.794</v>
      </c>
      <c r="N84" s="124" t="n">
        <v>843.931</v>
      </c>
      <c r="O84" s="124" t="n">
        <v>57</v>
      </c>
      <c r="P84" s="125" t="n">
        <v>7831.004</v>
      </c>
      <c r="Q84" s="126" t="n">
        <v>-386.274</v>
      </c>
      <c r="R84" s="124" t="n">
        <v>-222.334</v>
      </c>
      <c r="S84" s="124" t="n">
        <v>-608.608</v>
      </c>
      <c r="T84" s="136" t="n">
        <v>14077958</v>
      </c>
      <c r="U84" s="125" t="n">
        <f aca="false">+U83+(R84*1000)</f>
        <v>22107656</v>
      </c>
      <c r="V84" s="129" t="n">
        <v>0</v>
      </c>
      <c r="W84" s="130" t="n">
        <v>22.8188091817725</v>
      </c>
      <c r="X84" s="53" t="n">
        <v>34</v>
      </c>
      <c r="Y84" s="55" t="n">
        <v>21</v>
      </c>
      <c r="Z84" s="132" t="n">
        <f aca="false">AVERAGE(X84,Y84)</f>
        <v>27.5</v>
      </c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  <c r="CQ84" s="133"/>
      <c r="CR84" s="133"/>
      <c r="CS84" s="133"/>
      <c r="CT84" s="133"/>
      <c r="CU84" s="133"/>
      <c r="CV84" s="133"/>
      <c r="CW84" s="133"/>
      <c r="CX84" s="133"/>
      <c r="CY84" s="133"/>
      <c r="CZ84" s="133"/>
      <c r="DA84" s="133"/>
      <c r="DB84" s="133"/>
      <c r="DC84" s="133"/>
      <c r="DD84" s="133"/>
      <c r="DE84" s="133"/>
      <c r="DF84" s="133"/>
      <c r="DG84" s="133"/>
      <c r="DH84" s="133"/>
      <c r="DI84" s="133"/>
      <c r="DJ84" s="133"/>
      <c r="DK84" s="133"/>
      <c r="DL84" s="133"/>
      <c r="DM84" s="133"/>
      <c r="DN84" s="133"/>
      <c r="DO84" s="133"/>
      <c r="DP84" s="133"/>
      <c r="DQ84" s="133"/>
      <c r="DR84" s="133"/>
      <c r="DS84" s="133"/>
      <c r="DT84" s="133"/>
      <c r="DU84" s="133"/>
      <c r="DV84" s="133"/>
      <c r="DW84" s="133"/>
      <c r="DX84" s="133"/>
      <c r="DY84" s="133"/>
      <c r="DZ84" s="133"/>
      <c r="EA84" s="133"/>
      <c r="EB84" s="133"/>
      <c r="EC84" s="133"/>
      <c r="ED84" s="133"/>
      <c r="EE84" s="133"/>
      <c r="EF84" s="133"/>
      <c r="EG84" s="133"/>
      <c r="EH84" s="133"/>
      <c r="EI84" s="133"/>
      <c r="EJ84" s="133"/>
      <c r="EK84" s="133"/>
      <c r="EL84" s="133"/>
      <c r="EM84" s="133"/>
      <c r="EN84" s="133"/>
      <c r="EO84" s="133"/>
      <c r="EP84" s="133"/>
      <c r="EQ84" s="133"/>
      <c r="ER84" s="133"/>
      <c r="ES84" s="133"/>
      <c r="ET84" s="133"/>
      <c r="EU84" s="133"/>
      <c r="EV84" s="133"/>
      <c r="EW84" s="133"/>
      <c r="EX84" s="133"/>
      <c r="EY84" s="133"/>
      <c r="EZ84" s="133"/>
      <c r="FA84" s="133"/>
      <c r="FB84" s="133"/>
      <c r="FC84" s="133"/>
      <c r="FD84" s="133"/>
      <c r="FE84" s="133"/>
      <c r="FF84" s="133"/>
      <c r="FG84" s="133"/>
      <c r="FH84" s="133"/>
      <c r="FI84" s="133"/>
      <c r="FJ84" s="133"/>
      <c r="FK84" s="133"/>
      <c r="FL84" s="133"/>
      <c r="FM84" s="133"/>
      <c r="FN84" s="133"/>
      <c r="FO84" s="133"/>
      <c r="FP84" s="133"/>
      <c r="FQ84" s="133"/>
      <c r="FR84" s="133"/>
      <c r="FS84" s="133"/>
      <c r="FT84" s="133"/>
      <c r="FU84" s="133"/>
      <c r="FV84" s="133"/>
      <c r="FW84" s="133"/>
      <c r="FX84" s="133"/>
      <c r="FY84" s="133"/>
      <c r="FZ84" s="133"/>
      <c r="GA84" s="133"/>
      <c r="GB84" s="133"/>
      <c r="GC84" s="133"/>
      <c r="GD84" s="133"/>
      <c r="GE84" s="133"/>
      <c r="GF84" s="133"/>
      <c r="GG84" s="133"/>
      <c r="GH84" s="133"/>
      <c r="GI84" s="133"/>
      <c r="GJ84" s="133"/>
      <c r="GK84" s="133"/>
      <c r="GL84" s="133"/>
      <c r="GM84" s="133"/>
      <c r="GN84" s="133"/>
      <c r="GO84" s="133"/>
      <c r="GP84" s="133"/>
      <c r="GQ84" s="133"/>
      <c r="GR84" s="133"/>
      <c r="GS84" s="133"/>
      <c r="GT84" s="133"/>
      <c r="GU84" s="133"/>
      <c r="GV84" s="133"/>
      <c r="GW84" s="133"/>
      <c r="GX84" s="133"/>
      <c r="GY84" s="133"/>
      <c r="GZ84" s="133"/>
      <c r="HA84" s="133"/>
      <c r="HB84" s="133"/>
      <c r="HC84" s="133"/>
      <c r="HD84" s="133"/>
      <c r="HE84" s="133"/>
      <c r="HF84" s="133"/>
      <c r="HG84" s="133"/>
      <c r="HH84" s="133"/>
      <c r="HI84" s="133"/>
      <c r="HJ84" s="133"/>
      <c r="HK84" s="133"/>
      <c r="HL84" s="133"/>
      <c r="HM84" s="133"/>
      <c r="HN84" s="133"/>
      <c r="HO84" s="133"/>
      <c r="HP84" s="133"/>
      <c r="HQ84" s="133"/>
      <c r="HR84" s="133"/>
      <c r="HS84" s="133"/>
      <c r="HT84" s="133"/>
      <c r="HU84" s="133"/>
      <c r="HV84" s="133"/>
      <c r="HW84" s="133"/>
      <c r="HX84" s="133"/>
      <c r="HY84" s="133"/>
      <c r="HZ84" s="133"/>
      <c r="IA84" s="133"/>
      <c r="IB84" s="133"/>
      <c r="IC84" s="133"/>
      <c r="ID84" s="133"/>
      <c r="IE84" s="133"/>
      <c r="IF84" s="133"/>
      <c r="IG84" s="133"/>
      <c r="IH84" s="133"/>
      <c r="II84" s="133"/>
      <c r="IJ84" s="133"/>
      <c r="IK84" s="133"/>
      <c r="IL84" s="133"/>
      <c r="IM84" s="133"/>
      <c r="IN84" s="133"/>
      <c r="IO84" s="133"/>
      <c r="IP84" s="133"/>
      <c r="IQ84" s="133"/>
      <c r="IR84" s="133"/>
      <c r="IS84" s="133"/>
      <c r="IT84" s="133"/>
      <c r="IU84" s="133"/>
      <c r="IV84" s="133"/>
      <c r="IW84" s="133"/>
    </row>
    <row r="85" customFormat="false" ht="12" hidden="true" customHeight="true" outlineLevel="0" collapsed="false">
      <c r="A85" s="134" t="str">
        <f aca="false">TEXT(B85,"ddd")</f>
        <v>Sat</v>
      </c>
      <c r="B85" s="81" t="n">
        <v>36911</v>
      </c>
      <c r="C85" s="124" t="n">
        <v>3981.281</v>
      </c>
      <c r="D85" s="124" t="n">
        <v>3115.705</v>
      </c>
      <c r="E85" s="125" t="n">
        <v>7096.986</v>
      </c>
      <c r="F85" s="126" t="n">
        <v>1301.337</v>
      </c>
      <c r="G85" s="135"/>
      <c r="H85" s="135"/>
      <c r="I85" s="124" t="n">
        <v>645.969</v>
      </c>
      <c r="J85" s="124" t="n">
        <v>383.746</v>
      </c>
      <c r="K85" s="124" t="n">
        <v>2612.225</v>
      </c>
      <c r="L85" s="124" t="n">
        <v>829.816</v>
      </c>
      <c r="M85" s="124" t="n">
        <v>961.75</v>
      </c>
      <c r="N85" s="124" t="n">
        <v>840.94</v>
      </c>
      <c r="O85" s="124" t="n">
        <v>64</v>
      </c>
      <c r="P85" s="125" t="n">
        <v>7639.783</v>
      </c>
      <c r="Q85" s="126" t="n">
        <v>-370.044</v>
      </c>
      <c r="R85" s="124" t="n">
        <v>-172.753</v>
      </c>
      <c r="S85" s="124" t="n">
        <v>-542.797</v>
      </c>
      <c r="T85" s="136" t="n">
        <v>13707914</v>
      </c>
      <c r="U85" s="125" t="n">
        <f aca="false">+U84+(R85*1000)</f>
        <v>21934903</v>
      </c>
      <c r="V85" s="129" t="n">
        <v>0</v>
      </c>
      <c r="W85" s="130" t="n">
        <v>25.9442183350418</v>
      </c>
      <c r="X85" s="53" t="n">
        <v>36</v>
      </c>
      <c r="Y85" s="55" t="n">
        <v>20</v>
      </c>
      <c r="Z85" s="132" t="n">
        <f aca="false">AVERAGE(X85,Y85)</f>
        <v>28</v>
      </c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  <c r="CQ85" s="133"/>
      <c r="CR85" s="133"/>
      <c r="CS85" s="133"/>
      <c r="CT85" s="133"/>
      <c r="CU85" s="133"/>
      <c r="CV85" s="133"/>
      <c r="CW85" s="133"/>
      <c r="CX85" s="133"/>
      <c r="CY85" s="133"/>
      <c r="CZ85" s="133"/>
      <c r="DA85" s="133"/>
      <c r="DB85" s="133"/>
      <c r="DC85" s="133"/>
      <c r="DD85" s="133"/>
      <c r="DE85" s="133"/>
      <c r="DF85" s="133"/>
      <c r="DG85" s="133"/>
      <c r="DH85" s="133"/>
      <c r="DI85" s="133"/>
      <c r="DJ85" s="133"/>
      <c r="DK85" s="133"/>
      <c r="DL85" s="133"/>
      <c r="DM85" s="133"/>
      <c r="DN85" s="133"/>
      <c r="DO85" s="133"/>
      <c r="DP85" s="133"/>
      <c r="DQ85" s="133"/>
      <c r="DR85" s="133"/>
      <c r="DS85" s="133"/>
      <c r="DT85" s="133"/>
      <c r="DU85" s="133"/>
      <c r="DV85" s="133"/>
      <c r="DW85" s="133"/>
      <c r="DX85" s="133"/>
      <c r="DY85" s="133"/>
      <c r="DZ85" s="133"/>
      <c r="EA85" s="133"/>
      <c r="EB85" s="133"/>
      <c r="EC85" s="133"/>
      <c r="ED85" s="133"/>
      <c r="EE85" s="133"/>
      <c r="EF85" s="133"/>
      <c r="EG85" s="133"/>
      <c r="EH85" s="133"/>
      <c r="EI85" s="133"/>
      <c r="EJ85" s="133"/>
      <c r="EK85" s="133"/>
      <c r="EL85" s="133"/>
      <c r="EM85" s="133"/>
      <c r="EN85" s="133"/>
      <c r="EO85" s="133"/>
      <c r="EP85" s="133"/>
      <c r="EQ85" s="133"/>
      <c r="ER85" s="133"/>
      <c r="ES85" s="133"/>
      <c r="ET85" s="133"/>
      <c r="EU85" s="133"/>
      <c r="EV85" s="133"/>
      <c r="EW85" s="133"/>
      <c r="EX85" s="133"/>
      <c r="EY85" s="133"/>
      <c r="EZ85" s="133"/>
      <c r="FA85" s="133"/>
      <c r="FB85" s="133"/>
      <c r="FC85" s="133"/>
      <c r="FD85" s="133"/>
      <c r="FE85" s="133"/>
      <c r="FF85" s="133"/>
      <c r="FG85" s="133"/>
      <c r="FH85" s="133"/>
      <c r="FI85" s="133"/>
      <c r="FJ85" s="133"/>
      <c r="FK85" s="133"/>
      <c r="FL85" s="133"/>
      <c r="FM85" s="133"/>
      <c r="FN85" s="133"/>
      <c r="FO85" s="133"/>
      <c r="FP85" s="133"/>
      <c r="FQ85" s="133"/>
      <c r="FR85" s="133"/>
      <c r="FS85" s="133"/>
      <c r="FT85" s="133"/>
      <c r="FU85" s="133"/>
      <c r="FV85" s="133"/>
      <c r="FW85" s="133"/>
      <c r="FX85" s="133"/>
      <c r="FY85" s="133"/>
      <c r="FZ85" s="133"/>
      <c r="GA85" s="133"/>
      <c r="GB85" s="133"/>
      <c r="GC85" s="133"/>
      <c r="GD85" s="133"/>
      <c r="GE85" s="133"/>
      <c r="GF85" s="133"/>
      <c r="GG85" s="133"/>
      <c r="GH85" s="133"/>
      <c r="GI85" s="133"/>
      <c r="GJ85" s="133"/>
      <c r="GK85" s="133"/>
      <c r="GL85" s="133"/>
      <c r="GM85" s="133"/>
      <c r="GN85" s="133"/>
      <c r="GO85" s="133"/>
      <c r="GP85" s="133"/>
      <c r="GQ85" s="133"/>
      <c r="GR85" s="133"/>
      <c r="GS85" s="133"/>
      <c r="GT85" s="133"/>
      <c r="GU85" s="133"/>
      <c r="GV85" s="133"/>
      <c r="GW85" s="133"/>
      <c r="GX85" s="133"/>
      <c r="GY85" s="133"/>
      <c r="GZ85" s="133"/>
      <c r="HA85" s="133"/>
      <c r="HB85" s="133"/>
      <c r="HC85" s="133"/>
      <c r="HD85" s="133"/>
      <c r="HE85" s="133"/>
      <c r="HF85" s="133"/>
      <c r="HG85" s="133"/>
      <c r="HH85" s="133"/>
      <c r="HI85" s="133"/>
      <c r="HJ85" s="133"/>
      <c r="HK85" s="133"/>
      <c r="HL85" s="133"/>
      <c r="HM85" s="133"/>
      <c r="HN85" s="133"/>
      <c r="HO85" s="133"/>
      <c r="HP85" s="133"/>
      <c r="HQ85" s="133"/>
      <c r="HR85" s="133"/>
      <c r="HS85" s="133"/>
      <c r="HT85" s="133"/>
      <c r="HU85" s="133"/>
      <c r="HV85" s="133"/>
      <c r="HW85" s="133"/>
      <c r="HX85" s="133"/>
      <c r="HY85" s="133"/>
      <c r="HZ85" s="133"/>
      <c r="IA85" s="133"/>
      <c r="IB85" s="133"/>
      <c r="IC85" s="133"/>
      <c r="ID85" s="133"/>
      <c r="IE85" s="133"/>
      <c r="IF85" s="133"/>
      <c r="IG85" s="133"/>
      <c r="IH85" s="133"/>
      <c r="II85" s="133"/>
      <c r="IJ85" s="133"/>
      <c r="IK85" s="133"/>
      <c r="IL85" s="133"/>
      <c r="IM85" s="133"/>
      <c r="IN85" s="133"/>
      <c r="IO85" s="133"/>
      <c r="IP85" s="133"/>
      <c r="IQ85" s="133"/>
      <c r="IR85" s="133"/>
      <c r="IS85" s="133"/>
      <c r="IT85" s="133"/>
      <c r="IU85" s="133"/>
      <c r="IV85" s="133"/>
      <c r="IW85" s="133"/>
    </row>
    <row r="86" customFormat="false" ht="12" hidden="true" customHeight="true" outlineLevel="0" collapsed="false">
      <c r="A86" s="134" t="str">
        <f aca="false">TEXT(B86,"ddd")</f>
        <v>Sun</v>
      </c>
      <c r="B86" s="81" t="n">
        <v>36912</v>
      </c>
      <c r="C86" s="124" t="n">
        <v>3985.452</v>
      </c>
      <c r="D86" s="124" t="n">
        <v>3121.487</v>
      </c>
      <c r="E86" s="125" t="n">
        <v>7106.939</v>
      </c>
      <c r="F86" s="126" t="n">
        <v>1179.546</v>
      </c>
      <c r="G86" s="135"/>
      <c r="H86" s="135"/>
      <c r="I86" s="124" t="n">
        <v>660.368</v>
      </c>
      <c r="J86" s="124" t="n">
        <v>431.934</v>
      </c>
      <c r="K86" s="124" t="n">
        <v>2612.74</v>
      </c>
      <c r="L86" s="124" t="n">
        <v>855.207</v>
      </c>
      <c r="M86" s="124" t="n">
        <v>962.89</v>
      </c>
      <c r="N86" s="124" t="n">
        <v>836.436</v>
      </c>
      <c r="O86" s="124" t="n">
        <v>48</v>
      </c>
      <c r="P86" s="125" t="n">
        <v>7587.121</v>
      </c>
      <c r="Q86" s="126" t="n">
        <v>-425.784</v>
      </c>
      <c r="R86" s="124" t="n">
        <v>-54.398</v>
      </c>
      <c r="S86" s="124" t="n">
        <v>-480.182</v>
      </c>
      <c r="T86" s="136" t="n">
        <v>13282130</v>
      </c>
      <c r="U86" s="125" t="n">
        <f aca="false">+U85+(R86*1000)</f>
        <v>21880505</v>
      </c>
      <c r="V86" s="129" t="n">
        <v>0</v>
      </c>
      <c r="W86" s="130" t="n">
        <v>28.4541333343873</v>
      </c>
      <c r="X86" s="53" t="n">
        <v>38</v>
      </c>
      <c r="Y86" s="55" t="n">
        <v>20</v>
      </c>
      <c r="Z86" s="132" t="n">
        <f aca="false">AVERAGE(X86,Y86)</f>
        <v>29</v>
      </c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  <c r="CQ86" s="133"/>
      <c r="CR86" s="133"/>
      <c r="CS86" s="133"/>
      <c r="CT86" s="133"/>
      <c r="CU86" s="133"/>
      <c r="CV86" s="133"/>
      <c r="CW86" s="133"/>
      <c r="CX86" s="133"/>
      <c r="CY86" s="133"/>
      <c r="CZ86" s="133"/>
      <c r="DA86" s="133"/>
      <c r="DB86" s="133"/>
      <c r="DC86" s="133"/>
      <c r="DD86" s="133"/>
      <c r="DE86" s="133"/>
      <c r="DF86" s="133"/>
      <c r="DG86" s="133"/>
      <c r="DH86" s="133"/>
      <c r="DI86" s="133"/>
      <c r="DJ86" s="133"/>
      <c r="DK86" s="133"/>
      <c r="DL86" s="133"/>
      <c r="DM86" s="133"/>
      <c r="DN86" s="133"/>
      <c r="DO86" s="133"/>
      <c r="DP86" s="133"/>
      <c r="DQ86" s="133"/>
      <c r="DR86" s="133"/>
      <c r="DS86" s="133"/>
      <c r="DT86" s="133"/>
      <c r="DU86" s="133"/>
      <c r="DV86" s="133"/>
      <c r="DW86" s="133"/>
      <c r="DX86" s="133"/>
      <c r="DY86" s="133"/>
      <c r="DZ86" s="133"/>
      <c r="EA86" s="133"/>
      <c r="EB86" s="133"/>
      <c r="EC86" s="133"/>
      <c r="ED86" s="133"/>
      <c r="EE86" s="133"/>
      <c r="EF86" s="133"/>
      <c r="EG86" s="133"/>
      <c r="EH86" s="133"/>
      <c r="EI86" s="133"/>
      <c r="EJ86" s="133"/>
      <c r="EK86" s="133"/>
      <c r="EL86" s="133"/>
      <c r="EM86" s="133"/>
      <c r="EN86" s="133"/>
      <c r="EO86" s="133"/>
      <c r="EP86" s="133"/>
      <c r="EQ86" s="133"/>
      <c r="ER86" s="133"/>
      <c r="ES86" s="133"/>
      <c r="ET86" s="133"/>
      <c r="EU86" s="133"/>
      <c r="EV86" s="133"/>
      <c r="EW86" s="133"/>
      <c r="EX86" s="133"/>
      <c r="EY86" s="133"/>
      <c r="EZ86" s="133"/>
      <c r="FA86" s="133"/>
      <c r="FB86" s="133"/>
      <c r="FC86" s="133"/>
      <c r="FD86" s="133"/>
      <c r="FE86" s="133"/>
      <c r="FF86" s="133"/>
      <c r="FG86" s="133"/>
      <c r="FH86" s="133"/>
      <c r="FI86" s="133"/>
      <c r="FJ86" s="133"/>
      <c r="FK86" s="133"/>
      <c r="FL86" s="133"/>
      <c r="FM86" s="133"/>
      <c r="FN86" s="133"/>
      <c r="FO86" s="133"/>
      <c r="FP86" s="133"/>
      <c r="FQ86" s="133"/>
      <c r="FR86" s="133"/>
      <c r="FS86" s="133"/>
      <c r="FT86" s="133"/>
      <c r="FU86" s="133"/>
      <c r="FV86" s="133"/>
      <c r="FW86" s="133"/>
      <c r="FX86" s="133"/>
      <c r="FY86" s="133"/>
      <c r="FZ86" s="133"/>
      <c r="GA86" s="133"/>
      <c r="GB86" s="133"/>
      <c r="GC86" s="133"/>
      <c r="GD86" s="133"/>
      <c r="GE86" s="133"/>
      <c r="GF86" s="133"/>
      <c r="GG86" s="133"/>
      <c r="GH86" s="133"/>
      <c r="GI86" s="133"/>
      <c r="GJ86" s="133"/>
      <c r="GK86" s="133"/>
      <c r="GL86" s="133"/>
      <c r="GM86" s="133"/>
      <c r="GN86" s="133"/>
      <c r="GO86" s="133"/>
      <c r="GP86" s="133"/>
      <c r="GQ86" s="133"/>
      <c r="GR86" s="133"/>
      <c r="GS86" s="133"/>
      <c r="GT86" s="133"/>
      <c r="GU86" s="133"/>
      <c r="GV86" s="133"/>
      <c r="GW86" s="133"/>
      <c r="GX86" s="133"/>
      <c r="GY86" s="133"/>
      <c r="GZ86" s="133"/>
      <c r="HA86" s="133"/>
      <c r="HB86" s="133"/>
      <c r="HC86" s="133"/>
      <c r="HD86" s="133"/>
      <c r="HE86" s="133"/>
      <c r="HF86" s="133"/>
      <c r="HG86" s="133"/>
      <c r="HH86" s="133"/>
      <c r="HI86" s="133"/>
      <c r="HJ86" s="133"/>
      <c r="HK86" s="133"/>
      <c r="HL86" s="133"/>
      <c r="HM86" s="133"/>
      <c r="HN86" s="133"/>
      <c r="HO86" s="133"/>
      <c r="HP86" s="133"/>
      <c r="HQ86" s="133"/>
      <c r="HR86" s="133"/>
      <c r="HS86" s="133"/>
      <c r="HT86" s="133"/>
      <c r="HU86" s="133"/>
      <c r="HV86" s="133"/>
      <c r="HW86" s="133"/>
      <c r="HX86" s="133"/>
      <c r="HY86" s="133"/>
      <c r="HZ86" s="133"/>
      <c r="IA86" s="133"/>
      <c r="IB86" s="133"/>
      <c r="IC86" s="133"/>
      <c r="ID86" s="133"/>
      <c r="IE86" s="133"/>
      <c r="IF86" s="133"/>
      <c r="IG86" s="133"/>
      <c r="IH86" s="133"/>
      <c r="II86" s="133"/>
      <c r="IJ86" s="133"/>
      <c r="IK86" s="133"/>
      <c r="IL86" s="133"/>
      <c r="IM86" s="133"/>
      <c r="IN86" s="133"/>
      <c r="IO86" s="133"/>
      <c r="IP86" s="133"/>
      <c r="IQ86" s="133"/>
      <c r="IR86" s="133"/>
      <c r="IS86" s="133"/>
      <c r="IT86" s="133"/>
      <c r="IU86" s="133"/>
      <c r="IV86" s="133"/>
      <c r="IW86" s="133"/>
    </row>
    <row r="87" customFormat="false" ht="12" hidden="true" customHeight="true" outlineLevel="0" collapsed="false">
      <c r="A87" s="134" t="str">
        <f aca="false">TEXT(B87,"ddd")</f>
        <v>Mon</v>
      </c>
      <c r="B87" s="81" t="n">
        <v>36913</v>
      </c>
      <c r="C87" s="124" t="n">
        <v>3968.282</v>
      </c>
      <c r="D87" s="124" t="n">
        <v>3143.545</v>
      </c>
      <c r="E87" s="125" t="n">
        <v>7111.827</v>
      </c>
      <c r="F87" s="126" t="n">
        <v>1240.922</v>
      </c>
      <c r="G87" s="135"/>
      <c r="H87" s="135"/>
      <c r="I87" s="124" t="n">
        <v>676.896</v>
      </c>
      <c r="J87" s="124" t="n">
        <v>412.851</v>
      </c>
      <c r="K87" s="124" t="n">
        <v>2668.321</v>
      </c>
      <c r="L87" s="124" t="n">
        <v>847.219</v>
      </c>
      <c r="M87" s="124" t="n">
        <v>898.52</v>
      </c>
      <c r="N87" s="124" t="n">
        <v>827.726</v>
      </c>
      <c r="O87" s="124" t="n">
        <v>48</v>
      </c>
      <c r="P87" s="125" t="n">
        <v>7620.455</v>
      </c>
      <c r="Q87" s="126" t="n">
        <v>-358.372</v>
      </c>
      <c r="R87" s="124" t="n">
        <v>-150.256</v>
      </c>
      <c r="S87" s="124" t="n">
        <v>-508.628</v>
      </c>
      <c r="T87" s="136" t="n">
        <v>12923758</v>
      </c>
      <c r="U87" s="125" t="n">
        <f aca="false">+U86+(R87*1000)</f>
        <v>21730249</v>
      </c>
      <c r="V87" s="129" t="n">
        <v>0</v>
      </c>
      <c r="W87" s="130" t="n">
        <v>32.9206503627657</v>
      </c>
      <c r="X87" s="53" t="n">
        <v>36</v>
      </c>
      <c r="Y87" s="55" t="n">
        <v>22</v>
      </c>
      <c r="Z87" s="132" t="n">
        <f aca="false">AVERAGE(X87,Y87)</f>
        <v>29</v>
      </c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3"/>
      <c r="CZ87" s="133"/>
      <c r="DA87" s="133"/>
      <c r="DB87" s="133"/>
      <c r="DC87" s="133"/>
      <c r="DD87" s="133"/>
      <c r="DE87" s="133"/>
      <c r="DF87" s="133"/>
      <c r="DG87" s="133"/>
      <c r="DH87" s="133"/>
      <c r="DI87" s="133"/>
      <c r="DJ87" s="133"/>
      <c r="DK87" s="133"/>
      <c r="DL87" s="133"/>
      <c r="DM87" s="133"/>
      <c r="DN87" s="133"/>
      <c r="DO87" s="133"/>
      <c r="DP87" s="133"/>
      <c r="DQ87" s="133"/>
      <c r="DR87" s="133"/>
      <c r="DS87" s="133"/>
      <c r="DT87" s="133"/>
      <c r="DU87" s="133"/>
      <c r="DV87" s="133"/>
      <c r="DW87" s="133"/>
      <c r="DX87" s="133"/>
      <c r="DY87" s="133"/>
      <c r="DZ87" s="133"/>
      <c r="EA87" s="133"/>
      <c r="EB87" s="133"/>
      <c r="EC87" s="133"/>
      <c r="ED87" s="133"/>
      <c r="EE87" s="133"/>
      <c r="EF87" s="133"/>
      <c r="EG87" s="133"/>
      <c r="EH87" s="133"/>
      <c r="EI87" s="133"/>
      <c r="EJ87" s="133"/>
      <c r="EK87" s="133"/>
      <c r="EL87" s="133"/>
      <c r="EM87" s="133"/>
      <c r="EN87" s="133"/>
      <c r="EO87" s="133"/>
      <c r="EP87" s="133"/>
      <c r="EQ87" s="133"/>
      <c r="ER87" s="133"/>
      <c r="ES87" s="133"/>
      <c r="ET87" s="133"/>
      <c r="EU87" s="133"/>
      <c r="EV87" s="133"/>
      <c r="EW87" s="133"/>
      <c r="EX87" s="133"/>
      <c r="EY87" s="133"/>
      <c r="EZ87" s="133"/>
      <c r="FA87" s="133"/>
      <c r="FB87" s="133"/>
      <c r="FC87" s="133"/>
      <c r="FD87" s="133"/>
      <c r="FE87" s="133"/>
      <c r="FF87" s="133"/>
      <c r="FG87" s="133"/>
      <c r="FH87" s="133"/>
      <c r="FI87" s="133"/>
      <c r="FJ87" s="133"/>
      <c r="FK87" s="133"/>
      <c r="FL87" s="133"/>
      <c r="FM87" s="133"/>
      <c r="FN87" s="133"/>
      <c r="FO87" s="133"/>
      <c r="FP87" s="133"/>
      <c r="FQ87" s="133"/>
      <c r="FR87" s="133"/>
      <c r="FS87" s="133"/>
      <c r="FT87" s="133"/>
      <c r="FU87" s="133"/>
      <c r="FV87" s="133"/>
      <c r="FW87" s="133"/>
      <c r="FX87" s="133"/>
      <c r="FY87" s="133"/>
      <c r="FZ87" s="133"/>
      <c r="GA87" s="133"/>
      <c r="GB87" s="133"/>
      <c r="GC87" s="133"/>
      <c r="GD87" s="133"/>
      <c r="GE87" s="133"/>
      <c r="GF87" s="133"/>
      <c r="GG87" s="133"/>
      <c r="GH87" s="133"/>
      <c r="GI87" s="133"/>
      <c r="GJ87" s="133"/>
      <c r="GK87" s="133"/>
      <c r="GL87" s="133"/>
      <c r="GM87" s="133"/>
      <c r="GN87" s="133"/>
      <c r="GO87" s="133"/>
      <c r="GP87" s="133"/>
      <c r="GQ87" s="133"/>
      <c r="GR87" s="133"/>
      <c r="GS87" s="133"/>
      <c r="GT87" s="133"/>
      <c r="GU87" s="133"/>
      <c r="GV87" s="133"/>
      <c r="GW87" s="133"/>
      <c r="GX87" s="133"/>
      <c r="GY87" s="133"/>
      <c r="GZ87" s="133"/>
      <c r="HA87" s="133"/>
      <c r="HB87" s="133"/>
      <c r="HC87" s="133"/>
      <c r="HD87" s="133"/>
      <c r="HE87" s="133"/>
      <c r="HF87" s="133"/>
      <c r="HG87" s="133"/>
      <c r="HH87" s="133"/>
      <c r="HI87" s="133"/>
      <c r="HJ87" s="133"/>
      <c r="HK87" s="133"/>
      <c r="HL87" s="133"/>
      <c r="HM87" s="133"/>
      <c r="HN87" s="133"/>
      <c r="HO87" s="133"/>
      <c r="HP87" s="133"/>
      <c r="HQ87" s="133"/>
      <c r="HR87" s="133"/>
      <c r="HS87" s="133"/>
      <c r="HT87" s="133"/>
      <c r="HU87" s="133"/>
      <c r="HV87" s="133"/>
      <c r="HW87" s="133"/>
      <c r="HX87" s="133"/>
      <c r="HY87" s="133"/>
      <c r="HZ87" s="133"/>
      <c r="IA87" s="133"/>
      <c r="IB87" s="133"/>
      <c r="IC87" s="133"/>
      <c r="ID87" s="133"/>
      <c r="IE87" s="133"/>
      <c r="IF87" s="133"/>
      <c r="IG87" s="133"/>
      <c r="IH87" s="133"/>
      <c r="II87" s="133"/>
      <c r="IJ87" s="133"/>
      <c r="IK87" s="133"/>
      <c r="IL87" s="133"/>
      <c r="IM87" s="133"/>
      <c r="IN87" s="133"/>
      <c r="IO87" s="133"/>
      <c r="IP87" s="133"/>
      <c r="IQ87" s="133"/>
      <c r="IR87" s="133"/>
      <c r="IS87" s="133"/>
      <c r="IT87" s="133"/>
      <c r="IU87" s="133"/>
      <c r="IV87" s="133"/>
      <c r="IW87" s="133"/>
    </row>
    <row r="88" customFormat="false" ht="12" hidden="true" customHeight="true" outlineLevel="0" collapsed="false">
      <c r="A88" s="134" t="str">
        <f aca="false">TEXT(B88,"ddd")</f>
        <v>Tue</v>
      </c>
      <c r="B88" s="81" t="n">
        <v>36914</v>
      </c>
      <c r="C88" s="124" t="n">
        <v>3906.616</v>
      </c>
      <c r="D88" s="124" t="n">
        <v>3183.527</v>
      </c>
      <c r="E88" s="125" t="n">
        <v>7090.143</v>
      </c>
      <c r="F88" s="126" t="n">
        <v>1150.77</v>
      </c>
      <c r="G88" s="135"/>
      <c r="H88" s="135"/>
      <c r="I88" s="124" t="n">
        <v>595.9</v>
      </c>
      <c r="J88" s="124" t="n">
        <v>455.711</v>
      </c>
      <c r="K88" s="124" t="n">
        <v>2723.685</v>
      </c>
      <c r="L88" s="124" t="n">
        <v>819.696</v>
      </c>
      <c r="M88" s="124" t="n">
        <v>950.642</v>
      </c>
      <c r="N88" s="124" t="n">
        <v>834.251</v>
      </c>
      <c r="O88" s="124" t="n">
        <v>52</v>
      </c>
      <c r="P88" s="125" t="n">
        <v>7582.655</v>
      </c>
      <c r="Q88" s="126" t="n">
        <v>-365.847</v>
      </c>
      <c r="R88" s="124" t="n">
        <v>-126.665</v>
      </c>
      <c r="S88" s="124" t="n">
        <v>-492.512</v>
      </c>
      <c r="T88" s="136" t="n">
        <v>12557911</v>
      </c>
      <c r="U88" s="125" t="n">
        <f aca="false">+U87+(R88*1000)</f>
        <v>21603584</v>
      </c>
      <c r="V88" s="129" t="n">
        <v>-6.25277607468888E-013</v>
      </c>
      <c r="W88" s="130" t="n">
        <v>31.6618261481924</v>
      </c>
      <c r="X88" s="53" t="n">
        <v>39</v>
      </c>
      <c r="Y88" s="55" t="n">
        <v>27</v>
      </c>
      <c r="Z88" s="132" t="n">
        <f aca="false">AVERAGE(X88,Y88)</f>
        <v>33</v>
      </c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  <c r="CQ88" s="133"/>
      <c r="CR88" s="133"/>
      <c r="CS88" s="133"/>
      <c r="CT88" s="133"/>
      <c r="CU88" s="133"/>
      <c r="CV88" s="133"/>
      <c r="CW88" s="133"/>
      <c r="CX88" s="133"/>
      <c r="CY88" s="133"/>
      <c r="CZ88" s="133"/>
      <c r="DA88" s="133"/>
      <c r="DB88" s="133"/>
      <c r="DC88" s="133"/>
      <c r="DD88" s="133"/>
      <c r="DE88" s="133"/>
      <c r="DF88" s="133"/>
      <c r="DG88" s="133"/>
      <c r="DH88" s="133"/>
      <c r="DI88" s="133"/>
      <c r="DJ88" s="133"/>
      <c r="DK88" s="133"/>
      <c r="DL88" s="133"/>
      <c r="DM88" s="133"/>
      <c r="DN88" s="133"/>
      <c r="DO88" s="133"/>
      <c r="DP88" s="133"/>
      <c r="DQ88" s="133"/>
      <c r="DR88" s="133"/>
      <c r="DS88" s="133"/>
      <c r="DT88" s="133"/>
      <c r="DU88" s="133"/>
      <c r="DV88" s="133"/>
      <c r="DW88" s="133"/>
      <c r="DX88" s="133"/>
      <c r="DY88" s="133"/>
      <c r="DZ88" s="133"/>
      <c r="EA88" s="133"/>
      <c r="EB88" s="133"/>
      <c r="EC88" s="133"/>
      <c r="ED88" s="133"/>
      <c r="EE88" s="133"/>
      <c r="EF88" s="133"/>
      <c r="EG88" s="133"/>
      <c r="EH88" s="133"/>
      <c r="EI88" s="133"/>
      <c r="EJ88" s="133"/>
      <c r="EK88" s="133"/>
      <c r="EL88" s="133"/>
      <c r="EM88" s="133"/>
      <c r="EN88" s="133"/>
      <c r="EO88" s="133"/>
      <c r="EP88" s="133"/>
      <c r="EQ88" s="133"/>
      <c r="ER88" s="133"/>
      <c r="ES88" s="133"/>
      <c r="ET88" s="133"/>
      <c r="EU88" s="133"/>
      <c r="EV88" s="133"/>
      <c r="EW88" s="133"/>
      <c r="EX88" s="133"/>
      <c r="EY88" s="133"/>
      <c r="EZ88" s="133"/>
      <c r="FA88" s="133"/>
      <c r="FB88" s="133"/>
      <c r="FC88" s="133"/>
      <c r="FD88" s="133"/>
      <c r="FE88" s="133"/>
      <c r="FF88" s="133"/>
      <c r="FG88" s="133"/>
      <c r="FH88" s="133"/>
      <c r="FI88" s="133"/>
      <c r="FJ88" s="133"/>
      <c r="FK88" s="133"/>
      <c r="FL88" s="133"/>
      <c r="FM88" s="133"/>
      <c r="FN88" s="133"/>
      <c r="FO88" s="133"/>
      <c r="FP88" s="133"/>
      <c r="FQ88" s="133"/>
      <c r="FR88" s="133"/>
      <c r="FS88" s="133"/>
      <c r="FT88" s="133"/>
      <c r="FU88" s="133"/>
      <c r="FV88" s="133"/>
      <c r="FW88" s="133"/>
      <c r="FX88" s="133"/>
      <c r="FY88" s="133"/>
      <c r="FZ88" s="133"/>
      <c r="GA88" s="133"/>
      <c r="GB88" s="133"/>
      <c r="GC88" s="133"/>
      <c r="GD88" s="133"/>
      <c r="GE88" s="133"/>
      <c r="GF88" s="133"/>
      <c r="GG88" s="133"/>
      <c r="GH88" s="133"/>
      <c r="GI88" s="133"/>
      <c r="GJ88" s="133"/>
      <c r="GK88" s="133"/>
      <c r="GL88" s="133"/>
      <c r="GM88" s="133"/>
      <c r="GN88" s="133"/>
      <c r="GO88" s="133"/>
      <c r="GP88" s="133"/>
      <c r="GQ88" s="133"/>
      <c r="GR88" s="133"/>
      <c r="GS88" s="133"/>
      <c r="GT88" s="133"/>
      <c r="GU88" s="133"/>
      <c r="GV88" s="133"/>
      <c r="GW88" s="133"/>
      <c r="GX88" s="133"/>
      <c r="GY88" s="133"/>
      <c r="GZ88" s="133"/>
      <c r="HA88" s="133"/>
      <c r="HB88" s="133"/>
      <c r="HC88" s="133"/>
      <c r="HD88" s="133"/>
      <c r="HE88" s="133"/>
      <c r="HF88" s="133"/>
      <c r="HG88" s="133"/>
      <c r="HH88" s="133"/>
      <c r="HI88" s="133"/>
      <c r="HJ88" s="133"/>
      <c r="HK88" s="133"/>
      <c r="HL88" s="133"/>
      <c r="HM88" s="133"/>
      <c r="HN88" s="133"/>
      <c r="HO88" s="133"/>
      <c r="HP88" s="133"/>
      <c r="HQ88" s="133"/>
      <c r="HR88" s="133"/>
      <c r="HS88" s="133"/>
      <c r="HT88" s="133"/>
      <c r="HU88" s="133"/>
      <c r="HV88" s="133"/>
      <c r="HW88" s="133"/>
      <c r="HX88" s="133"/>
      <c r="HY88" s="133"/>
      <c r="HZ88" s="133"/>
      <c r="IA88" s="133"/>
      <c r="IB88" s="133"/>
      <c r="IC88" s="133"/>
      <c r="ID88" s="133"/>
      <c r="IE88" s="133"/>
      <c r="IF88" s="133"/>
      <c r="IG88" s="133"/>
      <c r="IH88" s="133"/>
      <c r="II88" s="133"/>
      <c r="IJ88" s="133"/>
      <c r="IK88" s="133"/>
      <c r="IL88" s="133"/>
      <c r="IM88" s="133"/>
      <c r="IN88" s="133"/>
      <c r="IO88" s="133"/>
      <c r="IP88" s="133"/>
      <c r="IQ88" s="133"/>
      <c r="IR88" s="133"/>
      <c r="IS88" s="133"/>
      <c r="IT88" s="133"/>
      <c r="IU88" s="133"/>
      <c r="IV88" s="133"/>
      <c r="IW88" s="133"/>
    </row>
    <row r="89" customFormat="false" ht="12" hidden="true" customHeight="true" outlineLevel="0" collapsed="false">
      <c r="A89" s="134" t="str">
        <f aca="false">TEXT(B89,"ddd")</f>
        <v>Wed</v>
      </c>
      <c r="B89" s="81" t="n">
        <v>36915</v>
      </c>
      <c r="C89" s="124" t="n">
        <v>3674.208</v>
      </c>
      <c r="D89" s="124" t="n">
        <v>3205.836</v>
      </c>
      <c r="E89" s="125" t="n">
        <v>6880.044</v>
      </c>
      <c r="F89" s="126" t="n">
        <v>1017.7</v>
      </c>
      <c r="G89" s="135"/>
      <c r="H89" s="135"/>
      <c r="I89" s="124" t="n">
        <v>576.683</v>
      </c>
      <c r="J89" s="124" t="n">
        <v>376.052</v>
      </c>
      <c r="K89" s="124" t="n">
        <v>2717.127</v>
      </c>
      <c r="L89" s="124" t="n">
        <v>828.548</v>
      </c>
      <c r="M89" s="124" t="n">
        <v>967.797</v>
      </c>
      <c r="N89" s="124" t="n">
        <v>879.105</v>
      </c>
      <c r="O89" s="124" t="n">
        <v>45</v>
      </c>
      <c r="P89" s="125" t="n">
        <v>7408.012</v>
      </c>
      <c r="Q89" s="126" t="n">
        <v>-408.788</v>
      </c>
      <c r="R89" s="124" t="n">
        <v>-119.18</v>
      </c>
      <c r="S89" s="124" t="n">
        <v>-527.968</v>
      </c>
      <c r="T89" s="136" t="n">
        <v>12149123</v>
      </c>
      <c r="U89" s="125" t="n">
        <f aca="false">+U88+(R89*1000)</f>
        <v>21484404</v>
      </c>
      <c r="V89" s="129" t="n">
        <v>0</v>
      </c>
      <c r="W89" s="130" t="n">
        <v>26.5334891326055</v>
      </c>
      <c r="X89" s="53" t="n">
        <v>49</v>
      </c>
      <c r="Y89" s="55" t="n">
        <v>20</v>
      </c>
      <c r="Z89" s="132" t="n">
        <f aca="false">AVERAGE(X89,Y89)</f>
        <v>34.5</v>
      </c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  <c r="CQ89" s="133"/>
      <c r="CR89" s="133"/>
      <c r="CS89" s="133"/>
      <c r="CT89" s="133"/>
      <c r="CU89" s="133"/>
      <c r="CV89" s="133"/>
      <c r="CW89" s="133"/>
      <c r="CX89" s="133"/>
      <c r="CY89" s="133"/>
      <c r="CZ89" s="133"/>
      <c r="DA89" s="133"/>
      <c r="DB89" s="133"/>
      <c r="DC89" s="133"/>
      <c r="DD89" s="133"/>
      <c r="DE89" s="133"/>
      <c r="DF89" s="133"/>
      <c r="DG89" s="133"/>
      <c r="DH89" s="133"/>
      <c r="DI89" s="133"/>
      <c r="DJ89" s="133"/>
      <c r="DK89" s="133"/>
      <c r="DL89" s="133"/>
      <c r="DM89" s="133"/>
      <c r="DN89" s="133"/>
      <c r="DO89" s="133"/>
      <c r="DP89" s="133"/>
      <c r="DQ89" s="133"/>
      <c r="DR89" s="133"/>
      <c r="DS89" s="133"/>
      <c r="DT89" s="133"/>
      <c r="DU89" s="133"/>
      <c r="DV89" s="133"/>
      <c r="DW89" s="133"/>
      <c r="DX89" s="133"/>
      <c r="DY89" s="133"/>
      <c r="DZ89" s="133"/>
      <c r="EA89" s="133"/>
      <c r="EB89" s="133"/>
      <c r="EC89" s="133"/>
      <c r="ED89" s="133"/>
      <c r="EE89" s="133"/>
      <c r="EF89" s="133"/>
      <c r="EG89" s="133"/>
      <c r="EH89" s="133"/>
      <c r="EI89" s="133"/>
      <c r="EJ89" s="133"/>
      <c r="EK89" s="133"/>
      <c r="EL89" s="133"/>
      <c r="EM89" s="133"/>
      <c r="EN89" s="133"/>
      <c r="EO89" s="133"/>
      <c r="EP89" s="133"/>
      <c r="EQ89" s="133"/>
      <c r="ER89" s="133"/>
      <c r="ES89" s="133"/>
      <c r="ET89" s="133"/>
      <c r="EU89" s="133"/>
      <c r="EV89" s="133"/>
      <c r="EW89" s="133"/>
      <c r="EX89" s="133"/>
      <c r="EY89" s="133"/>
      <c r="EZ89" s="133"/>
      <c r="FA89" s="133"/>
      <c r="FB89" s="133"/>
      <c r="FC89" s="133"/>
      <c r="FD89" s="133"/>
      <c r="FE89" s="133"/>
      <c r="FF89" s="133"/>
      <c r="FG89" s="133"/>
      <c r="FH89" s="133"/>
      <c r="FI89" s="133"/>
      <c r="FJ89" s="133"/>
      <c r="FK89" s="133"/>
      <c r="FL89" s="133"/>
      <c r="FM89" s="133"/>
      <c r="FN89" s="133"/>
      <c r="FO89" s="133"/>
      <c r="FP89" s="133"/>
      <c r="FQ89" s="133"/>
      <c r="FR89" s="133"/>
      <c r="FS89" s="133"/>
      <c r="FT89" s="133"/>
      <c r="FU89" s="133"/>
      <c r="FV89" s="133"/>
      <c r="FW89" s="133"/>
      <c r="FX89" s="133"/>
      <c r="FY89" s="133"/>
      <c r="FZ89" s="133"/>
      <c r="GA89" s="133"/>
      <c r="GB89" s="133"/>
      <c r="GC89" s="133"/>
      <c r="GD89" s="133"/>
      <c r="GE89" s="133"/>
      <c r="GF89" s="133"/>
      <c r="GG89" s="133"/>
      <c r="GH89" s="133"/>
      <c r="GI89" s="133"/>
      <c r="GJ89" s="133"/>
      <c r="GK89" s="133"/>
      <c r="GL89" s="133"/>
      <c r="GM89" s="133"/>
      <c r="GN89" s="133"/>
      <c r="GO89" s="133"/>
      <c r="GP89" s="133"/>
      <c r="GQ89" s="133"/>
      <c r="GR89" s="133"/>
      <c r="GS89" s="133"/>
      <c r="GT89" s="133"/>
      <c r="GU89" s="133"/>
      <c r="GV89" s="133"/>
      <c r="GW89" s="133"/>
      <c r="GX89" s="133"/>
      <c r="GY89" s="133"/>
      <c r="GZ89" s="133"/>
      <c r="HA89" s="133"/>
      <c r="HB89" s="133"/>
      <c r="HC89" s="133"/>
      <c r="HD89" s="133"/>
      <c r="HE89" s="133"/>
      <c r="HF89" s="133"/>
      <c r="HG89" s="133"/>
      <c r="HH89" s="133"/>
      <c r="HI89" s="133"/>
      <c r="HJ89" s="133"/>
      <c r="HK89" s="133"/>
      <c r="HL89" s="133"/>
      <c r="HM89" s="133"/>
      <c r="HN89" s="133"/>
      <c r="HO89" s="133"/>
      <c r="HP89" s="133"/>
      <c r="HQ89" s="133"/>
      <c r="HR89" s="133"/>
      <c r="HS89" s="133"/>
      <c r="HT89" s="133"/>
      <c r="HU89" s="133"/>
      <c r="HV89" s="133"/>
      <c r="HW89" s="133"/>
      <c r="HX89" s="133"/>
      <c r="HY89" s="133"/>
      <c r="HZ89" s="133"/>
      <c r="IA89" s="133"/>
      <c r="IB89" s="133"/>
      <c r="IC89" s="133"/>
      <c r="ID89" s="133"/>
      <c r="IE89" s="133"/>
      <c r="IF89" s="133"/>
      <c r="IG89" s="133"/>
      <c r="IH89" s="133"/>
      <c r="II89" s="133"/>
      <c r="IJ89" s="133"/>
      <c r="IK89" s="133"/>
      <c r="IL89" s="133"/>
      <c r="IM89" s="133"/>
      <c r="IN89" s="133"/>
      <c r="IO89" s="133"/>
      <c r="IP89" s="133"/>
      <c r="IQ89" s="133"/>
      <c r="IR89" s="133"/>
      <c r="IS89" s="133"/>
      <c r="IT89" s="133"/>
      <c r="IU89" s="133"/>
      <c r="IV89" s="133"/>
      <c r="IW89" s="133"/>
    </row>
    <row r="90" customFormat="false" ht="12" hidden="true" customHeight="true" outlineLevel="0" collapsed="false">
      <c r="A90" s="134" t="str">
        <f aca="false">TEXT(B90,"ddd")</f>
        <v>Thu</v>
      </c>
      <c r="B90" s="81" t="n">
        <v>36916</v>
      </c>
      <c r="C90" s="124" t="n">
        <v>3723.266</v>
      </c>
      <c r="D90" s="124" t="n">
        <v>3147.084</v>
      </c>
      <c r="E90" s="125" t="n">
        <v>6870.35</v>
      </c>
      <c r="F90" s="126" t="n">
        <v>1144.065</v>
      </c>
      <c r="G90" s="135"/>
      <c r="H90" s="135"/>
      <c r="I90" s="124" t="n">
        <v>679.97</v>
      </c>
      <c r="J90" s="124" t="n">
        <v>470.471</v>
      </c>
      <c r="K90" s="124" t="n">
        <v>2662.515</v>
      </c>
      <c r="L90" s="124" t="n">
        <v>822.034</v>
      </c>
      <c r="M90" s="124" t="n">
        <v>726.516</v>
      </c>
      <c r="N90" s="124" t="n">
        <v>825.05</v>
      </c>
      <c r="O90" s="124" t="n">
        <v>50</v>
      </c>
      <c r="P90" s="125" t="n">
        <v>7380.621</v>
      </c>
      <c r="Q90" s="126" t="n">
        <v>-386.437</v>
      </c>
      <c r="R90" s="124" t="n">
        <v>-123.834</v>
      </c>
      <c r="S90" s="124" t="n">
        <v>-510.271</v>
      </c>
      <c r="T90" s="136" t="n">
        <v>11762686</v>
      </c>
      <c r="U90" s="125" t="n">
        <f aca="false">+U89+(R90*1000)</f>
        <v>21360570</v>
      </c>
      <c r="V90" s="129" t="n">
        <v>1.19371179607697E-012</v>
      </c>
      <c r="W90" s="130" t="n">
        <v>31.4434697173689</v>
      </c>
      <c r="X90" s="53" t="n">
        <v>38</v>
      </c>
      <c r="Y90" s="55" t="n">
        <v>26</v>
      </c>
      <c r="Z90" s="132" t="n">
        <f aca="false">AVERAGE(X90,Y90)</f>
        <v>32</v>
      </c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  <c r="CQ90" s="133"/>
      <c r="CR90" s="133"/>
      <c r="CS90" s="133"/>
      <c r="CT90" s="133"/>
      <c r="CU90" s="133"/>
      <c r="CV90" s="133"/>
      <c r="CW90" s="133"/>
      <c r="CX90" s="133"/>
      <c r="CY90" s="133"/>
      <c r="CZ90" s="133"/>
      <c r="DA90" s="133"/>
      <c r="DB90" s="133"/>
      <c r="DC90" s="133"/>
      <c r="DD90" s="133"/>
      <c r="DE90" s="133"/>
      <c r="DF90" s="133"/>
      <c r="DG90" s="133"/>
      <c r="DH90" s="133"/>
      <c r="DI90" s="133"/>
      <c r="DJ90" s="133"/>
      <c r="DK90" s="133"/>
      <c r="DL90" s="133"/>
      <c r="DM90" s="133"/>
      <c r="DN90" s="133"/>
      <c r="DO90" s="133"/>
      <c r="DP90" s="133"/>
      <c r="DQ90" s="133"/>
      <c r="DR90" s="133"/>
      <c r="DS90" s="133"/>
      <c r="DT90" s="133"/>
      <c r="DU90" s="133"/>
      <c r="DV90" s="133"/>
      <c r="DW90" s="133"/>
      <c r="DX90" s="133"/>
      <c r="DY90" s="133"/>
      <c r="DZ90" s="133"/>
      <c r="EA90" s="133"/>
      <c r="EB90" s="133"/>
      <c r="EC90" s="133"/>
      <c r="ED90" s="133"/>
      <c r="EE90" s="133"/>
      <c r="EF90" s="133"/>
      <c r="EG90" s="133"/>
      <c r="EH90" s="133"/>
      <c r="EI90" s="133"/>
      <c r="EJ90" s="133"/>
      <c r="EK90" s="133"/>
      <c r="EL90" s="133"/>
      <c r="EM90" s="133"/>
      <c r="EN90" s="133"/>
      <c r="EO90" s="133"/>
      <c r="EP90" s="133"/>
      <c r="EQ90" s="133"/>
      <c r="ER90" s="133"/>
      <c r="ES90" s="133"/>
      <c r="ET90" s="133"/>
      <c r="EU90" s="133"/>
      <c r="EV90" s="133"/>
      <c r="EW90" s="133"/>
      <c r="EX90" s="133"/>
      <c r="EY90" s="133"/>
      <c r="EZ90" s="133"/>
      <c r="FA90" s="133"/>
      <c r="FB90" s="133"/>
      <c r="FC90" s="133"/>
      <c r="FD90" s="133"/>
      <c r="FE90" s="133"/>
      <c r="FF90" s="133"/>
      <c r="FG90" s="133"/>
      <c r="FH90" s="133"/>
      <c r="FI90" s="133"/>
      <c r="FJ90" s="133"/>
      <c r="FK90" s="133"/>
      <c r="FL90" s="133"/>
      <c r="FM90" s="133"/>
      <c r="FN90" s="133"/>
      <c r="FO90" s="133"/>
      <c r="FP90" s="133"/>
      <c r="FQ90" s="133"/>
      <c r="FR90" s="133"/>
      <c r="FS90" s="133"/>
      <c r="FT90" s="133"/>
      <c r="FU90" s="133"/>
      <c r="FV90" s="133"/>
      <c r="FW90" s="133"/>
      <c r="FX90" s="133"/>
      <c r="FY90" s="133"/>
      <c r="FZ90" s="133"/>
      <c r="GA90" s="133"/>
      <c r="GB90" s="133"/>
      <c r="GC90" s="133"/>
      <c r="GD90" s="133"/>
      <c r="GE90" s="133"/>
      <c r="GF90" s="133"/>
      <c r="GG90" s="133"/>
      <c r="GH90" s="133"/>
      <c r="GI90" s="133"/>
      <c r="GJ90" s="133"/>
      <c r="GK90" s="133"/>
      <c r="GL90" s="133"/>
      <c r="GM90" s="133"/>
      <c r="GN90" s="133"/>
      <c r="GO90" s="133"/>
      <c r="GP90" s="133"/>
      <c r="GQ90" s="133"/>
      <c r="GR90" s="133"/>
      <c r="GS90" s="133"/>
      <c r="GT90" s="133"/>
      <c r="GU90" s="133"/>
      <c r="GV90" s="133"/>
      <c r="GW90" s="133"/>
      <c r="GX90" s="133"/>
      <c r="GY90" s="133"/>
      <c r="GZ90" s="133"/>
      <c r="HA90" s="133"/>
      <c r="HB90" s="133"/>
      <c r="HC90" s="133"/>
      <c r="HD90" s="133"/>
      <c r="HE90" s="133"/>
      <c r="HF90" s="133"/>
      <c r="HG90" s="133"/>
      <c r="HH90" s="133"/>
      <c r="HI90" s="133"/>
      <c r="HJ90" s="133"/>
      <c r="HK90" s="133"/>
      <c r="HL90" s="133"/>
      <c r="HM90" s="133"/>
      <c r="HN90" s="133"/>
      <c r="HO90" s="133"/>
      <c r="HP90" s="133"/>
      <c r="HQ90" s="133"/>
      <c r="HR90" s="133"/>
      <c r="HS90" s="133"/>
      <c r="HT90" s="133"/>
      <c r="HU90" s="133"/>
      <c r="HV90" s="133"/>
      <c r="HW90" s="133"/>
      <c r="HX90" s="133"/>
      <c r="HY90" s="133"/>
      <c r="HZ90" s="133"/>
      <c r="IA90" s="133"/>
      <c r="IB90" s="133"/>
      <c r="IC90" s="133"/>
      <c r="ID90" s="133"/>
      <c r="IE90" s="133"/>
      <c r="IF90" s="133"/>
      <c r="IG90" s="133"/>
      <c r="IH90" s="133"/>
      <c r="II90" s="133"/>
      <c r="IJ90" s="133"/>
      <c r="IK90" s="133"/>
      <c r="IL90" s="133"/>
      <c r="IM90" s="133"/>
      <c r="IN90" s="133"/>
      <c r="IO90" s="133"/>
      <c r="IP90" s="133"/>
      <c r="IQ90" s="133"/>
      <c r="IR90" s="133"/>
      <c r="IS90" s="133"/>
      <c r="IT90" s="133"/>
      <c r="IU90" s="133"/>
      <c r="IV90" s="133"/>
      <c r="IW90" s="133"/>
    </row>
    <row r="91" customFormat="false" ht="12" hidden="true" customHeight="true" outlineLevel="0" collapsed="false">
      <c r="A91" s="134" t="str">
        <f aca="false">TEXT(B91,"ddd")</f>
        <v>Fri</v>
      </c>
      <c r="B91" s="81" t="n">
        <v>36917</v>
      </c>
      <c r="C91" s="124" t="n">
        <v>4012.364</v>
      </c>
      <c r="D91" s="124" t="n">
        <v>3156.401</v>
      </c>
      <c r="E91" s="125" t="n">
        <v>7168.765</v>
      </c>
      <c r="F91" s="126" t="n">
        <v>1482.628</v>
      </c>
      <c r="G91" s="135"/>
      <c r="H91" s="135"/>
      <c r="I91" s="124" t="n">
        <v>657.836</v>
      </c>
      <c r="J91" s="124" t="n">
        <v>464.976</v>
      </c>
      <c r="K91" s="124" t="n">
        <v>2669.051</v>
      </c>
      <c r="L91" s="124" t="n">
        <v>835.277</v>
      </c>
      <c r="M91" s="124" t="n">
        <v>669.405</v>
      </c>
      <c r="N91" s="124" t="n">
        <v>836.802</v>
      </c>
      <c r="O91" s="124" t="n">
        <v>59</v>
      </c>
      <c r="P91" s="125" t="n">
        <v>7674.975</v>
      </c>
      <c r="Q91" s="126" t="n">
        <v>-360.175</v>
      </c>
      <c r="R91" s="124" t="n">
        <v>-146.035</v>
      </c>
      <c r="S91" s="124" t="n">
        <v>-506.21</v>
      </c>
      <c r="T91" s="136" t="n">
        <v>11402511</v>
      </c>
      <c r="U91" s="125" t="n">
        <f aca="false">+U90+(R91*1000)</f>
        <v>21214535</v>
      </c>
      <c r="V91" s="129" t="n">
        <v>0</v>
      </c>
      <c r="W91" s="130" t="n">
        <v>31.1315876902146</v>
      </c>
      <c r="X91" s="53" t="n">
        <v>41</v>
      </c>
      <c r="Y91" s="55" t="n">
        <v>25</v>
      </c>
      <c r="Z91" s="132" t="n">
        <f aca="false">AVERAGE(X91,Y91)</f>
        <v>33</v>
      </c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  <c r="CQ91" s="133"/>
      <c r="CR91" s="133"/>
      <c r="CS91" s="133"/>
      <c r="CT91" s="133"/>
      <c r="CU91" s="133"/>
      <c r="CV91" s="133"/>
      <c r="CW91" s="133"/>
      <c r="CX91" s="133"/>
      <c r="CY91" s="133"/>
      <c r="CZ91" s="133"/>
      <c r="DA91" s="133"/>
      <c r="DB91" s="133"/>
      <c r="DC91" s="133"/>
      <c r="DD91" s="133"/>
      <c r="DE91" s="133"/>
      <c r="DF91" s="133"/>
      <c r="DG91" s="133"/>
      <c r="DH91" s="133"/>
      <c r="DI91" s="133"/>
      <c r="DJ91" s="133"/>
      <c r="DK91" s="133"/>
      <c r="DL91" s="133"/>
      <c r="DM91" s="133"/>
      <c r="DN91" s="133"/>
      <c r="DO91" s="133"/>
      <c r="DP91" s="133"/>
      <c r="DQ91" s="133"/>
      <c r="DR91" s="133"/>
      <c r="DS91" s="133"/>
      <c r="DT91" s="133"/>
      <c r="DU91" s="133"/>
      <c r="DV91" s="133"/>
      <c r="DW91" s="133"/>
      <c r="DX91" s="133"/>
      <c r="DY91" s="133"/>
      <c r="DZ91" s="133"/>
      <c r="EA91" s="133"/>
      <c r="EB91" s="133"/>
      <c r="EC91" s="133"/>
      <c r="ED91" s="133"/>
      <c r="EE91" s="133"/>
      <c r="EF91" s="133"/>
      <c r="EG91" s="133"/>
      <c r="EH91" s="133"/>
      <c r="EI91" s="133"/>
      <c r="EJ91" s="133"/>
      <c r="EK91" s="133"/>
      <c r="EL91" s="133"/>
      <c r="EM91" s="133"/>
      <c r="EN91" s="133"/>
      <c r="EO91" s="133"/>
      <c r="EP91" s="133"/>
      <c r="EQ91" s="133"/>
      <c r="ER91" s="133"/>
      <c r="ES91" s="133"/>
      <c r="ET91" s="133"/>
      <c r="EU91" s="133"/>
      <c r="EV91" s="133"/>
      <c r="EW91" s="133"/>
      <c r="EX91" s="133"/>
      <c r="EY91" s="133"/>
      <c r="EZ91" s="133"/>
      <c r="FA91" s="133"/>
      <c r="FB91" s="133"/>
      <c r="FC91" s="133"/>
      <c r="FD91" s="133"/>
      <c r="FE91" s="133"/>
      <c r="FF91" s="133"/>
      <c r="FG91" s="133"/>
      <c r="FH91" s="133"/>
      <c r="FI91" s="133"/>
      <c r="FJ91" s="133"/>
      <c r="FK91" s="133"/>
      <c r="FL91" s="133"/>
      <c r="FM91" s="133"/>
      <c r="FN91" s="133"/>
      <c r="FO91" s="133"/>
      <c r="FP91" s="133"/>
      <c r="FQ91" s="133"/>
      <c r="FR91" s="133"/>
      <c r="FS91" s="133"/>
      <c r="FT91" s="133"/>
      <c r="FU91" s="133"/>
      <c r="FV91" s="133"/>
      <c r="FW91" s="133"/>
      <c r="FX91" s="133"/>
      <c r="FY91" s="133"/>
      <c r="FZ91" s="133"/>
      <c r="GA91" s="133"/>
      <c r="GB91" s="133"/>
      <c r="GC91" s="133"/>
      <c r="GD91" s="133"/>
      <c r="GE91" s="133"/>
      <c r="GF91" s="133"/>
      <c r="GG91" s="133"/>
      <c r="GH91" s="133"/>
      <c r="GI91" s="133"/>
      <c r="GJ91" s="133"/>
      <c r="GK91" s="133"/>
      <c r="GL91" s="133"/>
      <c r="GM91" s="133"/>
      <c r="GN91" s="133"/>
      <c r="GO91" s="133"/>
      <c r="GP91" s="133"/>
      <c r="GQ91" s="133"/>
      <c r="GR91" s="133"/>
      <c r="GS91" s="133"/>
      <c r="GT91" s="133"/>
      <c r="GU91" s="133"/>
      <c r="GV91" s="133"/>
      <c r="GW91" s="133"/>
      <c r="GX91" s="133"/>
      <c r="GY91" s="133"/>
      <c r="GZ91" s="133"/>
      <c r="HA91" s="133"/>
      <c r="HB91" s="133"/>
      <c r="HC91" s="133"/>
      <c r="HD91" s="133"/>
      <c r="HE91" s="133"/>
      <c r="HF91" s="133"/>
      <c r="HG91" s="133"/>
      <c r="HH91" s="133"/>
      <c r="HI91" s="133"/>
      <c r="HJ91" s="133"/>
      <c r="HK91" s="133"/>
      <c r="HL91" s="133"/>
      <c r="HM91" s="133"/>
      <c r="HN91" s="133"/>
      <c r="HO91" s="133"/>
      <c r="HP91" s="133"/>
      <c r="HQ91" s="133"/>
      <c r="HR91" s="133"/>
      <c r="HS91" s="133"/>
      <c r="HT91" s="133"/>
      <c r="HU91" s="133"/>
      <c r="HV91" s="133"/>
      <c r="HW91" s="133"/>
      <c r="HX91" s="133"/>
      <c r="HY91" s="133"/>
      <c r="HZ91" s="133"/>
      <c r="IA91" s="133"/>
      <c r="IB91" s="133"/>
      <c r="IC91" s="133"/>
      <c r="ID91" s="133"/>
      <c r="IE91" s="133"/>
      <c r="IF91" s="133"/>
      <c r="IG91" s="133"/>
      <c r="IH91" s="133"/>
      <c r="II91" s="133"/>
      <c r="IJ91" s="133"/>
      <c r="IK91" s="133"/>
      <c r="IL91" s="133"/>
      <c r="IM91" s="133"/>
      <c r="IN91" s="133"/>
      <c r="IO91" s="133"/>
      <c r="IP91" s="133"/>
      <c r="IQ91" s="133"/>
      <c r="IR91" s="133"/>
      <c r="IS91" s="133"/>
      <c r="IT91" s="133"/>
      <c r="IU91" s="133"/>
      <c r="IV91" s="133"/>
      <c r="IW91" s="133"/>
    </row>
    <row r="92" customFormat="false" ht="12" hidden="true" customHeight="true" outlineLevel="0" collapsed="false">
      <c r="A92" s="134" t="str">
        <f aca="false">TEXT(B92,"ddd")</f>
        <v>Sat</v>
      </c>
      <c r="B92" s="81" t="n">
        <v>36918</v>
      </c>
      <c r="C92" s="124" t="n">
        <v>4098.437</v>
      </c>
      <c r="D92" s="124" t="n">
        <v>3168.466</v>
      </c>
      <c r="E92" s="125" t="n">
        <v>7266.903</v>
      </c>
      <c r="F92" s="126" t="n">
        <v>1473.982</v>
      </c>
      <c r="G92" s="135"/>
      <c r="H92" s="135"/>
      <c r="I92" s="124" t="n">
        <v>642.577</v>
      </c>
      <c r="J92" s="124" t="n">
        <v>469.25</v>
      </c>
      <c r="K92" s="124" t="n">
        <v>2663.596</v>
      </c>
      <c r="L92" s="124" t="n">
        <v>817.514</v>
      </c>
      <c r="M92" s="124" t="n">
        <v>960.027</v>
      </c>
      <c r="N92" s="124" t="n">
        <v>817.586</v>
      </c>
      <c r="O92" s="124" t="n">
        <v>43</v>
      </c>
      <c r="P92" s="125" t="n">
        <v>7887.532</v>
      </c>
      <c r="Q92" s="126" t="n">
        <v>-330.748</v>
      </c>
      <c r="R92" s="124" t="n">
        <v>-289.881</v>
      </c>
      <c r="S92" s="124" t="n">
        <v>-620.629</v>
      </c>
      <c r="T92" s="136" t="n">
        <v>11071763</v>
      </c>
      <c r="U92" s="125" t="n">
        <f aca="false">+U91+(R92*1000)</f>
        <v>20924654</v>
      </c>
      <c r="V92" s="129" t="n">
        <v>0</v>
      </c>
      <c r="W92" s="130" t="n">
        <v>26.4197609724218</v>
      </c>
      <c r="X92" s="53" t="n">
        <v>39</v>
      </c>
      <c r="Y92" s="55" t="n">
        <v>24</v>
      </c>
      <c r="Z92" s="132" t="n">
        <f aca="false">AVERAGE(X92,Y92)</f>
        <v>31.5</v>
      </c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  <c r="CQ92" s="133"/>
      <c r="CR92" s="133"/>
      <c r="CS92" s="133"/>
      <c r="CT92" s="133"/>
      <c r="CU92" s="133"/>
      <c r="CV92" s="133"/>
      <c r="CW92" s="133"/>
      <c r="CX92" s="133"/>
      <c r="CY92" s="133"/>
      <c r="CZ92" s="133"/>
      <c r="DA92" s="133"/>
      <c r="DB92" s="133"/>
      <c r="DC92" s="133"/>
      <c r="DD92" s="133"/>
      <c r="DE92" s="133"/>
      <c r="DF92" s="133"/>
      <c r="DG92" s="133"/>
      <c r="DH92" s="133"/>
      <c r="DI92" s="133"/>
      <c r="DJ92" s="133"/>
      <c r="DK92" s="133"/>
      <c r="DL92" s="133"/>
      <c r="DM92" s="133"/>
      <c r="DN92" s="133"/>
      <c r="DO92" s="133"/>
      <c r="DP92" s="133"/>
      <c r="DQ92" s="133"/>
      <c r="DR92" s="133"/>
      <c r="DS92" s="133"/>
      <c r="DT92" s="133"/>
      <c r="DU92" s="133"/>
      <c r="DV92" s="133"/>
      <c r="DW92" s="133"/>
      <c r="DX92" s="133"/>
      <c r="DY92" s="133"/>
      <c r="DZ92" s="133"/>
      <c r="EA92" s="133"/>
      <c r="EB92" s="133"/>
      <c r="EC92" s="133"/>
      <c r="ED92" s="133"/>
      <c r="EE92" s="133"/>
      <c r="EF92" s="133"/>
      <c r="EG92" s="133"/>
      <c r="EH92" s="133"/>
      <c r="EI92" s="133"/>
      <c r="EJ92" s="133"/>
      <c r="EK92" s="133"/>
      <c r="EL92" s="133"/>
      <c r="EM92" s="133"/>
      <c r="EN92" s="133"/>
      <c r="EO92" s="133"/>
      <c r="EP92" s="133"/>
      <c r="EQ92" s="133"/>
      <c r="ER92" s="133"/>
      <c r="ES92" s="133"/>
      <c r="ET92" s="133"/>
      <c r="EU92" s="133"/>
      <c r="EV92" s="133"/>
      <c r="EW92" s="133"/>
      <c r="EX92" s="133"/>
      <c r="EY92" s="133"/>
      <c r="EZ92" s="133"/>
      <c r="FA92" s="133"/>
      <c r="FB92" s="133"/>
      <c r="FC92" s="133"/>
      <c r="FD92" s="133"/>
      <c r="FE92" s="133"/>
      <c r="FF92" s="133"/>
      <c r="FG92" s="133"/>
      <c r="FH92" s="133"/>
      <c r="FI92" s="133"/>
      <c r="FJ92" s="133"/>
      <c r="FK92" s="133"/>
      <c r="FL92" s="133"/>
      <c r="FM92" s="133"/>
      <c r="FN92" s="133"/>
      <c r="FO92" s="133"/>
      <c r="FP92" s="133"/>
      <c r="FQ92" s="133"/>
      <c r="FR92" s="133"/>
      <c r="FS92" s="133"/>
      <c r="FT92" s="133"/>
      <c r="FU92" s="133"/>
      <c r="FV92" s="133"/>
      <c r="FW92" s="133"/>
      <c r="FX92" s="133"/>
      <c r="FY92" s="133"/>
      <c r="FZ92" s="133"/>
      <c r="GA92" s="133"/>
      <c r="GB92" s="133"/>
      <c r="GC92" s="133"/>
      <c r="GD92" s="133"/>
      <c r="GE92" s="133"/>
      <c r="GF92" s="133"/>
      <c r="GG92" s="133"/>
      <c r="GH92" s="133"/>
      <c r="GI92" s="133"/>
      <c r="GJ92" s="133"/>
      <c r="GK92" s="133"/>
      <c r="GL92" s="133"/>
      <c r="GM92" s="133"/>
      <c r="GN92" s="133"/>
      <c r="GO92" s="133"/>
      <c r="GP92" s="133"/>
      <c r="GQ92" s="133"/>
      <c r="GR92" s="133"/>
      <c r="GS92" s="133"/>
      <c r="GT92" s="133"/>
      <c r="GU92" s="133"/>
      <c r="GV92" s="133"/>
      <c r="GW92" s="133"/>
      <c r="GX92" s="133"/>
      <c r="GY92" s="133"/>
      <c r="GZ92" s="133"/>
      <c r="HA92" s="133"/>
      <c r="HB92" s="133"/>
      <c r="HC92" s="133"/>
      <c r="HD92" s="133"/>
      <c r="HE92" s="133"/>
      <c r="HF92" s="133"/>
      <c r="HG92" s="133"/>
      <c r="HH92" s="133"/>
      <c r="HI92" s="133"/>
      <c r="HJ92" s="133"/>
      <c r="HK92" s="133"/>
      <c r="HL92" s="133"/>
      <c r="HM92" s="133"/>
      <c r="HN92" s="133"/>
      <c r="HO92" s="133"/>
      <c r="HP92" s="133"/>
      <c r="HQ92" s="133"/>
      <c r="HR92" s="133"/>
      <c r="HS92" s="133"/>
      <c r="HT92" s="133"/>
      <c r="HU92" s="133"/>
      <c r="HV92" s="133"/>
      <c r="HW92" s="133"/>
      <c r="HX92" s="133"/>
      <c r="HY92" s="133"/>
      <c r="HZ92" s="133"/>
      <c r="IA92" s="133"/>
      <c r="IB92" s="133"/>
      <c r="IC92" s="133"/>
      <c r="ID92" s="133"/>
      <c r="IE92" s="133"/>
      <c r="IF92" s="133"/>
      <c r="IG92" s="133"/>
      <c r="IH92" s="133"/>
      <c r="II92" s="133"/>
      <c r="IJ92" s="133"/>
      <c r="IK92" s="133"/>
      <c r="IL92" s="133"/>
      <c r="IM92" s="133"/>
      <c r="IN92" s="133"/>
      <c r="IO92" s="133"/>
      <c r="IP92" s="133"/>
      <c r="IQ92" s="133"/>
      <c r="IR92" s="133"/>
      <c r="IS92" s="133"/>
      <c r="IT92" s="133"/>
      <c r="IU92" s="133"/>
      <c r="IV92" s="133"/>
      <c r="IW92" s="133"/>
    </row>
    <row r="93" customFormat="false" ht="12" hidden="true" customHeight="true" outlineLevel="0" collapsed="false">
      <c r="A93" s="134" t="str">
        <f aca="false">TEXT(B93,"ddd")</f>
        <v>Sun</v>
      </c>
      <c r="B93" s="81" t="n">
        <v>36919</v>
      </c>
      <c r="C93" s="124" t="n">
        <v>4100</v>
      </c>
      <c r="D93" s="124" t="n">
        <v>3164.466</v>
      </c>
      <c r="E93" s="125" t="n">
        <f aca="false">SUM(C93:D93)</f>
        <v>7264.466</v>
      </c>
      <c r="F93" s="126" t="n">
        <v>1458</v>
      </c>
      <c r="G93" s="135"/>
      <c r="H93" s="135"/>
      <c r="I93" s="124" t="n">
        <v>671.12</v>
      </c>
      <c r="J93" s="124" t="n">
        <v>465</v>
      </c>
      <c r="K93" s="124" t="n">
        <v>2643.877</v>
      </c>
      <c r="L93" s="124" t="n">
        <v>815.133</v>
      </c>
      <c r="M93" s="124" t="n">
        <v>869.999</v>
      </c>
      <c r="N93" s="124" t="n">
        <v>840.494</v>
      </c>
      <c r="O93" s="124" t="n">
        <v>52</v>
      </c>
      <c r="P93" s="125" t="n">
        <f aca="false">SUM(F93:O93)</f>
        <v>7815.623</v>
      </c>
      <c r="Q93" s="126" t="n">
        <v>-336.626</v>
      </c>
      <c r="R93" s="124" t="n">
        <v>-214.529</v>
      </c>
      <c r="S93" s="124" t="n">
        <v>-551.155</v>
      </c>
      <c r="T93" s="136" t="n">
        <v>10735137</v>
      </c>
      <c r="U93" s="125" t="n">
        <f aca="false">+U92+(R93*1000)</f>
        <v>20710125</v>
      </c>
      <c r="V93" s="58" t="n">
        <f aca="false">+E93-P93-S93</f>
        <v>-0.00199999999927059</v>
      </c>
      <c r="W93" s="130" t="n">
        <v>24.4381084988798</v>
      </c>
      <c r="X93" s="53" t="n">
        <v>36</v>
      </c>
      <c r="Y93" s="55" t="n">
        <v>24</v>
      </c>
      <c r="Z93" s="132" t="n">
        <f aca="false">AVERAGE(X93,Y93)</f>
        <v>30</v>
      </c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  <c r="CQ93" s="133"/>
      <c r="CR93" s="133"/>
      <c r="CS93" s="133"/>
      <c r="CT93" s="133"/>
      <c r="CU93" s="133"/>
      <c r="CV93" s="133"/>
      <c r="CW93" s="133"/>
      <c r="CX93" s="133"/>
      <c r="CY93" s="133"/>
      <c r="CZ93" s="133"/>
      <c r="DA93" s="133"/>
      <c r="DB93" s="133"/>
      <c r="DC93" s="133"/>
      <c r="DD93" s="133"/>
      <c r="DE93" s="133"/>
      <c r="DF93" s="133"/>
      <c r="DG93" s="133"/>
      <c r="DH93" s="133"/>
      <c r="DI93" s="133"/>
      <c r="DJ93" s="133"/>
      <c r="DK93" s="133"/>
      <c r="DL93" s="133"/>
      <c r="DM93" s="133"/>
      <c r="DN93" s="133"/>
      <c r="DO93" s="133"/>
      <c r="DP93" s="133"/>
      <c r="DQ93" s="133"/>
      <c r="DR93" s="133"/>
      <c r="DS93" s="133"/>
      <c r="DT93" s="133"/>
      <c r="DU93" s="133"/>
      <c r="DV93" s="133"/>
      <c r="DW93" s="133"/>
      <c r="DX93" s="133"/>
      <c r="DY93" s="133"/>
      <c r="DZ93" s="133"/>
      <c r="EA93" s="133"/>
      <c r="EB93" s="133"/>
      <c r="EC93" s="133"/>
      <c r="ED93" s="133"/>
      <c r="EE93" s="133"/>
      <c r="EF93" s="133"/>
      <c r="EG93" s="133"/>
      <c r="EH93" s="133"/>
      <c r="EI93" s="133"/>
      <c r="EJ93" s="133"/>
      <c r="EK93" s="133"/>
      <c r="EL93" s="133"/>
      <c r="EM93" s="133"/>
      <c r="EN93" s="133"/>
      <c r="EO93" s="133"/>
      <c r="EP93" s="133"/>
      <c r="EQ93" s="133"/>
      <c r="ER93" s="133"/>
      <c r="ES93" s="133"/>
      <c r="ET93" s="133"/>
      <c r="EU93" s="133"/>
      <c r="EV93" s="133"/>
      <c r="EW93" s="133"/>
      <c r="EX93" s="133"/>
      <c r="EY93" s="133"/>
      <c r="EZ93" s="133"/>
      <c r="FA93" s="133"/>
      <c r="FB93" s="133"/>
      <c r="FC93" s="133"/>
      <c r="FD93" s="133"/>
      <c r="FE93" s="133"/>
      <c r="FF93" s="133"/>
      <c r="FG93" s="133"/>
      <c r="FH93" s="133"/>
      <c r="FI93" s="133"/>
      <c r="FJ93" s="133"/>
      <c r="FK93" s="133"/>
      <c r="FL93" s="133"/>
      <c r="FM93" s="133"/>
      <c r="FN93" s="133"/>
      <c r="FO93" s="133"/>
      <c r="FP93" s="133"/>
      <c r="FQ93" s="133"/>
      <c r="FR93" s="133"/>
      <c r="FS93" s="133"/>
      <c r="FT93" s="133"/>
      <c r="FU93" s="133"/>
      <c r="FV93" s="133"/>
      <c r="FW93" s="133"/>
      <c r="FX93" s="133"/>
      <c r="FY93" s="133"/>
      <c r="FZ93" s="133"/>
      <c r="GA93" s="133"/>
      <c r="GB93" s="133"/>
      <c r="GC93" s="133"/>
      <c r="GD93" s="133"/>
      <c r="GE93" s="133"/>
      <c r="GF93" s="133"/>
      <c r="GG93" s="133"/>
      <c r="GH93" s="133"/>
      <c r="GI93" s="133"/>
      <c r="GJ93" s="133"/>
      <c r="GK93" s="133"/>
      <c r="GL93" s="133"/>
      <c r="GM93" s="133"/>
      <c r="GN93" s="133"/>
      <c r="GO93" s="133"/>
      <c r="GP93" s="133"/>
      <c r="GQ93" s="133"/>
      <c r="GR93" s="133"/>
      <c r="GS93" s="133"/>
      <c r="GT93" s="133"/>
      <c r="GU93" s="133"/>
      <c r="GV93" s="133"/>
      <c r="GW93" s="133"/>
      <c r="GX93" s="133"/>
      <c r="GY93" s="133"/>
      <c r="GZ93" s="133"/>
      <c r="HA93" s="133"/>
      <c r="HB93" s="133"/>
      <c r="HC93" s="133"/>
      <c r="HD93" s="133"/>
      <c r="HE93" s="133"/>
      <c r="HF93" s="133"/>
      <c r="HG93" s="133"/>
      <c r="HH93" s="133"/>
      <c r="HI93" s="133"/>
      <c r="HJ93" s="133"/>
      <c r="HK93" s="133"/>
      <c r="HL93" s="133"/>
      <c r="HM93" s="133"/>
      <c r="HN93" s="133"/>
      <c r="HO93" s="133"/>
      <c r="HP93" s="133"/>
      <c r="HQ93" s="133"/>
      <c r="HR93" s="133"/>
      <c r="HS93" s="133"/>
      <c r="HT93" s="133"/>
      <c r="HU93" s="133"/>
      <c r="HV93" s="133"/>
      <c r="HW93" s="133"/>
      <c r="HX93" s="133"/>
      <c r="HY93" s="133"/>
      <c r="HZ93" s="133"/>
      <c r="IA93" s="133"/>
      <c r="IB93" s="133"/>
      <c r="IC93" s="133"/>
      <c r="ID93" s="133"/>
      <c r="IE93" s="133"/>
      <c r="IF93" s="133"/>
      <c r="IG93" s="133"/>
      <c r="IH93" s="133"/>
      <c r="II93" s="133"/>
      <c r="IJ93" s="133"/>
      <c r="IK93" s="133"/>
      <c r="IL93" s="133"/>
      <c r="IM93" s="133"/>
      <c r="IN93" s="133"/>
      <c r="IO93" s="133"/>
      <c r="IP93" s="133"/>
      <c r="IQ93" s="133"/>
      <c r="IR93" s="133"/>
      <c r="IS93" s="133"/>
      <c r="IT93" s="133"/>
      <c r="IU93" s="133"/>
      <c r="IV93" s="133"/>
      <c r="IW93" s="133"/>
    </row>
    <row r="94" customFormat="false" ht="12" hidden="true" customHeight="true" outlineLevel="0" collapsed="false">
      <c r="A94" s="134" t="str">
        <f aca="false">TEXT(B94,"ddd")</f>
        <v>Mon</v>
      </c>
      <c r="B94" s="81" t="n">
        <v>36920</v>
      </c>
      <c r="C94" s="124" t="n">
        <v>4212.368</v>
      </c>
      <c r="D94" s="124" t="n">
        <v>3133.598</v>
      </c>
      <c r="E94" s="125" t="n">
        <v>7345.966</v>
      </c>
      <c r="F94" s="126" t="n">
        <v>1437.822</v>
      </c>
      <c r="G94" s="135"/>
      <c r="H94" s="135"/>
      <c r="I94" s="124" t="n">
        <v>698.101</v>
      </c>
      <c r="J94" s="124" t="n">
        <v>465.037</v>
      </c>
      <c r="K94" s="124" t="n">
        <v>2633.877</v>
      </c>
      <c r="L94" s="124" t="n">
        <v>812.506</v>
      </c>
      <c r="M94" s="124" t="n">
        <v>900.685</v>
      </c>
      <c r="N94" s="124" t="n">
        <v>848.299</v>
      </c>
      <c r="O94" s="124" t="n">
        <v>52</v>
      </c>
      <c r="P94" s="125" t="n">
        <v>7848.327</v>
      </c>
      <c r="Q94" s="126" t="n">
        <v>-410.946</v>
      </c>
      <c r="R94" s="124" t="n">
        <v>-91.415</v>
      </c>
      <c r="S94" s="124" t="n">
        <v>-502.361</v>
      </c>
      <c r="T94" s="136" t="n">
        <v>10324191</v>
      </c>
      <c r="U94" s="125" t="n">
        <f aca="false">+U93+(R94*1000)</f>
        <v>20618710</v>
      </c>
      <c r="V94" s="129" t="n">
        <v>0</v>
      </c>
      <c r="W94" s="130" t="n">
        <v>24.4840220112195</v>
      </c>
      <c r="X94" s="53" t="n">
        <v>36</v>
      </c>
      <c r="Y94" s="55" t="n">
        <v>20</v>
      </c>
      <c r="Z94" s="132" t="n">
        <f aca="false">AVERAGE(X94,Y94)</f>
        <v>28</v>
      </c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3"/>
      <c r="BR94" s="133"/>
      <c r="BS94" s="133"/>
      <c r="BT94" s="133"/>
      <c r="BU94" s="133"/>
      <c r="BV94" s="133"/>
      <c r="BW94" s="133"/>
      <c r="BX94" s="133"/>
      <c r="BY94" s="133"/>
      <c r="BZ94" s="133"/>
      <c r="CA94" s="133"/>
      <c r="CB94" s="133"/>
      <c r="CC94" s="133"/>
      <c r="CD94" s="133"/>
      <c r="CE94" s="133"/>
      <c r="CF94" s="133"/>
      <c r="CG94" s="133"/>
      <c r="CH94" s="133"/>
      <c r="CI94" s="133"/>
      <c r="CJ94" s="133"/>
      <c r="CK94" s="133"/>
      <c r="CL94" s="133"/>
      <c r="CM94" s="133"/>
      <c r="CN94" s="133"/>
      <c r="CO94" s="133"/>
      <c r="CP94" s="133"/>
      <c r="CQ94" s="133"/>
      <c r="CR94" s="133"/>
      <c r="CS94" s="133"/>
      <c r="CT94" s="133"/>
      <c r="CU94" s="133"/>
      <c r="CV94" s="133"/>
      <c r="CW94" s="133"/>
      <c r="CX94" s="133"/>
      <c r="CY94" s="133"/>
      <c r="CZ94" s="133"/>
      <c r="DA94" s="133"/>
      <c r="DB94" s="133"/>
      <c r="DC94" s="133"/>
      <c r="DD94" s="133"/>
      <c r="DE94" s="133"/>
      <c r="DF94" s="133"/>
      <c r="DG94" s="133"/>
      <c r="DH94" s="133"/>
      <c r="DI94" s="133"/>
      <c r="DJ94" s="133"/>
      <c r="DK94" s="133"/>
      <c r="DL94" s="133"/>
      <c r="DM94" s="133"/>
      <c r="DN94" s="133"/>
      <c r="DO94" s="133"/>
      <c r="DP94" s="133"/>
      <c r="DQ94" s="133"/>
      <c r="DR94" s="133"/>
      <c r="DS94" s="133"/>
      <c r="DT94" s="133"/>
      <c r="DU94" s="133"/>
      <c r="DV94" s="133"/>
      <c r="DW94" s="133"/>
      <c r="DX94" s="133"/>
      <c r="DY94" s="133"/>
      <c r="DZ94" s="133"/>
      <c r="EA94" s="133"/>
      <c r="EB94" s="133"/>
      <c r="EC94" s="133"/>
      <c r="ED94" s="133"/>
      <c r="EE94" s="133"/>
      <c r="EF94" s="133"/>
      <c r="EG94" s="133"/>
      <c r="EH94" s="133"/>
      <c r="EI94" s="133"/>
      <c r="EJ94" s="133"/>
      <c r="EK94" s="133"/>
      <c r="EL94" s="133"/>
      <c r="EM94" s="133"/>
      <c r="EN94" s="133"/>
      <c r="EO94" s="133"/>
      <c r="EP94" s="133"/>
      <c r="EQ94" s="133"/>
      <c r="ER94" s="133"/>
      <c r="ES94" s="133"/>
      <c r="ET94" s="133"/>
      <c r="EU94" s="133"/>
      <c r="EV94" s="133"/>
      <c r="EW94" s="133"/>
      <c r="EX94" s="133"/>
      <c r="EY94" s="133"/>
      <c r="EZ94" s="133"/>
      <c r="FA94" s="133"/>
      <c r="FB94" s="133"/>
      <c r="FC94" s="133"/>
      <c r="FD94" s="133"/>
      <c r="FE94" s="133"/>
      <c r="FF94" s="133"/>
      <c r="FG94" s="133"/>
      <c r="FH94" s="133"/>
      <c r="FI94" s="133"/>
      <c r="FJ94" s="133"/>
      <c r="FK94" s="133"/>
      <c r="FL94" s="133"/>
      <c r="FM94" s="133"/>
      <c r="FN94" s="133"/>
      <c r="FO94" s="133"/>
      <c r="FP94" s="133"/>
      <c r="FQ94" s="133"/>
      <c r="FR94" s="133"/>
      <c r="FS94" s="133"/>
      <c r="FT94" s="133"/>
      <c r="FU94" s="133"/>
      <c r="FV94" s="133"/>
      <c r="FW94" s="133"/>
      <c r="FX94" s="133"/>
      <c r="FY94" s="133"/>
      <c r="FZ94" s="133"/>
      <c r="GA94" s="133"/>
      <c r="GB94" s="133"/>
      <c r="GC94" s="133"/>
      <c r="GD94" s="133"/>
      <c r="GE94" s="133"/>
      <c r="GF94" s="133"/>
      <c r="GG94" s="133"/>
      <c r="GH94" s="133"/>
      <c r="GI94" s="133"/>
      <c r="GJ94" s="133"/>
      <c r="GK94" s="133"/>
      <c r="GL94" s="133"/>
      <c r="GM94" s="133"/>
      <c r="GN94" s="133"/>
      <c r="GO94" s="133"/>
      <c r="GP94" s="133"/>
      <c r="GQ94" s="133"/>
      <c r="GR94" s="133"/>
      <c r="GS94" s="133"/>
      <c r="GT94" s="133"/>
      <c r="GU94" s="133"/>
      <c r="GV94" s="133"/>
      <c r="GW94" s="133"/>
      <c r="GX94" s="133"/>
      <c r="GY94" s="133"/>
      <c r="GZ94" s="133"/>
      <c r="HA94" s="133"/>
      <c r="HB94" s="133"/>
      <c r="HC94" s="133"/>
      <c r="HD94" s="133"/>
      <c r="HE94" s="133"/>
      <c r="HF94" s="133"/>
      <c r="HG94" s="133"/>
      <c r="HH94" s="133"/>
      <c r="HI94" s="133"/>
      <c r="HJ94" s="133"/>
      <c r="HK94" s="133"/>
      <c r="HL94" s="133"/>
      <c r="HM94" s="133"/>
      <c r="HN94" s="133"/>
      <c r="HO94" s="133"/>
      <c r="HP94" s="133"/>
      <c r="HQ94" s="133"/>
      <c r="HR94" s="133"/>
      <c r="HS94" s="133"/>
      <c r="HT94" s="133"/>
      <c r="HU94" s="133"/>
      <c r="HV94" s="133"/>
      <c r="HW94" s="133"/>
      <c r="HX94" s="133"/>
      <c r="HY94" s="133"/>
      <c r="HZ94" s="133"/>
      <c r="IA94" s="133"/>
      <c r="IB94" s="133"/>
      <c r="IC94" s="133"/>
      <c r="ID94" s="133"/>
      <c r="IE94" s="133"/>
      <c r="IF94" s="133"/>
      <c r="IG94" s="133"/>
      <c r="IH94" s="133"/>
      <c r="II94" s="133"/>
      <c r="IJ94" s="133"/>
      <c r="IK94" s="133"/>
      <c r="IL94" s="133"/>
      <c r="IM94" s="133"/>
      <c r="IN94" s="133"/>
      <c r="IO94" s="133"/>
      <c r="IP94" s="133"/>
      <c r="IQ94" s="133"/>
      <c r="IR94" s="133"/>
      <c r="IS94" s="133"/>
      <c r="IT94" s="133"/>
      <c r="IU94" s="133"/>
      <c r="IV94" s="133"/>
      <c r="IW94" s="133"/>
    </row>
    <row r="95" customFormat="false" ht="12" hidden="true" customHeight="true" outlineLevel="0" collapsed="false">
      <c r="A95" s="134" t="str">
        <f aca="false">TEXT(B95,"ddd")</f>
        <v>Tue</v>
      </c>
      <c r="B95" s="81" t="n">
        <v>36921</v>
      </c>
      <c r="C95" s="124" t="n">
        <v>4051.801</v>
      </c>
      <c r="D95" s="124" t="n">
        <v>3186.204</v>
      </c>
      <c r="E95" s="125" t="n">
        <v>7238.005</v>
      </c>
      <c r="F95" s="126" t="n">
        <v>1283.753</v>
      </c>
      <c r="G95" s="135"/>
      <c r="H95" s="135"/>
      <c r="I95" s="124" t="n">
        <v>755.536</v>
      </c>
      <c r="J95" s="124" t="n">
        <v>471.098</v>
      </c>
      <c r="K95" s="124" t="n">
        <v>2659.923</v>
      </c>
      <c r="L95" s="124" t="n">
        <v>814.261</v>
      </c>
      <c r="M95" s="124" t="n">
        <v>907.975</v>
      </c>
      <c r="N95" s="124" t="n">
        <v>848.852</v>
      </c>
      <c r="O95" s="124" t="n">
        <v>77</v>
      </c>
      <c r="P95" s="125" t="n">
        <v>7818.398</v>
      </c>
      <c r="Q95" s="126" t="n">
        <v>-443.172</v>
      </c>
      <c r="R95" s="124" t="n">
        <v>-137.221</v>
      </c>
      <c r="S95" s="124" t="n">
        <v>-580.393</v>
      </c>
      <c r="T95" s="136" t="n">
        <v>9881019</v>
      </c>
      <c r="U95" s="125" t="n">
        <f aca="false">+U94+(R95*1000)</f>
        <v>20481489</v>
      </c>
      <c r="V95" s="129" t="n">
        <v>0</v>
      </c>
      <c r="W95" s="130" t="n">
        <v>30.2704057019558</v>
      </c>
      <c r="X95" s="53" t="n">
        <v>30</v>
      </c>
      <c r="Y95" s="55" t="n">
        <v>19</v>
      </c>
      <c r="Z95" s="132" t="n">
        <f aca="false">AVERAGE(X95,Y95)</f>
        <v>24.5</v>
      </c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133"/>
      <c r="BU95" s="133"/>
      <c r="BV95" s="133"/>
      <c r="BW95" s="133"/>
      <c r="BX95" s="133"/>
      <c r="BY95" s="133"/>
      <c r="BZ95" s="133"/>
      <c r="CA95" s="133"/>
      <c r="CB95" s="133"/>
      <c r="CC95" s="133"/>
      <c r="CD95" s="133"/>
      <c r="CE95" s="133"/>
      <c r="CF95" s="133"/>
      <c r="CG95" s="133"/>
      <c r="CH95" s="133"/>
      <c r="CI95" s="133"/>
      <c r="CJ95" s="133"/>
      <c r="CK95" s="133"/>
      <c r="CL95" s="133"/>
      <c r="CM95" s="133"/>
      <c r="CN95" s="133"/>
      <c r="CO95" s="133"/>
      <c r="CP95" s="133"/>
      <c r="CQ95" s="133"/>
      <c r="CR95" s="133"/>
      <c r="CS95" s="133"/>
      <c r="CT95" s="133"/>
      <c r="CU95" s="133"/>
      <c r="CV95" s="133"/>
      <c r="CW95" s="133"/>
      <c r="CX95" s="133"/>
      <c r="CY95" s="133"/>
      <c r="CZ95" s="133"/>
      <c r="DA95" s="133"/>
      <c r="DB95" s="133"/>
      <c r="DC95" s="133"/>
      <c r="DD95" s="133"/>
      <c r="DE95" s="133"/>
      <c r="DF95" s="133"/>
      <c r="DG95" s="133"/>
      <c r="DH95" s="133"/>
      <c r="DI95" s="133"/>
      <c r="DJ95" s="133"/>
      <c r="DK95" s="133"/>
      <c r="DL95" s="133"/>
      <c r="DM95" s="133"/>
      <c r="DN95" s="133"/>
      <c r="DO95" s="133"/>
      <c r="DP95" s="133"/>
      <c r="DQ95" s="133"/>
      <c r="DR95" s="133"/>
      <c r="DS95" s="133"/>
      <c r="DT95" s="133"/>
      <c r="DU95" s="133"/>
      <c r="DV95" s="133"/>
      <c r="DW95" s="133"/>
      <c r="DX95" s="133"/>
      <c r="DY95" s="133"/>
      <c r="DZ95" s="133"/>
      <c r="EA95" s="133"/>
      <c r="EB95" s="133"/>
      <c r="EC95" s="133"/>
      <c r="ED95" s="133"/>
      <c r="EE95" s="133"/>
      <c r="EF95" s="133"/>
      <c r="EG95" s="133"/>
      <c r="EH95" s="133"/>
      <c r="EI95" s="133"/>
      <c r="EJ95" s="133"/>
      <c r="EK95" s="133"/>
      <c r="EL95" s="133"/>
      <c r="EM95" s="133"/>
      <c r="EN95" s="133"/>
      <c r="EO95" s="133"/>
      <c r="EP95" s="133"/>
      <c r="EQ95" s="133"/>
      <c r="ER95" s="133"/>
      <c r="ES95" s="133"/>
      <c r="ET95" s="133"/>
      <c r="EU95" s="133"/>
      <c r="EV95" s="133"/>
      <c r="EW95" s="133"/>
      <c r="EX95" s="133"/>
      <c r="EY95" s="133"/>
      <c r="EZ95" s="133"/>
      <c r="FA95" s="133"/>
      <c r="FB95" s="133"/>
      <c r="FC95" s="133"/>
      <c r="FD95" s="133"/>
      <c r="FE95" s="133"/>
      <c r="FF95" s="133"/>
      <c r="FG95" s="133"/>
      <c r="FH95" s="133"/>
      <c r="FI95" s="133"/>
      <c r="FJ95" s="133"/>
      <c r="FK95" s="133"/>
      <c r="FL95" s="133"/>
      <c r="FM95" s="133"/>
      <c r="FN95" s="133"/>
      <c r="FO95" s="133"/>
      <c r="FP95" s="133"/>
      <c r="FQ95" s="133"/>
      <c r="FR95" s="133"/>
      <c r="FS95" s="133"/>
      <c r="FT95" s="133"/>
      <c r="FU95" s="133"/>
      <c r="FV95" s="133"/>
      <c r="FW95" s="133"/>
      <c r="FX95" s="133"/>
      <c r="FY95" s="133"/>
      <c r="FZ95" s="133"/>
      <c r="GA95" s="133"/>
      <c r="GB95" s="133"/>
      <c r="GC95" s="133"/>
      <c r="GD95" s="133"/>
      <c r="GE95" s="133"/>
      <c r="GF95" s="133"/>
      <c r="GG95" s="133"/>
      <c r="GH95" s="133"/>
      <c r="GI95" s="133"/>
      <c r="GJ95" s="133"/>
      <c r="GK95" s="133"/>
      <c r="GL95" s="133"/>
      <c r="GM95" s="133"/>
      <c r="GN95" s="133"/>
      <c r="GO95" s="133"/>
      <c r="GP95" s="133"/>
      <c r="GQ95" s="133"/>
      <c r="GR95" s="133"/>
      <c r="GS95" s="133"/>
      <c r="GT95" s="133"/>
      <c r="GU95" s="133"/>
      <c r="GV95" s="133"/>
      <c r="GW95" s="133"/>
      <c r="GX95" s="133"/>
      <c r="GY95" s="133"/>
      <c r="GZ95" s="133"/>
      <c r="HA95" s="133"/>
      <c r="HB95" s="133"/>
      <c r="HC95" s="133"/>
      <c r="HD95" s="133"/>
      <c r="HE95" s="133"/>
      <c r="HF95" s="133"/>
      <c r="HG95" s="133"/>
      <c r="HH95" s="133"/>
      <c r="HI95" s="133"/>
      <c r="HJ95" s="133"/>
      <c r="HK95" s="133"/>
      <c r="HL95" s="133"/>
      <c r="HM95" s="133"/>
      <c r="HN95" s="133"/>
      <c r="HO95" s="133"/>
      <c r="HP95" s="133"/>
      <c r="HQ95" s="133"/>
      <c r="HR95" s="133"/>
      <c r="HS95" s="133"/>
      <c r="HT95" s="133"/>
      <c r="HU95" s="133"/>
      <c r="HV95" s="133"/>
      <c r="HW95" s="133"/>
      <c r="HX95" s="133"/>
      <c r="HY95" s="133"/>
      <c r="HZ95" s="133"/>
      <c r="IA95" s="133"/>
      <c r="IB95" s="133"/>
      <c r="IC95" s="133"/>
      <c r="ID95" s="133"/>
      <c r="IE95" s="133"/>
      <c r="IF95" s="133"/>
      <c r="IG95" s="133"/>
      <c r="IH95" s="133"/>
      <c r="II95" s="133"/>
      <c r="IJ95" s="133"/>
      <c r="IK95" s="133"/>
      <c r="IL95" s="133"/>
      <c r="IM95" s="133"/>
      <c r="IN95" s="133"/>
      <c r="IO95" s="133"/>
      <c r="IP95" s="133"/>
      <c r="IQ95" s="133"/>
      <c r="IR95" s="133"/>
      <c r="IS95" s="133"/>
      <c r="IT95" s="133"/>
      <c r="IU95" s="133"/>
      <c r="IV95" s="133"/>
      <c r="IW95" s="133"/>
    </row>
    <row r="96" customFormat="false" ht="12" hidden="true" customHeight="true" outlineLevel="0" collapsed="false">
      <c r="A96" s="137" t="str">
        <f aca="false">TEXT(B96,"ddd")</f>
        <v>Wed</v>
      </c>
      <c r="B96" s="82" t="n">
        <v>36922</v>
      </c>
      <c r="C96" s="138" t="n">
        <v>4065.018</v>
      </c>
      <c r="D96" s="138" t="n">
        <v>3140.838</v>
      </c>
      <c r="E96" s="139" t="n">
        <v>7205.856</v>
      </c>
      <c r="F96" s="140" t="n">
        <v>1448.517</v>
      </c>
      <c r="G96" s="141"/>
      <c r="H96" s="141"/>
      <c r="I96" s="138" t="n">
        <v>730.877</v>
      </c>
      <c r="J96" s="138" t="n">
        <v>456.874</v>
      </c>
      <c r="K96" s="138" t="n">
        <v>2618.526</v>
      </c>
      <c r="L96" s="138" t="n">
        <v>810.535</v>
      </c>
      <c r="M96" s="138" t="n">
        <v>943.454</v>
      </c>
      <c r="N96" s="138" t="n">
        <v>827.484</v>
      </c>
      <c r="O96" s="138" t="n">
        <v>79</v>
      </c>
      <c r="P96" s="139" t="n">
        <v>7915.267</v>
      </c>
      <c r="Q96" s="140" t="n">
        <v>-461.004</v>
      </c>
      <c r="R96" s="138" t="n">
        <v>-248.407</v>
      </c>
      <c r="S96" s="138" t="n">
        <v>-709.411</v>
      </c>
      <c r="T96" s="142" t="n">
        <v>9420015</v>
      </c>
      <c r="U96" s="139" t="n">
        <f aca="false">+U95+(R96*1000)</f>
        <v>20233082</v>
      </c>
      <c r="V96" s="143" t="n">
        <v>0</v>
      </c>
      <c r="W96" s="144" t="n">
        <v>24.3956416502044</v>
      </c>
      <c r="X96" s="68" t="n">
        <v>32</v>
      </c>
      <c r="Y96" s="69" t="n">
        <v>17</v>
      </c>
      <c r="Z96" s="146" t="n">
        <f aca="false">AVERAGE(X96,Y96)</f>
        <v>24.5</v>
      </c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3"/>
      <c r="HI96" s="83"/>
      <c r="HJ96" s="83"/>
      <c r="HK96" s="83"/>
      <c r="HL96" s="83"/>
      <c r="HM96" s="83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  <c r="IW96" s="83"/>
    </row>
    <row r="97" customFormat="false" ht="12" hidden="true" customHeight="true" outlineLevel="0" collapsed="false">
      <c r="A97" s="134" t="str">
        <f aca="false">TEXT(B97,"ddd")</f>
        <v>Thu</v>
      </c>
      <c r="B97" s="81" t="n">
        <v>36923</v>
      </c>
      <c r="C97" s="124" t="n">
        <v>4007.823</v>
      </c>
      <c r="D97" s="124" t="n">
        <v>3035.463</v>
      </c>
      <c r="E97" s="125" t="n">
        <v>7043.286</v>
      </c>
      <c r="F97" s="126" t="n">
        <v>1263.993</v>
      </c>
      <c r="G97" s="135"/>
      <c r="H97" s="135"/>
      <c r="I97" s="124" t="n">
        <v>666.563</v>
      </c>
      <c r="J97" s="124" t="n">
        <v>457.11</v>
      </c>
      <c r="K97" s="124" t="n">
        <v>2544.033</v>
      </c>
      <c r="L97" s="124" t="n">
        <v>846.198</v>
      </c>
      <c r="M97" s="124" t="n">
        <v>907.545</v>
      </c>
      <c r="N97" s="124" t="n">
        <v>842.495</v>
      </c>
      <c r="O97" s="124" t="n">
        <v>59</v>
      </c>
      <c r="P97" s="125" t="n">
        <v>7586.937</v>
      </c>
      <c r="Q97" s="126" t="n">
        <v>-360.237</v>
      </c>
      <c r="R97" s="124" t="n">
        <v>-183.414</v>
      </c>
      <c r="S97" s="124" t="n">
        <v>-543.651</v>
      </c>
      <c r="T97" s="136" t="n">
        <v>9059778</v>
      </c>
      <c r="U97" s="125" t="n">
        <f aca="false">+U96+(R97*1000)</f>
        <v>20049668</v>
      </c>
      <c r="V97" s="129" t="n">
        <v>0</v>
      </c>
      <c r="W97" s="130" t="n">
        <v>22.2253486826305</v>
      </c>
      <c r="X97" s="53" t="n">
        <v>38</v>
      </c>
      <c r="Y97" s="55" t="n">
        <v>25</v>
      </c>
      <c r="Z97" s="132" t="n">
        <f aca="false">AVERAGE(X97,Y97)</f>
        <v>31.5</v>
      </c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3"/>
      <c r="BR97" s="133"/>
      <c r="BS97" s="133"/>
      <c r="BT97" s="133"/>
      <c r="BU97" s="133"/>
      <c r="BV97" s="133"/>
      <c r="BW97" s="133"/>
      <c r="BX97" s="133"/>
      <c r="BY97" s="133"/>
      <c r="BZ97" s="133"/>
      <c r="CA97" s="133"/>
      <c r="CB97" s="133"/>
      <c r="CC97" s="133"/>
      <c r="CD97" s="133"/>
      <c r="CE97" s="133"/>
      <c r="CF97" s="133"/>
      <c r="CG97" s="133"/>
      <c r="CH97" s="133"/>
      <c r="CI97" s="133"/>
      <c r="CJ97" s="133"/>
      <c r="CK97" s="133"/>
      <c r="CL97" s="133"/>
      <c r="CM97" s="133"/>
      <c r="CN97" s="133"/>
      <c r="CO97" s="133"/>
      <c r="CP97" s="133"/>
      <c r="CQ97" s="133"/>
      <c r="CR97" s="133"/>
      <c r="CS97" s="133"/>
      <c r="CT97" s="133"/>
      <c r="CU97" s="133"/>
      <c r="CV97" s="133"/>
      <c r="CW97" s="133"/>
      <c r="CX97" s="133"/>
      <c r="CY97" s="133"/>
      <c r="CZ97" s="133"/>
      <c r="DA97" s="133"/>
      <c r="DB97" s="133"/>
      <c r="DC97" s="133"/>
      <c r="DD97" s="133"/>
      <c r="DE97" s="133"/>
      <c r="DF97" s="133"/>
      <c r="DG97" s="133"/>
      <c r="DH97" s="133"/>
      <c r="DI97" s="133"/>
      <c r="DJ97" s="133"/>
      <c r="DK97" s="133"/>
      <c r="DL97" s="133"/>
      <c r="DM97" s="133"/>
      <c r="DN97" s="133"/>
      <c r="DO97" s="133"/>
      <c r="DP97" s="133"/>
      <c r="DQ97" s="133"/>
      <c r="DR97" s="133"/>
      <c r="DS97" s="133"/>
      <c r="DT97" s="133"/>
      <c r="DU97" s="133"/>
      <c r="DV97" s="133"/>
      <c r="DW97" s="133"/>
      <c r="DX97" s="133"/>
      <c r="DY97" s="133"/>
      <c r="DZ97" s="133"/>
      <c r="EA97" s="133"/>
      <c r="EB97" s="133"/>
      <c r="EC97" s="133"/>
      <c r="ED97" s="133"/>
      <c r="EE97" s="133"/>
      <c r="EF97" s="133"/>
      <c r="EG97" s="133"/>
      <c r="EH97" s="133"/>
      <c r="EI97" s="133"/>
      <c r="EJ97" s="133"/>
      <c r="EK97" s="133"/>
      <c r="EL97" s="133"/>
      <c r="EM97" s="133"/>
      <c r="EN97" s="133"/>
      <c r="EO97" s="133"/>
      <c r="EP97" s="133"/>
      <c r="EQ97" s="133"/>
      <c r="ER97" s="133"/>
      <c r="ES97" s="133"/>
      <c r="ET97" s="133"/>
      <c r="EU97" s="133"/>
      <c r="EV97" s="133"/>
      <c r="EW97" s="133"/>
      <c r="EX97" s="133"/>
      <c r="EY97" s="133"/>
      <c r="EZ97" s="133"/>
      <c r="FA97" s="133"/>
      <c r="FB97" s="133"/>
      <c r="FC97" s="133"/>
      <c r="FD97" s="133"/>
      <c r="FE97" s="133"/>
      <c r="FF97" s="133"/>
      <c r="FG97" s="133"/>
      <c r="FH97" s="133"/>
      <c r="FI97" s="133"/>
      <c r="FJ97" s="133"/>
      <c r="FK97" s="133"/>
      <c r="FL97" s="133"/>
      <c r="FM97" s="133"/>
      <c r="FN97" s="133"/>
      <c r="FO97" s="133"/>
      <c r="FP97" s="133"/>
      <c r="FQ97" s="133"/>
      <c r="FR97" s="133"/>
      <c r="FS97" s="133"/>
      <c r="FT97" s="133"/>
      <c r="FU97" s="133"/>
      <c r="FV97" s="133"/>
      <c r="FW97" s="133"/>
      <c r="FX97" s="133"/>
      <c r="FY97" s="133"/>
      <c r="FZ97" s="133"/>
      <c r="GA97" s="133"/>
      <c r="GB97" s="133"/>
      <c r="GC97" s="133"/>
      <c r="GD97" s="133"/>
      <c r="GE97" s="133"/>
      <c r="GF97" s="133"/>
      <c r="GG97" s="133"/>
      <c r="GH97" s="133"/>
      <c r="GI97" s="133"/>
      <c r="GJ97" s="133"/>
      <c r="GK97" s="133"/>
      <c r="GL97" s="133"/>
      <c r="GM97" s="133"/>
      <c r="GN97" s="133"/>
      <c r="GO97" s="133"/>
      <c r="GP97" s="133"/>
      <c r="GQ97" s="133"/>
      <c r="GR97" s="133"/>
      <c r="GS97" s="133"/>
      <c r="GT97" s="133"/>
      <c r="GU97" s="133"/>
      <c r="GV97" s="133"/>
      <c r="GW97" s="133"/>
      <c r="GX97" s="133"/>
      <c r="GY97" s="133"/>
      <c r="GZ97" s="133"/>
      <c r="HA97" s="133"/>
      <c r="HB97" s="133"/>
      <c r="HC97" s="133"/>
      <c r="HD97" s="133"/>
      <c r="HE97" s="133"/>
      <c r="HF97" s="133"/>
      <c r="HG97" s="133"/>
      <c r="HH97" s="133"/>
      <c r="HI97" s="133"/>
      <c r="HJ97" s="133"/>
      <c r="HK97" s="133"/>
      <c r="HL97" s="133"/>
      <c r="HM97" s="133"/>
      <c r="HN97" s="133"/>
      <c r="HO97" s="133"/>
      <c r="HP97" s="133"/>
      <c r="HQ97" s="133"/>
      <c r="HR97" s="133"/>
      <c r="HS97" s="133"/>
      <c r="HT97" s="133"/>
      <c r="HU97" s="133"/>
      <c r="HV97" s="133"/>
      <c r="HW97" s="133"/>
      <c r="HX97" s="133"/>
      <c r="HY97" s="133"/>
      <c r="HZ97" s="133"/>
      <c r="IA97" s="133"/>
      <c r="IB97" s="133"/>
      <c r="IC97" s="133"/>
      <c r="ID97" s="133"/>
      <c r="IE97" s="133"/>
      <c r="IF97" s="133"/>
      <c r="IG97" s="133"/>
      <c r="IH97" s="133"/>
      <c r="II97" s="133"/>
      <c r="IJ97" s="133"/>
      <c r="IK97" s="133"/>
      <c r="IL97" s="133"/>
      <c r="IM97" s="133"/>
      <c r="IN97" s="133"/>
      <c r="IO97" s="133"/>
      <c r="IP97" s="133"/>
      <c r="IQ97" s="133"/>
      <c r="IR97" s="133"/>
      <c r="IS97" s="133"/>
      <c r="IT97" s="133"/>
      <c r="IU97" s="133"/>
      <c r="IV97" s="133"/>
      <c r="IW97" s="133"/>
    </row>
    <row r="98" customFormat="false" ht="12" hidden="true" customHeight="true" outlineLevel="0" collapsed="false">
      <c r="A98" s="134" t="str">
        <f aca="false">TEXT(B98,"ddd")</f>
        <v>Fri</v>
      </c>
      <c r="B98" s="81" t="n">
        <v>36924</v>
      </c>
      <c r="C98" s="124" t="n">
        <v>4035.273</v>
      </c>
      <c r="D98" s="124" t="n">
        <v>2960.457</v>
      </c>
      <c r="E98" s="125" t="n">
        <v>6995.73</v>
      </c>
      <c r="F98" s="126" t="n">
        <v>1076.793</v>
      </c>
      <c r="G98" s="135"/>
      <c r="H98" s="135"/>
      <c r="I98" s="124" t="n">
        <v>597.819</v>
      </c>
      <c r="J98" s="124" t="n">
        <v>468.764</v>
      </c>
      <c r="K98" s="124" t="n">
        <v>2657.159</v>
      </c>
      <c r="L98" s="124" t="n">
        <v>655.866</v>
      </c>
      <c r="M98" s="124" t="n">
        <v>911.981</v>
      </c>
      <c r="N98" s="124" t="n">
        <v>854.069</v>
      </c>
      <c r="O98" s="124" t="n">
        <v>35</v>
      </c>
      <c r="P98" s="125" t="n">
        <v>7257.451</v>
      </c>
      <c r="Q98" s="126" t="n">
        <v>-216.781</v>
      </c>
      <c r="R98" s="124" t="n">
        <v>-44.94</v>
      </c>
      <c r="S98" s="124" t="n">
        <v>-261.721</v>
      </c>
      <c r="T98" s="136" t="n">
        <v>8842997</v>
      </c>
      <c r="U98" s="125" t="n">
        <f aca="false">+U97+(R98*1000)</f>
        <v>20004728</v>
      </c>
      <c r="V98" s="129" t="n">
        <v>4.54747350886464E-013</v>
      </c>
      <c r="W98" s="130" t="n">
        <v>27.5656338920145</v>
      </c>
      <c r="X98" s="53" t="n">
        <v>44</v>
      </c>
      <c r="Y98" s="55" t="n">
        <v>26</v>
      </c>
      <c r="Z98" s="132" t="n">
        <f aca="false">AVERAGE(X98,Y98)</f>
        <v>35</v>
      </c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  <c r="CE98" s="133"/>
      <c r="CF98" s="133"/>
      <c r="CG98" s="133"/>
      <c r="CH98" s="133"/>
      <c r="CI98" s="133"/>
      <c r="CJ98" s="133"/>
      <c r="CK98" s="133"/>
      <c r="CL98" s="133"/>
      <c r="CM98" s="133"/>
      <c r="CN98" s="133"/>
      <c r="CO98" s="133"/>
      <c r="CP98" s="133"/>
      <c r="CQ98" s="133"/>
      <c r="CR98" s="133"/>
      <c r="CS98" s="133"/>
      <c r="CT98" s="133"/>
      <c r="CU98" s="133"/>
      <c r="CV98" s="133"/>
      <c r="CW98" s="133"/>
      <c r="CX98" s="133"/>
      <c r="CY98" s="133"/>
      <c r="CZ98" s="133"/>
      <c r="DA98" s="133"/>
      <c r="DB98" s="133"/>
      <c r="DC98" s="133"/>
      <c r="DD98" s="133"/>
      <c r="DE98" s="133"/>
      <c r="DF98" s="133"/>
      <c r="DG98" s="133"/>
      <c r="DH98" s="133"/>
      <c r="DI98" s="133"/>
      <c r="DJ98" s="133"/>
      <c r="DK98" s="133"/>
      <c r="DL98" s="133"/>
      <c r="DM98" s="133"/>
      <c r="DN98" s="133"/>
      <c r="DO98" s="133"/>
      <c r="DP98" s="133"/>
      <c r="DQ98" s="133"/>
      <c r="DR98" s="133"/>
      <c r="DS98" s="133"/>
      <c r="DT98" s="133"/>
      <c r="DU98" s="133"/>
      <c r="DV98" s="133"/>
      <c r="DW98" s="133"/>
      <c r="DX98" s="133"/>
      <c r="DY98" s="133"/>
      <c r="DZ98" s="133"/>
      <c r="EA98" s="133"/>
      <c r="EB98" s="133"/>
      <c r="EC98" s="133"/>
      <c r="ED98" s="133"/>
      <c r="EE98" s="133"/>
      <c r="EF98" s="133"/>
      <c r="EG98" s="133"/>
      <c r="EH98" s="133"/>
      <c r="EI98" s="133"/>
      <c r="EJ98" s="133"/>
      <c r="EK98" s="133"/>
      <c r="EL98" s="133"/>
      <c r="EM98" s="133"/>
      <c r="EN98" s="133"/>
      <c r="EO98" s="133"/>
      <c r="EP98" s="133"/>
      <c r="EQ98" s="133"/>
      <c r="ER98" s="133"/>
      <c r="ES98" s="133"/>
      <c r="ET98" s="133"/>
      <c r="EU98" s="133"/>
      <c r="EV98" s="133"/>
      <c r="EW98" s="133"/>
      <c r="EX98" s="133"/>
      <c r="EY98" s="133"/>
      <c r="EZ98" s="133"/>
      <c r="FA98" s="133"/>
      <c r="FB98" s="133"/>
      <c r="FC98" s="133"/>
      <c r="FD98" s="133"/>
      <c r="FE98" s="133"/>
      <c r="FF98" s="133"/>
      <c r="FG98" s="133"/>
      <c r="FH98" s="133"/>
      <c r="FI98" s="133"/>
      <c r="FJ98" s="133"/>
      <c r="FK98" s="133"/>
      <c r="FL98" s="133"/>
      <c r="FM98" s="133"/>
      <c r="FN98" s="133"/>
      <c r="FO98" s="133"/>
      <c r="FP98" s="133"/>
      <c r="FQ98" s="133"/>
      <c r="FR98" s="133"/>
      <c r="FS98" s="133"/>
      <c r="FT98" s="133"/>
      <c r="FU98" s="133"/>
      <c r="FV98" s="133"/>
      <c r="FW98" s="133"/>
      <c r="FX98" s="133"/>
      <c r="FY98" s="133"/>
      <c r="FZ98" s="133"/>
      <c r="GA98" s="133"/>
      <c r="GB98" s="133"/>
      <c r="GC98" s="133"/>
      <c r="GD98" s="133"/>
      <c r="GE98" s="133"/>
      <c r="GF98" s="133"/>
      <c r="GG98" s="133"/>
      <c r="GH98" s="133"/>
      <c r="GI98" s="133"/>
      <c r="GJ98" s="133"/>
      <c r="GK98" s="133"/>
      <c r="GL98" s="133"/>
      <c r="GM98" s="133"/>
      <c r="GN98" s="133"/>
      <c r="GO98" s="133"/>
      <c r="GP98" s="133"/>
      <c r="GQ98" s="133"/>
      <c r="GR98" s="133"/>
      <c r="GS98" s="133"/>
      <c r="GT98" s="133"/>
      <c r="GU98" s="133"/>
      <c r="GV98" s="133"/>
      <c r="GW98" s="133"/>
      <c r="GX98" s="133"/>
      <c r="GY98" s="133"/>
      <c r="GZ98" s="133"/>
      <c r="HA98" s="133"/>
      <c r="HB98" s="133"/>
      <c r="HC98" s="133"/>
      <c r="HD98" s="133"/>
      <c r="HE98" s="133"/>
      <c r="HF98" s="133"/>
      <c r="HG98" s="133"/>
      <c r="HH98" s="133"/>
      <c r="HI98" s="133"/>
      <c r="HJ98" s="133"/>
      <c r="HK98" s="133"/>
      <c r="HL98" s="133"/>
      <c r="HM98" s="133"/>
      <c r="HN98" s="133"/>
      <c r="HO98" s="133"/>
      <c r="HP98" s="133"/>
      <c r="HQ98" s="133"/>
      <c r="HR98" s="133"/>
      <c r="HS98" s="133"/>
      <c r="HT98" s="133"/>
      <c r="HU98" s="133"/>
      <c r="HV98" s="133"/>
      <c r="HW98" s="133"/>
      <c r="HX98" s="133"/>
      <c r="HY98" s="133"/>
      <c r="HZ98" s="133"/>
      <c r="IA98" s="133"/>
      <c r="IB98" s="133"/>
      <c r="IC98" s="133"/>
      <c r="ID98" s="133"/>
      <c r="IE98" s="133"/>
      <c r="IF98" s="133"/>
      <c r="IG98" s="133"/>
      <c r="IH98" s="133"/>
      <c r="II98" s="133"/>
      <c r="IJ98" s="133"/>
      <c r="IK98" s="133"/>
      <c r="IL98" s="133"/>
      <c r="IM98" s="133"/>
      <c r="IN98" s="133"/>
      <c r="IO98" s="133"/>
      <c r="IP98" s="133"/>
      <c r="IQ98" s="133"/>
      <c r="IR98" s="133"/>
      <c r="IS98" s="133"/>
      <c r="IT98" s="133"/>
      <c r="IU98" s="133"/>
      <c r="IV98" s="133"/>
      <c r="IW98" s="133"/>
    </row>
    <row r="99" customFormat="false" ht="12" hidden="true" customHeight="true" outlineLevel="0" collapsed="false">
      <c r="A99" s="134" t="str">
        <f aca="false">TEXT(B99,"ddd")</f>
        <v>Sat</v>
      </c>
      <c r="B99" s="81" t="n">
        <v>36925</v>
      </c>
      <c r="C99" s="124" t="n">
        <v>3986.284</v>
      </c>
      <c r="D99" s="124" t="n">
        <v>3181.152</v>
      </c>
      <c r="E99" s="125" t="n">
        <v>7167.436</v>
      </c>
      <c r="F99" s="126" t="n">
        <v>896.484</v>
      </c>
      <c r="G99" s="135"/>
      <c r="H99" s="135"/>
      <c r="I99" s="124" t="n">
        <v>547.36</v>
      </c>
      <c r="J99" s="124" t="n">
        <v>469.9</v>
      </c>
      <c r="K99" s="124" t="n">
        <v>2668.754</v>
      </c>
      <c r="L99" s="124" t="n">
        <v>836.05</v>
      </c>
      <c r="M99" s="124" t="n">
        <v>1009.923</v>
      </c>
      <c r="N99" s="124" t="n">
        <v>845</v>
      </c>
      <c r="O99" s="124" t="n">
        <v>9</v>
      </c>
      <c r="P99" s="125" t="n">
        <v>7282.471</v>
      </c>
      <c r="Q99" s="126" t="n">
        <v>-130.406</v>
      </c>
      <c r="R99" s="124" t="n">
        <v>15.371</v>
      </c>
      <c r="S99" s="124" t="n">
        <v>-115.035</v>
      </c>
      <c r="T99" s="136" t="n">
        <v>8712591</v>
      </c>
      <c r="U99" s="125" t="n">
        <f aca="false">+U98+(R99*1000)</f>
        <v>20020099</v>
      </c>
      <c r="V99" s="129" t="n">
        <v>1.56319401867222E-013</v>
      </c>
      <c r="W99" s="130" t="n">
        <v>38.6675366828472</v>
      </c>
      <c r="X99" s="53" t="n">
        <v>44</v>
      </c>
      <c r="Y99" s="55" t="n">
        <v>34</v>
      </c>
      <c r="Z99" s="132" t="n">
        <f aca="false">AVERAGE(X99,Y99)</f>
        <v>39</v>
      </c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  <c r="CE99" s="133"/>
      <c r="CF99" s="133"/>
      <c r="CG99" s="133"/>
      <c r="CH99" s="133"/>
      <c r="CI99" s="133"/>
      <c r="CJ99" s="133"/>
      <c r="CK99" s="133"/>
      <c r="CL99" s="133"/>
      <c r="CM99" s="133"/>
      <c r="CN99" s="133"/>
      <c r="CO99" s="133"/>
      <c r="CP99" s="133"/>
      <c r="CQ99" s="133"/>
      <c r="CR99" s="133"/>
      <c r="CS99" s="133"/>
      <c r="CT99" s="133"/>
      <c r="CU99" s="133"/>
      <c r="CV99" s="133"/>
      <c r="CW99" s="133"/>
      <c r="CX99" s="133"/>
      <c r="CY99" s="133"/>
      <c r="CZ99" s="133"/>
      <c r="DA99" s="133"/>
      <c r="DB99" s="133"/>
      <c r="DC99" s="133"/>
      <c r="DD99" s="133"/>
      <c r="DE99" s="133"/>
      <c r="DF99" s="133"/>
      <c r="DG99" s="133"/>
      <c r="DH99" s="133"/>
      <c r="DI99" s="133"/>
      <c r="DJ99" s="133"/>
      <c r="DK99" s="133"/>
      <c r="DL99" s="133"/>
      <c r="DM99" s="133"/>
      <c r="DN99" s="133"/>
      <c r="DO99" s="133"/>
      <c r="DP99" s="133"/>
      <c r="DQ99" s="133"/>
      <c r="DR99" s="133"/>
      <c r="DS99" s="133"/>
      <c r="DT99" s="133"/>
      <c r="DU99" s="133"/>
      <c r="DV99" s="133"/>
      <c r="DW99" s="133"/>
      <c r="DX99" s="133"/>
      <c r="DY99" s="133"/>
      <c r="DZ99" s="133"/>
      <c r="EA99" s="133"/>
      <c r="EB99" s="133"/>
      <c r="EC99" s="133"/>
      <c r="ED99" s="133"/>
      <c r="EE99" s="133"/>
      <c r="EF99" s="133"/>
      <c r="EG99" s="133"/>
      <c r="EH99" s="133"/>
      <c r="EI99" s="133"/>
      <c r="EJ99" s="133"/>
      <c r="EK99" s="133"/>
      <c r="EL99" s="133"/>
      <c r="EM99" s="133"/>
      <c r="EN99" s="133"/>
      <c r="EO99" s="133"/>
      <c r="EP99" s="133"/>
      <c r="EQ99" s="133"/>
      <c r="ER99" s="133"/>
      <c r="ES99" s="133"/>
      <c r="ET99" s="133"/>
      <c r="EU99" s="133"/>
      <c r="EV99" s="133"/>
      <c r="EW99" s="133"/>
      <c r="EX99" s="133"/>
      <c r="EY99" s="133"/>
      <c r="EZ99" s="133"/>
      <c r="FA99" s="133"/>
      <c r="FB99" s="133"/>
      <c r="FC99" s="133"/>
      <c r="FD99" s="133"/>
      <c r="FE99" s="133"/>
      <c r="FF99" s="133"/>
      <c r="FG99" s="133"/>
      <c r="FH99" s="133"/>
      <c r="FI99" s="133"/>
      <c r="FJ99" s="133"/>
      <c r="FK99" s="133"/>
      <c r="FL99" s="133"/>
      <c r="FM99" s="133"/>
      <c r="FN99" s="133"/>
      <c r="FO99" s="133"/>
      <c r="FP99" s="133"/>
      <c r="FQ99" s="133"/>
      <c r="FR99" s="133"/>
      <c r="FS99" s="133"/>
      <c r="FT99" s="133"/>
      <c r="FU99" s="133"/>
      <c r="FV99" s="133"/>
      <c r="FW99" s="133"/>
      <c r="FX99" s="133"/>
      <c r="FY99" s="133"/>
      <c r="FZ99" s="133"/>
      <c r="GA99" s="133"/>
      <c r="GB99" s="133"/>
      <c r="GC99" s="133"/>
      <c r="GD99" s="133"/>
      <c r="GE99" s="133"/>
      <c r="GF99" s="133"/>
      <c r="GG99" s="133"/>
      <c r="GH99" s="133"/>
      <c r="GI99" s="133"/>
      <c r="GJ99" s="133"/>
      <c r="GK99" s="133"/>
      <c r="GL99" s="133"/>
      <c r="GM99" s="133"/>
      <c r="GN99" s="133"/>
      <c r="GO99" s="133"/>
      <c r="GP99" s="133"/>
      <c r="GQ99" s="133"/>
      <c r="GR99" s="133"/>
      <c r="GS99" s="133"/>
      <c r="GT99" s="133"/>
      <c r="GU99" s="133"/>
      <c r="GV99" s="133"/>
      <c r="GW99" s="133"/>
      <c r="GX99" s="133"/>
      <c r="GY99" s="133"/>
      <c r="GZ99" s="133"/>
      <c r="HA99" s="133"/>
      <c r="HB99" s="133"/>
      <c r="HC99" s="133"/>
      <c r="HD99" s="133"/>
      <c r="HE99" s="133"/>
      <c r="HF99" s="133"/>
      <c r="HG99" s="133"/>
      <c r="HH99" s="133"/>
      <c r="HI99" s="133"/>
      <c r="HJ99" s="133"/>
      <c r="HK99" s="133"/>
      <c r="HL99" s="133"/>
      <c r="HM99" s="133"/>
      <c r="HN99" s="133"/>
      <c r="HO99" s="133"/>
      <c r="HP99" s="133"/>
      <c r="HQ99" s="133"/>
      <c r="HR99" s="133"/>
      <c r="HS99" s="133"/>
      <c r="HT99" s="133"/>
      <c r="HU99" s="133"/>
      <c r="HV99" s="133"/>
      <c r="HW99" s="133"/>
      <c r="HX99" s="133"/>
      <c r="HY99" s="133"/>
      <c r="HZ99" s="133"/>
      <c r="IA99" s="133"/>
      <c r="IB99" s="133"/>
      <c r="IC99" s="133"/>
      <c r="ID99" s="133"/>
      <c r="IE99" s="133"/>
      <c r="IF99" s="133"/>
      <c r="IG99" s="133"/>
      <c r="IH99" s="133"/>
      <c r="II99" s="133"/>
      <c r="IJ99" s="133"/>
      <c r="IK99" s="133"/>
      <c r="IL99" s="133"/>
      <c r="IM99" s="133"/>
      <c r="IN99" s="133"/>
      <c r="IO99" s="133"/>
      <c r="IP99" s="133"/>
      <c r="IQ99" s="133"/>
      <c r="IR99" s="133"/>
      <c r="IS99" s="133"/>
      <c r="IT99" s="133"/>
      <c r="IU99" s="133"/>
      <c r="IV99" s="133"/>
      <c r="IW99" s="133"/>
    </row>
    <row r="100" customFormat="false" ht="12" hidden="true" customHeight="true" outlineLevel="0" collapsed="false">
      <c r="A100" s="134" t="str">
        <f aca="false">TEXT(B100,"ddd")</f>
        <v>Sun</v>
      </c>
      <c r="B100" s="81" t="n">
        <v>36926</v>
      </c>
      <c r="C100" s="124" t="n">
        <v>3939.52</v>
      </c>
      <c r="D100" s="124" t="n">
        <v>3004.587</v>
      </c>
      <c r="E100" s="125" t="n">
        <v>6944.107</v>
      </c>
      <c r="F100" s="126" t="n">
        <v>950.002</v>
      </c>
      <c r="G100" s="135"/>
      <c r="H100" s="135"/>
      <c r="I100" s="124" t="n">
        <v>514.303</v>
      </c>
      <c r="J100" s="124" t="n">
        <v>465.121</v>
      </c>
      <c r="K100" s="124" t="n">
        <v>2478.08</v>
      </c>
      <c r="L100" s="124" t="n">
        <v>834.545</v>
      </c>
      <c r="M100" s="124" t="n">
        <v>1012.889</v>
      </c>
      <c r="N100" s="124" t="n">
        <v>806.359</v>
      </c>
      <c r="O100" s="124" t="n">
        <v>9</v>
      </c>
      <c r="P100" s="125" t="n">
        <v>7070.299</v>
      </c>
      <c r="Q100" s="126" t="n">
        <v>-123.95</v>
      </c>
      <c r="R100" s="124" t="n">
        <v>-2.242</v>
      </c>
      <c r="S100" s="124" t="n">
        <v>-126.192</v>
      </c>
      <c r="T100" s="136" t="n">
        <v>8588641</v>
      </c>
      <c r="U100" s="125" t="n">
        <f aca="false">+U99+(R100*1000)</f>
        <v>20017857</v>
      </c>
      <c r="V100" s="129" t="n">
        <v>0</v>
      </c>
      <c r="W100" s="130" t="n">
        <v>32.2607133117474</v>
      </c>
      <c r="X100" s="53" t="n">
        <v>53</v>
      </c>
      <c r="Y100" s="55" t="n">
        <v>35</v>
      </c>
      <c r="Z100" s="132" t="n">
        <f aca="false">AVERAGE(X100,Y100)</f>
        <v>44</v>
      </c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133"/>
      <c r="CB100" s="133"/>
      <c r="CC100" s="133"/>
      <c r="CD100" s="133"/>
      <c r="CE100" s="133"/>
      <c r="CF100" s="133"/>
      <c r="CG100" s="133"/>
      <c r="CH100" s="133"/>
      <c r="CI100" s="133"/>
      <c r="CJ100" s="133"/>
      <c r="CK100" s="133"/>
      <c r="CL100" s="133"/>
      <c r="CM100" s="133"/>
      <c r="CN100" s="133"/>
      <c r="CO100" s="133"/>
      <c r="CP100" s="133"/>
      <c r="CQ100" s="133"/>
      <c r="CR100" s="133"/>
      <c r="CS100" s="133"/>
      <c r="CT100" s="133"/>
      <c r="CU100" s="133"/>
      <c r="CV100" s="133"/>
      <c r="CW100" s="133"/>
      <c r="CX100" s="133"/>
      <c r="CY100" s="133"/>
      <c r="CZ100" s="133"/>
      <c r="DA100" s="133"/>
      <c r="DB100" s="133"/>
      <c r="DC100" s="133"/>
      <c r="DD100" s="133"/>
      <c r="DE100" s="133"/>
      <c r="DF100" s="133"/>
      <c r="DG100" s="133"/>
      <c r="DH100" s="133"/>
      <c r="DI100" s="133"/>
      <c r="DJ100" s="133"/>
      <c r="DK100" s="133"/>
      <c r="DL100" s="133"/>
      <c r="DM100" s="133"/>
      <c r="DN100" s="133"/>
      <c r="DO100" s="133"/>
      <c r="DP100" s="133"/>
      <c r="DQ100" s="133"/>
      <c r="DR100" s="133"/>
      <c r="DS100" s="133"/>
      <c r="DT100" s="133"/>
      <c r="DU100" s="133"/>
      <c r="DV100" s="133"/>
      <c r="DW100" s="133"/>
      <c r="DX100" s="133"/>
      <c r="DY100" s="133"/>
      <c r="DZ100" s="133"/>
      <c r="EA100" s="133"/>
      <c r="EB100" s="133"/>
      <c r="EC100" s="133"/>
      <c r="ED100" s="133"/>
      <c r="EE100" s="133"/>
      <c r="EF100" s="133"/>
      <c r="EG100" s="133"/>
      <c r="EH100" s="133"/>
      <c r="EI100" s="133"/>
      <c r="EJ100" s="133"/>
      <c r="EK100" s="133"/>
      <c r="EL100" s="133"/>
      <c r="EM100" s="133"/>
      <c r="EN100" s="133"/>
      <c r="EO100" s="133"/>
      <c r="EP100" s="133"/>
      <c r="EQ100" s="133"/>
      <c r="ER100" s="133"/>
      <c r="ES100" s="133"/>
      <c r="ET100" s="133"/>
      <c r="EU100" s="133"/>
      <c r="EV100" s="133"/>
      <c r="EW100" s="133"/>
      <c r="EX100" s="133"/>
      <c r="EY100" s="133"/>
      <c r="EZ100" s="133"/>
      <c r="FA100" s="133"/>
      <c r="FB100" s="133"/>
      <c r="FC100" s="133"/>
      <c r="FD100" s="133"/>
      <c r="FE100" s="133"/>
      <c r="FF100" s="133"/>
      <c r="FG100" s="133"/>
      <c r="FH100" s="133"/>
      <c r="FI100" s="133"/>
      <c r="FJ100" s="133"/>
      <c r="FK100" s="133"/>
      <c r="FL100" s="133"/>
      <c r="FM100" s="133"/>
      <c r="FN100" s="133"/>
      <c r="FO100" s="133"/>
      <c r="FP100" s="133"/>
      <c r="FQ100" s="133"/>
      <c r="FR100" s="133"/>
      <c r="FS100" s="133"/>
      <c r="FT100" s="133"/>
      <c r="FU100" s="133"/>
      <c r="FV100" s="133"/>
      <c r="FW100" s="133"/>
      <c r="FX100" s="133"/>
      <c r="FY100" s="133"/>
      <c r="FZ100" s="133"/>
      <c r="GA100" s="133"/>
      <c r="GB100" s="133"/>
      <c r="GC100" s="133"/>
      <c r="GD100" s="133"/>
      <c r="GE100" s="133"/>
      <c r="GF100" s="133"/>
      <c r="GG100" s="133"/>
      <c r="GH100" s="133"/>
      <c r="GI100" s="133"/>
      <c r="GJ100" s="133"/>
      <c r="GK100" s="133"/>
      <c r="GL100" s="133"/>
      <c r="GM100" s="133"/>
      <c r="GN100" s="133"/>
      <c r="GO100" s="133"/>
      <c r="GP100" s="133"/>
      <c r="GQ100" s="133"/>
      <c r="GR100" s="133"/>
      <c r="GS100" s="133"/>
      <c r="GT100" s="133"/>
      <c r="GU100" s="133"/>
      <c r="GV100" s="133"/>
      <c r="GW100" s="133"/>
      <c r="GX100" s="133"/>
      <c r="GY100" s="133"/>
      <c r="GZ100" s="133"/>
      <c r="HA100" s="133"/>
      <c r="HB100" s="133"/>
      <c r="HC100" s="133"/>
      <c r="HD100" s="133"/>
      <c r="HE100" s="133"/>
      <c r="HF100" s="133"/>
      <c r="HG100" s="133"/>
      <c r="HH100" s="133"/>
      <c r="HI100" s="133"/>
      <c r="HJ100" s="133"/>
      <c r="HK100" s="133"/>
      <c r="HL100" s="133"/>
      <c r="HM100" s="133"/>
      <c r="HN100" s="133"/>
      <c r="HO100" s="133"/>
      <c r="HP100" s="133"/>
      <c r="HQ100" s="133"/>
      <c r="HR100" s="133"/>
      <c r="HS100" s="133"/>
      <c r="HT100" s="133"/>
      <c r="HU100" s="133"/>
      <c r="HV100" s="133"/>
      <c r="HW100" s="133"/>
      <c r="HX100" s="133"/>
      <c r="HY100" s="133"/>
      <c r="HZ100" s="133"/>
      <c r="IA100" s="133"/>
      <c r="IB100" s="133"/>
      <c r="IC100" s="133"/>
      <c r="ID100" s="133"/>
      <c r="IE100" s="133"/>
      <c r="IF100" s="133"/>
      <c r="IG100" s="133"/>
      <c r="IH100" s="133"/>
      <c r="II100" s="133"/>
      <c r="IJ100" s="133"/>
      <c r="IK100" s="133"/>
      <c r="IL100" s="133"/>
      <c r="IM100" s="133"/>
      <c r="IN100" s="133"/>
      <c r="IO100" s="133"/>
      <c r="IP100" s="133"/>
      <c r="IQ100" s="133"/>
      <c r="IR100" s="133"/>
      <c r="IS100" s="133"/>
      <c r="IT100" s="133"/>
      <c r="IU100" s="133"/>
      <c r="IV100" s="133"/>
      <c r="IW100" s="133"/>
    </row>
    <row r="101" customFormat="false" ht="12" hidden="true" customHeight="true" outlineLevel="0" collapsed="false">
      <c r="A101" s="134" t="str">
        <f aca="false">TEXT(B101,"ddd")</f>
        <v>Mon</v>
      </c>
      <c r="B101" s="81" t="n">
        <v>36927</v>
      </c>
      <c r="C101" s="124" t="n">
        <v>4028.251</v>
      </c>
      <c r="D101" s="124" t="n">
        <v>3182.844</v>
      </c>
      <c r="E101" s="125" t="n">
        <v>7211.095</v>
      </c>
      <c r="F101" s="126" t="n">
        <v>917.767</v>
      </c>
      <c r="G101" s="135"/>
      <c r="H101" s="135"/>
      <c r="I101" s="124" t="n">
        <v>542.667</v>
      </c>
      <c r="J101" s="124" t="n">
        <v>464.329</v>
      </c>
      <c r="K101" s="124" t="n">
        <v>2708.876</v>
      </c>
      <c r="L101" s="124" t="n">
        <v>838.466</v>
      </c>
      <c r="M101" s="124" t="n">
        <v>959.233</v>
      </c>
      <c r="N101" s="124" t="n">
        <v>844.446</v>
      </c>
      <c r="O101" s="124" t="n">
        <v>9</v>
      </c>
      <c r="P101" s="125" t="n">
        <v>7284.784</v>
      </c>
      <c r="Q101" s="126" t="n">
        <v>-108.349</v>
      </c>
      <c r="R101" s="124" t="n">
        <v>34.66</v>
      </c>
      <c r="S101" s="124" t="n">
        <v>-73.689</v>
      </c>
      <c r="T101" s="136" t="n">
        <v>8480292</v>
      </c>
      <c r="U101" s="125" t="n">
        <f aca="false">+U100+(R101*1000)</f>
        <v>20052517</v>
      </c>
      <c r="V101" s="129" t="n">
        <v>-2.98427949019242E-013</v>
      </c>
      <c r="W101" s="130" t="n">
        <v>38.637065153684</v>
      </c>
      <c r="X101" s="53" t="n">
        <v>52</v>
      </c>
      <c r="Y101" s="55" t="n">
        <v>30</v>
      </c>
      <c r="Z101" s="132" t="n">
        <f aca="false">AVERAGE(X101,Y101)</f>
        <v>41</v>
      </c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  <c r="CE101" s="133"/>
      <c r="CF101" s="133"/>
      <c r="CG101" s="133"/>
      <c r="CH101" s="133"/>
      <c r="CI101" s="133"/>
      <c r="CJ101" s="133"/>
      <c r="CK101" s="133"/>
      <c r="CL101" s="133"/>
      <c r="CM101" s="133"/>
      <c r="CN101" s="133"/>
      <c r="CO101" s="133"/>
      <c r="CP101" s="133"/>
      <c r="CQ101" s="133"/>
      <c r="CR101" s="133"/>
      <c r="CS101" s="133"/>
      <c r="CT101" s="133"/>
      <c r="CU101" s="133"/>
      <c r="CV101" s="133"/>
      <c r="CW101" s="133"/>
      <c r="CX101" s="133"/>
      <c r="CY101" s="133"/>
      <c r="CZ101" s="133"/>
      <c r="DA101" s="133"/>
      <c r="DB101" s="133"/>
      <c r="DC101" s="133"/>
      <c r="DD101" s="133"/>
      <c r="DE101" s="133"/>
      <c r="DF101" s="133"/>
      <c r="DG101" s="133"/>
      <c r="DH101" s="133"/>
      <c r="DI101" s="133"/>
      <c r="DJ101" s="133"/>
      <c r="DK101" s="133"/>
      <c r="DL101" s="133"/>
      <c r="DM101" s="133"/>
      <c r="DN101" s="133"/>
      <c r="DO101" s="133"/>
      <c r="DP101" s="133"/>
      <c r="DQ101" s="133"/>
      <c r="DR101" s="133"/>
      <c r="DS101" s="133"/>
      <c r="DT101" s="133"/>
      <c r="DU101" s="133"/>
      <c r="DV101" s="133"/>
      <c r="DW101" s="133"/>
      <c r="DX101" s="133"/>
      <c r="DY101" s="133"/>
      <c r="DZ101" s="133"/>
      <c r="EA101" s="133"/>
      <c r="EB101" s="133"/>
      <c r="EC101" s="133"/>
      <c r="ED101" s="133"/>
      <c r="EE101" s="133"/>
      <c r="EF101" s="133"/>
      <c r="EG101" s="133"/>
      <c r="EH101" s="133"/>
      <c r="EI101" s="133"/>
      <c r="EJ101" s="133"/>
      <c r="EK101" s="133"/>
      <c r="EL101" s="133"/>
      <c r="EM101" s="133"/>
      <c r="EN101" s="133"/>
      <c r="EO101" s="133"/>
      <c r="EP101" s="133"/>
      <c r="EQ101" s="133"/>
      <c r="ER101" s="133"/>
      <c r="ES101" s="133"/>
      <c r="ET101" s="133"/>
      <c r="EU101" s="133"/>
      <c r="EV101" s="133"/>
      <c r="EW101" s="133"/>
      <c r="EX101" s="133"/>
      <c r="EY101" s="133"/>
      <c r="EZ101" s="133"/>
      <c r="FA101" s="133"/>
      <c r="FB101" s="133"/>
      <c r="FC101" s="133"/>
      <c r="FD101" s="133"/>
      <c r="FE101" s="133"/>
      <c r="FF101" s="133"/>
      <c r="FG101" s="133"/>
      <c r="FH101" s="133"/>
      <c r="FI101" s="133"/>
      <c r="FJ101" s="133"/>
      <c r="FK101" s="133"/>
      <c r="FL101" s="133"/>
      <c r="FM101" s="133"/>
      <c r="FN101" s="133"/>
      <c r="FO101" s="133"/>
      <c r="FP101" s="133"/>
      <c r="FQ101" s="133"/>
      <c r="FR101" s="133"/>
      <c r="FS101" s="133"/>
      <c r="FT101" s="133"/>
      <c r="FU101" s="133"/>
      <c r="FV101" s="133"/>
      <c r="FW101" s="133"/>
      <c r="FX101" s="133"/>
      <c r="FY101" s="133"/>
      <c r="FZ101" s="133"/>
      <c r="GA101" s="133"/>
      <c r="GB101" s="133"/>
      <c r="GC101" s="133"/>
      <c r="GD101" s="133"/>
      <c r="GE101" s="133"/>
      <c r="GF101" s="133"/>
      <c r="GG101" s="133"/>
      <c r="GH101" s="133"/>
      <c r="GI101" s="133"/>
      <c r="GJ101" s="133"/>
      <c r="GK101" s="133"/>
      <c r="GL101" s="133"/>
      <c r="GM101" s="133"/>
      <c r="GN101" s="133"/>
      <c r="GO101" s="133"/>
      <c r="GP101" s="133"/>
      <c r="GQ101" s="133"/>
      <c r="GR101" s="133"/>
      <c r="GS101" s="133"/>
      <c r="GT101" s="133"/>
      <c r="GU101" s="133"/>
      <c r="GV101" s="133"/>
      <c r="GW101" s="133"/>
      <c r="GX101" s="133"/>
      <c r="GY101" s="133"/>
      <c r="GZ101" s="133"/>
      <c r="HA101" s="133"/>
      <c r="HB101" s="133"/>
      <c r="HC101" s="133"/>
      <c r="HD101" s="133"/>
      <c r="HE101" s="133"/>
      <c r="HF101" s="133"/>
      <c r="HG101" s="133"/>
      <c r="HH101" s="133"/>
      <c r="HI101" s="133"/>
      <c r="HJ101" s="133"/>
      <c r="HK101" s="133"/>
      <c r="HL101" s="133"/>
      <c r="HM101" s="133"/>
      <c r="HN101" s="133"/>
      <c r="HO101" s="133"/>
      <c r="HP101" s="133"/>
      <c r="HQ101" s="133"/>
      <c r="HR101" s="133"/>
      <c r="HS101" s="133"/>
      <c r="HT101" s="133"/>
      <c r="HU101" s="133"/>
      <c r="HV101" s="133"/>
      <c r="HW101" s="133"/>
      <c r="HX101" s="133"/>
      <c r="HY101" s="133"/>
      <c r="HZ101" s="133"/>
      <c r="IA101" s="133"/>
      <c r="IB101" s="133"/>
      <c r="IC101" s="133"/>
      <c r="ID101" s="133"/>
      <c r="IE101" s="133"/>
      <c r="IF101" s="133"/>
      <c r="IG101" s="133"/>
      <c r="IH101" s="133"/>
      <c r="II101" s="133"/>
      <c r="IJ101" s="133"/>
      <c r="IK101" s="133"/>
      <c r="IL101" s="133"/>
      <c r="IM101" s="133"/>
      <c r="IN101" s="133"/>
      <c r="IO101" s="133"/>
      <c r="IP101" s="133"/>
      <c r="IQ101" s="133"/>
      <c r="IR101" s="133"/>
      <c r="IS101" s="133"/>
      <c r="IT101" s="133"/>
      <c r="IU101" s="133"/>
      <c r="IV101" s="133"/>
      <c r="IW101" s="133"/>
    </row>
    <row r="102" customFormat="false" ht="12" hidden="true" customHeight="true" outlineLevel="0" collapsed="false">
      <c r="A102" s="134" t="str">
        <f aca="false">TEXT(B102,"ddd")</f>
        <v>Tue</v>
      </c>
      <c r="B102" s="81" t="n">
        <v>36928</v>
      </c>
      <c r="C102" s="124" t="n">
        <v>3894.571</v>
      </c>
      <c r="D102" s="124" t="n">
        <v>3182.506</v>
      </c>
      <c r="E102" s="125" t="n">
        <v>7077.077</v>
      </c>
      <c r="F102" s="126" t="n">
        <v>921.411999999999</v>
      </c>
      <c r="G102" s="135"/>
      <c r="H102" s="135"/>
      <c r="I102" s="124" t="n">
        <v>651.858</v>
      </c>
      <c r="J102" s="124" t="n">
        <v>483</v>
      </c>
      <c r="K102" s="124" t="n">
        <v>2703.716</v>
      </c>
      <c r="L102" s="124" t="n">
        <v>867.791</v>
      </c>
      <c r="M102" s="124" t="n">
        <v>962.273</v>
      </c>
      <c r="N102" s="124" t="n">
        <v>819.349</v>
      </c>
      <c r="O102" s="124" t="n">
        <v>-2</v>
      </c>
      <c r="P102" s="125" t="n">
        <v>7407.399</v>
      </c>
      <c r="Q102" s="126" t="n">
        <v>-262.178</v>
      </c>
      <c r="R102" s="124" t="n">
        <v>-68.144</v>
      </c>
      <c r="S102" s="124" t="n">
        <v>-330.322</v>
      </c>
      <c r="T102" s="136" t="n">
        <v>8218114</v>
      </c>
      <c r="U102" s="125" t="n">
        <f aca="false">+U101+(R102*1000)</f>
        <v>19984373</v>
      </c>
      <c r="V102" s="129" t="n">
        <v>0</v>
      </c>
      <c r="W102" s="130" t="n">
        <v>39.7612730313273</v>
      </c>
      <c r="X102" s="53" t="n">
        <v>40</v>
      </c>
      <c r="Y102" s="55" t="n">
        <v>27</v>
      </c>
      <c r="Z102" s="132" t="n">
        <f aca="false">AVERAGE(X102,Y102)</f>
        <v>33.5</v>
      </c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  <c r="CG102" s="133"/>
      <c r="CH102" s="133"/>
      <c r="CI102" s="133"/>
      <c r="CJ102" s="133"/>
      <c r="CK102" s="133"/>
      <c r="CL102" s="133"/>
      <c r="CM102" s="133"/>
      <c r="CN102" s="133"/>
      <c r="CO102" s="133"/>
      <c r="CP102" s="133"/>
      <c r="CQ102" s="133"/>
      <c r="CR102" s="133"/>
      <c r="CS102" s="133"/>
      <c r="CT102" s="133"/>
      <c r="CU102" s="133"/>
      <c r="CV102" s="133"/>
      <c r="CW102" s="133"/>
      <c r="CX102" s="133"/>
      <c r="CY102" s="133"/>
      <c r="CZ102" s="133"/>
      <c r="DA102" s="133"/>
      <c r="DB102" s="133"/>
      <c r="DC102" s="133"/>
      <c r="DD102" s="133"/>
      <c r="DE102" s="133"/>
      <c r="DF102" s="133"/>
      <c r="DG102" s="133"/>
      <c r="DH102" s="133"/>
      <c r="DI102" s="133"/>
      <c r="DJ102" s="133"/>
      <c r="DK102" s="133"/>
      <c r="DL102" s="133"/>
      <c r="DM102" s="133"/>
      <c r="DN102" s="133"/>
      <c r="DO102" s="133"/>
      <c r="DP102" s="133"/>
      <c r="DQ102" s="133"/>
      <c r="DR102" s="133"/>
      <c r="DS102" s="133"/>
      <c r="DT102" s="133"/>
      <c r="DU102" s="133"/>
      <c r="DV102" s="133"/>
      <c r="DW102" s="133"/>
      <c r="DX102" s="133"/>
      <c r="DY102" s="133"/>
      <c r="DZ102" s="133"/>
      <c r="EA102" s="133"/>
      <c r="EB102" s="133"/>
      <c r="EC102" s="133"/>
      <c r="ED102" s="133"/>
      <c r="EE102" s="133"/>
      <c r="EF102" s="133"/>
      <c r="EG102" s="133"/>
      <c r="EH102" s="133"/>
      <c r="EI102" s="133"/>
      <c r="EJ102" s="133"/>
      <c r="EK102" s="133"/>
      <c r="EL102" s="133"/>
      <c r="EM102" s="133"/>
      <c r="EN102" s="133"/>
      <c r="EO102" s="133"/>
      <c r="EP102" s="133"/>
      <c r="EQ102" s="133"/>
      <c r="ER102" s="133"/>
      <c r="ES102" s="133"/>
      <c r="ET102" s="133"/>
      <c r="EU102" s="133"/>
      <c r="EV102" s="133"/>
      <c r="EW102" s="133"/>
      <c r="EX102" s="133"/>
      <c r="EY102" s="133"/>
      <c r="EZ102" s="133"/>
      <c r="FA102" s="133"/>
      <c r="FB102" s="133"/>
      <c r="FC102" s="133"/>
      <c r="FD102" s="133"/>
      <c r="FE102" s="133"/>
      <c r="FF102" s="133"/>
      <c r="FG102" s="133"/>
      <c r="FH102" s="133"/>
      <c r="FI102" s="133"/>
      <c r="FJ102" s="133"/>
      <c r="FK102" s="133"/>
      <c r="FL102" s="133"/>
      <c r="FM102" s="133"/>
      <c r="FN102" s="133"/>
      <c r="FO102" s="133"/>
      <c r="FP102" s="133"/>
      <c r="FQ102" s="133"/>
      <c r="FR102" s="133"/>
      <c r="FS102" s="133"/>
      <c r="FT102" s="133"/>
      <c r="FU102" s="133"/>
      <c r="FV102" s="133"/>
      <c r="FW102" s="133"/>
      <c r="FX102" s="133"/>
      <c r="FY102" s="133"/>
      <c r="FZ102" s="133"/>
      <c r="GA102" s="133"/>
      <c r="GB102" s="133"/>
      <c r="GC102" s="133"/>
      <c r="GD102" s="133"/>
      <c r="GE102" s="133"/>
      <c r="GF102" s="133"/>
      <c r="GG102" s="133"/>
      <c r="GH102" s="133"/>
      <c r="GI102" s="133"/>
      <c r="GJ102" s="133"/>
      <c r="GK102" s="133"/>
      <c r="GL102" s="133"/>
      <c r="GM102" s="133"/>
      <c r="GN102" s="133"/>
      <c r="GO102" s="133"/>
      <c r="GP102" s="133"/>
      <c r="GQ102" s="133"/>
      <c r="GR102" s="133"/>
      <c r="GS102" s="133"/>
      <c r="GT102" s="133"/>
      <c r="GU102" s="133"/>
      <c r="GV102" s="133"/>
      <c r="GW102" s="133"/>
      <c r="GX102" s="133"/>
      <c r="GY102" s="133"/>
      <c r="GZ102" s="133"/>
      <c r="HA102" s="133"/>
      <c r="HB102" s="133"/>
      <c r="HC102" s="133"/>
      <c r="HD102" s="133"/>
      <c r="HE102" s="133"/>
      <c r="HF102" s="133"/>
      <c r="HG102" s="133"/>
      <c r="HH102" s="133"/>
      <c r="HI102" s="133"/>
      <c r="HJ102" s="133"/>
      <c r="HK102" s="133"/>
      <c r="HL102" s="133"/>
      <c r="HM102" s="133"/>
      <c r="HN102" s="133"/>
      <c r="HO102" s="133"/>
      <c r="HP102" s="133"/>
      <c r="HQ102" s="133"/>
      <c r="HR102" s="133"/>
      <c r="HS102" s="133"/>
      <c r="HT102" s="133"/>
      <c r="HU102" s="133"/>
      <c r="HV102" s="133"/>
      <c r="HW102" s="133"/>
      <c r="HX102" s="133"/>
      <c r="HY102" s="133"/>
      <c r="HZ102" s="133"/>
      <c r="IA102" s="133"/>
      <c r="IB102" s="133"/>
      <c r="IC102" s="133"/>
      <c r="ID102" s="133"/>
      <c r="IE102" s="133"/>
      <c r="IF102" s="133"/>
      <c r="IG102" s="133"/>
      <c r="IH102" s="133"/>
      <c r="II102" s="133"/>
      <c r="IJ102" s="133"/>
      <c r="IK102" s="133"/>
      <c r="IL102" s="133"/>
      <c r="IM102" s="133"/>
      <c r="IN102" s="133"/>
      <c r="IO102" s="133"/>
      <c r="IP102" s="133"/>
      <c r="IQ102" s="133"/>
      <c r="IR102" s="133"/>
      <c r="IS102" s="133"/>
      <c r="IT102" s="133"/>
      <c r="IU102" s="133"/>
      <c r="IV102" s="133"/>
      <c r="IW102" s="133"/>
    </row>
    <row r="103" customFormat="false" ht="12" hidden="true" customHeight="true" outlineLevel="0" collapsed="false">
      <c r="A103" s="134" t="str">
        <f aca="false">TEXT(B103,"ddd")</f>
        <v>Wed</v>
      </c>
      <c r="B103" s="81" t="n">
        <v>36929</v>
      </c>
      <c r="C103" s="124" t="n">
        <v>3925.503</v>
      </c>
      <c r="D103" s="124" t="n">
        <v>3103.098</v>
      </c>
      <c r="E103" s="125" t="n">
        <v>7028.601</v>
      </c>
      <c r="F103" s="126" t="n">
        <v>1188.207</v>
      </c>
      <c r="G103" s="135"/>
      <c r="H103" s="135"/>
      <c r="I103" s="124" t="n">
        <v>764.142</v>
      </c>
      <c r="J103" s="124" t="n">
        <v>483</v>
      </c>
      <c r="K103" s="124" t="n">
        <v>2653.268</v>
      </c>
      <c r="L103" s="124" t="n">
        <v>804.756</v>
      </c>
      <c r="M103" s="124" t="n">
        <v>918.581</v>
      </c>
      <c r="N103" s="124" t="n">
        <v>836.034</v>
      </c>
      <c r="O103" s="124" t="n">
        <v>1</v>
      </c>
      <c r="P103" s="125" t="n">
        <v>7648.988</v>
      </c>
      <c r="Q103" s="126" t="n">
        <v>-224.566</v>
      </c>
      <c r="R103" s="124" t="n">
        <v>-395.821</v>
      </c>
      <c r="S103" s="124" t="n">
        <v>-620.387</v>
      </c>
      <c r="T103" s="136" t="n">
        <v>7993548</v>
      </c>
      <c r="U103" s="125" t="n">
        <f aca="false">+U102+(R103*1000)</f>
        <v>19588552</v>
      </c>
      <c r="V103" s="129" t="n">
        <v>0</v>
      </c>
      <c r="W103" s="130" t="n">
        <v>32.3880648023917</v>
      </c>
      <c r="X103" s="53" t="n">
        <v>32</v>
      </c>
      <c r="Y103" s="55" t="n">
        <v>22</v>
      </c>
      <c r="Z103" s="132" t="n">
        <f aca="false">AVERAGE(X103,Y103)</f>
        <v>27</v>
      </c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133"/>
      <c r="CB103" s="133"/>
      <c r="CC103" s="133"/>
      <c r="CD103" s="133"/>
      <c r="CE103" s="133"/>
      <c r="CF103" s="133"/>
      <c r="CG103" s="133"/>
      <c r="CH103" s="133"/>
      <c r="CI103" s="133"/>
      <c r="CJ103" s="133"/>
      <c r="CK103" s="133"/>
      <c r="CL103" s="133"/>
      <c r="CM103" s="133"/>
      <c r="CN103" s="133"/>
      <c r="CO103" s="133"/>
      <c r="CP103" s="133"/>
      <c r="CQ103" s="133"/>
      <c r="CR103" s="133"/>
      <c r="CS103" s="133"/>
      <c r="CT103" s="133"/>
      <c r="CU103" s="133"/>
      <c r="CV103" s="133"/>
      <c r="CW103" s="133"/>
      <c r="CX103" s="133"/>
      <c r="CY103" s="133"/>
      <c r="CZ103" s="133"/>
      <c r="DA103" s="133"/>
      <c r="DB103" s="133"/>
      <c r="DC103" s="133"/>
      <c r="DD103" s="133"/>
      <c r="DE103" s="133"/>
      <c r="DF103" s="133"/>
      <c r="DG103" s="133"/>
      <c r="DH103" s="133"/>
      <c r="DI103" s="133"/>
      <c r="DJ103" s="133"/>
      <c r="DK103" s="133"/>
      <c r="DL103" s="133"/>
      <c r="DM103" s="133"/>
      <c r="DN103" s="133"/>
      <c r="DO103" s="133"/>
      <c r="DP103" s="133"/>
      <c r="DQ103" s="133"/>
      <c r="DR103" s="133"/>
      <c r="DS103" s="133"/>
      <c r="DT103" s="133"/>
      <c r="DU103" s="133"/>
      <c r="DV103" s="133"/>
      <c r="DW103" s="133"/>
      <c r="DX103" s="133"/>
      <c r="DY103" s="133"/>
      <c r="DZ103" s="133"/>
      <c r="EA103" s="133"/>
      <c r="EB103" s="133"/>
      <c r="EC103" s="133"/>
      <c r="ED103" s="133"/>
      <c r="EE103" s="133"/>
      <c r="EF103" s="133"/>
      <c r="EG103" s="133"/>
      <c r="EH103" s="133"/>
      <c r="EI103" s="133"/>
      <c r="EJ103" s="133"/>
      <c r="EK103" s="133"/>
      <c r="EL103" s="133"/>
      <c r="EM103" s="133"/>
      <c r="EN103" s="133"/>
      <c r="EO103" s="133"/>
      <c r="EP103" s="133"/>
      <c r="EQ103" s="133"/>
      <c r="ER103" s="133"/>
      <c r="ES103" s="133"/>
      <c r="ET103" s="133"/>
      <c r="EU103" s="133"/>
      <c r="EV103" s="133"/>
      <c r="EW103" s="133"/>
      <c r="EX103" s="133"/>
      <c r="EY103" s="133"/>
      <c r="EZ103" s="133"/>
      <c r="FA103" s="133"/>
      <c r="FB103" s="133"/>
      <c r="FC103" s="133"/>
      <c r="FD103" s="133"/>
      <c r="FE103" s="133"/>
      <c r="FF103" s="133"/>
      <c r="FG103" s="133"/>
      <c r="FH103" s="133"/>
      <c r="FI103" s="133"/>
      <c r="FJ103" s="133"/>
      <c r="FK103" s="133"/>
      <c r="FL103" s="133"/>
      <c r="FM103" s="133"/>
      <c r="FN103" s="133"/>
      <c r="FO103" s="133"/>
      <c r="FP103" s="133"/>
      <c r="FQ103" s="133"/>
      <c r="FR103" s="133"/>
      <c r="FS103" s="133"/>
      <c r="FT103" s="133"/>
      <c r="FU103" s="133"/>
      <c r="FV103" s="133"/>
      <c r="FW103" s="133"/>
      <c r="FX103" s="133"/>
      <c r="FY103" s="133"/>
      <c r="FZ103" s="133"/>
      <c r="GA103" s="133"/>
      <c r="GB103" s="133"/>
      <c r="GC103" s="133"/>
      <c r="GD103" s="133"/>
      <c r="GE103" s="133"/>
      <c r="GF103" s="133"/>
      <c r="GG103" s="133"/>
      <c r="GH103" s="133"/>
      <c r="GI103" s="133"/>
      <c r="GJ103" s="133"/>
      <c r="GK103" s="133"/>
      <c r="GL103" s="133"/>
      <c r="GM103" s="133"/>
      <c r="GN103" s="133"/>
      <c r="GO103" s="133"/>
      <c r="GP103" s="133"/>
      <c r="GQ103" s="133"/>
      <c r="GR103" s="133"/>
      <c r="GS103" s="133"/>
      <c r="GT103" s="133"/>
      <c r="GU103" s="133"/>
      <c r="GV103" s="133"/>
      <c r="GW103" s="133"/>
      <c r="GX103" s="133"/>
      <c r="GY103" s="133"/>
      <c r="GZ103" s="133"/>
      <c r="HA103" s="133"/>
      <c r="HB103" s="133"/>
      <c r="HC103" s="133"/>
      <c r="HD103" s="133"/>
      <c r="HE103" s="133"/>
      <c r="HF103" s="133"/>
      <c r="HG103" s="133"/>
      <c r="HH103" s="133"/>
      <c r="HI103" s="133"/>
      <c r="HJ103" s="133"/>
      <c r="HK103" s="133"/>
      <c r="HL103" s="133"/>
      <c r="HM103" s="133"/>
      <c r="HN103" s="133"/>
      <c r="HO103" s="133"/>
      <c r="HP103" s="133"/>
      <c r="HQ103" s="133"/>
      <c r="HR103" s="133"/>
      <c r="HS103" s="133"/>
      <c r="HT103" s="133"/>
      <c r="HU103" s="133"/>
      <c r="HV103" s="133"/>
      <c r="HW103" s="133"/>
      <c r="HX103" s="133"/>
      <c r="HY103" s="133"/>
      <c r="HZ103" s="133"/>
      <c r="IA103" s="133"/>
      <c r="IB103" s="133"/>
      <c r="IC103" s="133"/>
      <c r="ID103" s="133"/>
      <c r="IE103" s="133"/>
      <c r="IF103" s="133"/>
      <c r="IG103" s="133"/>
      <c r="IH103" s="133"/>
      <c r="II103" s="133"/>
      <c r="IJ103" s="133"/>
      <c r="IK103" s="133"/>
      <c r="IL103" s="133"/>
      <c r="IM103" s="133"/>
      <c r="IN103" s="133"/>
      <c r="IO103" s="133"/>
      <c r="IP103" s="133"/>
      <c r="IQ103" s="133"/>
      <c r="IR103" s="133"/>
      <c r="IS103" s="133"/>
      <c r="IT103" s="133"/>
      <c r="IU103" s="133"/>
      <c r="IV103" s="133"/>
      <c r="IW103" s="133"/>
    </row>
    <row r="104" customFormat="false" ht="12" hidden="true" customHeight="true" outlineLevel="0" collapsed="false">
      <c r="A104" s="134" t="str">
        <f aca="false">TEXT(B104,"ddd")</f>
        <v>Thu</v>
      </c>
      <c r="B104" s="81" t="n">
        <v>36930</v>
      </c>
      <c r="C104" s="124" t="n">
        <v>3892.789</v>
      </c>
      <c r="D104" s="124" t="n">
        <v>3088.379</v>
      </c>
      <c r="E104" s="125" t="n">
        <v>6981.168</v>
      </c>
      <c r="F104" s="126" t="n">
        <v>1460.215</v>
      </c>
      <c r="G104" s="135"/>
      <c r="H104" s="135"/>
      <c r="I104" s="124" t="n">
        <v>815.694</v>
      </c>
      <c r="J104" s="124" t="n">
        <v>483</v>
      </c>
      <c r="K104" s="124" t="n">
        <v>2601.376</v>
      </c>
      <c r="L104" s="124" t="n">
        <v>833.112</v>
      </c>
      <c r="M104" s="124" t="n">
        <v>852.946</v>
      </c>
      <c r="N104" s="124" t="n">
        <v>841.187</v>
      </c>
      <c r="O104" s="124" t="n">
        <v>1</v>
      </c>
      <c r="P104" s="125" t="n">
        <v>7888.53</v>
      </c>
      <c r="Q104" s="126" t="n">
        <v>-236.565</v>
      </c>
      <c r="R104" s="124" t="n">
        <v>-670.797</v>
      </c>
      <c r="S104" s="124" t="n">
        <v>-907.362</v>
      </c>
      <c r="T104" s="136" t="n">
        <v>7756983</v>
      </c>
      <c r="U104" s="125" t="n">
        <f aca="false">+U103+(R104*1000)</f>
        <v>18917755</v>
      </c>
      <c r="V104" s="129" t="n">
        <v>0</v>
      </c>
      <c r="W104" s="130" t="n">
        <v>18.6146226653068</v>
      </c>
      <c r="X104" s="53" t="n">
        <v>24</v>
      </c>
      <c r="Y104" s="55" t="n">
        <v>7</v>
      </c>
      <c r="Z104" s="132" t="n">
        <f aca="false">AVERAGE(X104,Y104)</f>
        <v>15.5</v>
      </c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133"/>
      <c r="CB104" s="133"/>
      <c r="CC104" s="133"/>
      <c r="CD104" s="133"/>
      <c r="CE104" s="133"/>
      <c r="CF104" s="133"/>
      <c r="CG104" s="133"/>
      <c r="CH104" s="133"/>
      <c r="CI104" s="133"/>
      <c r="CJ104" s="133"/>
      <c r="CK104" s="133"/>
      <c r="CL104" s="133"/>
      <c r="CM104" s="133"/>
      <c r="CN104" s="133"/>
      <c r="CO104" s="133"/>
      <c r="CP104" s="133"/>
      <c r="CQ104" s="133"/>
      <c r="CR104" s="133"/>
      <c r="CS104" s="133"/>
      <c r="CT104" s="133"/>
      <c r="CU104" s="133"/>
      <c r="CV104" s="133"/>
      <c r="CW104" s="133"/>
      <c r="CX104" s="133"/>
      <c r="CY104" s="133"/>
      <c r="CZ104" s="133"/>
      <c r="DA104" s="133"/>
      <c r="DB104" s="133"/>
      <c r="DC104" s="133"/>
      <c r="DD104" s="133"/>
      <c r="DE104" s="133"/>
      <c r="DF104" s="133"/>
      <c r="DG104" s="133"/>
      <c r="DH104" s="133"/>
      <c r="DI104" s="133"/>
      <c r="DJ104" s="133"/>
      <c r="DK104" s="133"/>
      <c r="DL104" s="133"/>
      <c r="DM104" s="133"/>
      <c r="DN104" s="133"/>
      <c r="DO104" s="133"/>
      <c r="DP104" s="133"/>
      <c r="DQ104" s="133"/>
      <c r="DR104" s="133"/>
      <c r="DS104" s="133"/>
      <c r="DT104" s="133"/>
      <c r="DU104" s="133"/>
      <c r="DV104" s="133"/>
      <c r="DW104" s="133"/>
      <c r="DX104" s="133"/>
      <c r="DY104" s="133"/>
      <c r="DZ104" s="133"/>
      <c r="EA104" s="133"/>
      <c r="EB104" s="133"/>
      <c r="EC104" s="133"/>
      <c r="ED104" s="133"/>
      <c r="EE104" s="133"/>
      <c r="EF104" s="133"/>
      <c r="EG104" s="133"/>
      <c r="EH104" s="133"/>
      <c r="EI104" s="133"/>
      <c r="EJ104" s="133"/>
      <c r="EK104" s="133"/>
      <c r="EL104" s="133"/>
      <c r="EM104" s="133"/>
      <c r="EN104" s="133"/>
      <c r="EO104" s="133"/>
      <c r="EP104" s="133"/>
      <c r="EQ104" s="133"/>
      <c r="ER104" s="133"/>
      <c r="ES104" s="133"/>
      <c r="ET104" s="133"/>
      <c r="EU104" s="133"/>
      <c r="EV104" s="133"/>
      <c r="EW104" s="133"/>
      <c r="EX104" s="133"/>
      <c r="EY104" s="133"/>
      <c r="EZ104" s="133"/>
      <c r="FA104" s="133"/>
      <c r="FB104" s="133"/>
      <c r="FC104" s="133"/>
      <c r="FD104" s="133"/>
      <c r="FE104" s="133"/>
      <c r="FF104" s="133"/>
      <c r="FG104" s="133"/>
      <c r="FH104" s="133"/>
      <c r="FI104" s="133"/>
      <c r="FJ104" s="133"/>
      <c r="FK104" s="133"/>
      <c r="FL104" s="133"/>
      <c r="FM104" s="133"/>
      <c r="FN104" s="133"/>
      <c r="FO104" s="133"/>
      <c r="FP104" s="133"/>
      <c r="FQ104" s="133"/>
      <c r="FR104" s="133"/>
      <c r="FS104" s="133"/>
      <c r="FT104" s="133"/>
      <c r="FU104" s="133"/>
      <c r="FV104" s="133"/>
      <c r="FW104" s="133"/>
      <c r="FX104" s="133"/>
      <c r="FY104" s="133"/>
      <c r="FZ104" s="133"/>
      <c r="GA104" s="133"/>
      <c r="GB104" s="133"/>
      <c r="GC104" s="133"/>
      <c r="GD104" s="133"/>
      <c r="GE104" s="133"/>
      <c r="GF104" s="133"/>
      <c r="GG104" s="133"/>
      <c r="GH104" s="133"/>
      <c r="GI104" s="133"/>
      <c r="GJ104" s="133"/>
      <c r="GK104" s="133"/>
      <c r="GL104" s="133"/>
      <c r="GM104" s="133"/>
      <c r="GN104" s="133"/>
      <c r="GO104" s="133"/>
      <c r="GP104" s="133"/>
      <c r="GQ104" s="133"/>
      <c r="GR104" s="133"/>
      <c r="GS104" s="133"/>
      <c r="GT104" s="133"/>
      <c r="GU104" s="133"/>
      <c r="GV104" s="133"/>
      <c r="GW104" s="133"/>
      <c r="GX104" s="133"/>
      <c r="GY104" s="133"/>
      <c r="GZ104" s="133"/>
      <c r="HA104" s="133"/>
      <c r="HB104" s="133"/>
      <c r="HC104" s="133"/>
      <c r="HD104" s="133"/>
      <c r="HE104" s="133"/>
      <c r="HF104" s="133"/>
      <c r="HG104" s="133"/>
      <c r="HH104" s="133"/>
      <c r="HI104" s="133"/>
      <c r="HJ104" s="133"/>
      <c r="HK104" s="133"/>
      <c r="HL104" s="133"/>
      <c r="HM104" s="133"/>
      <c r="HN104" s="133"/>
      <c r="HO104" s="133"/>
      <c r="HP104" s="133"/>
      <c r="HQ104" s="133"/>
      <c r="HR104" s="133"/>
      <c r="HS104" s="133"/>
      <c r="HT104" s="133"/>
      <c r="HU104" s="133"/>
      <c r="HV104" s="133"/>
      <c r="HW104" s="133"/>
      <c r="HX104" s="133"/>
      <c r="HY104" s="133"/>
      <c r="HZ104" s="133"/>
      <c r="IA104" s="133"/>
      <c r="IB104" s="133"/>
      <c r="IC104" s="133"/>
      <c r="ID104" s="133"/>
      <c r="IE104" s="133"/>
      <c r="IF104" s="133"/>
      <c r="IG104" s="133"/>
      <c r="IH104" s="133"/>
      <c r="II104" s="133"/>
      <c r="IJ104" s="133"/>
      <c r="IK104" s="133"/>
      <c r="IL104" s="133"/>
      <c r="IM104" s="133"/>
      <c r="IN104" s="133"/>
      <c r="IO104" s="133"/>
      <c r="IP104" s="133"/>
      <c r="IQ104" s="133"/>
      <c r="IR104" s="133"/>
      <c r="IS104" s="133"/>
      <c r="IT104" s="133"/>
      <c r="IU104" s="133"/>
      <c r="IV104" s="133"/>
      <c r="IW104" s="133"/>
    </row>
    <row r="105" customFormat="false" ht="12" hidden="true" customHeight="true" outlineLevel="0" collapsed="false">
      <c r="A105" s="134" t="str">
        <f aca="false">TEXT(B105,"ddd")</f>
        <v>Fri</v>
      </c>
      <c r="B105" s="81" t="n">
        <v>36931</v>
      </c>
      <c r="C105" s="124" t="n">
        <v>3879.991</v>
      </c>
      <c r="D105" s="124" t="n">
        <v>3069.716</v>
      </c>
      <c r="E105" s="125" t="n">
        <v>6949.707</v>
      </c>
      <c r="F105" s="126" t="n">
        <v>1691.05</v>
      </c>
      <c r="G105" s="135"/>
      <c r="H105" s="135"/>
      <c r="I105" s="124" t="n">
        <v>663.622</v>
      </c>
      <c r="J105" s="124" t="n">
        <v>467</v>
      </c>
      <c r="K105" s="124" t="n">
        <v>2584.003</v>
      </c>
      <c r="L105" s="124" t="n">
        <v>823.122</v>
      </c>
      <c r="M105" s="124" t="n">
        <v>827.637</v>
      </c>
      <c r="N105" s="124" t="n">
        <v>863.319</v>
      </c>
      <c r="O105" s="124" t="n">
        <v>9</v>
      </c>
      <c r="P105" s="125" t="n">
        <v>7928.753</v>
      </c>
      <c r="Q105" s="126" t="n">
        <v>-288.996</v>
      </c>
      <c r="R105" s="124" t="n">
        <v>-690.05</v>
      </c>
      <c r="S105" s="124" t="n">
        <v>-979.046</v>
      </c>
      <c r="T105" s="136" t="n">
        <v>7467987</v>
      </c>
      <c r="U105" s="125" t="n">
        <f aca="false">+U104+(R105*1000)</f>
        <v>18227705</v>
      </c>
      <c r="V105" s="129" t="n">
        <v>0</v>
      </c>
      <c r="W105" s="130" t="n">
        <v>4.56413119315475</v>
      </c>
      <c r="X105" s="53" t="n">
        <v>28</v>
      </c>
      <c r="Y105" s="55" t="n">
        <v>9</v>
      </c>
      <c r="Z105" s="132" t="n">
        <f aca="false">AVERAGE(X105,Y105)</f>
        <v>18.5</v>
      </c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3"/>
      <c r="BR105" s="133"/>
      <c r="BS105" s="133"/>
      <c r="BT105" s="133"/>
      <c r="BU105" s="133"/>
      <c r="BV105" s="133"/>
      <c r="BW105" s="133"/>
      <c r="BX105" s="133"/>
      <c r="BY105" s="133"/>
      <c r="BZ105" s="133"/>
      <c r="CA105" s="133"/>
      <c r="CB105" s="133"/>
      <c r="CC105" s="133"/>
      <c r="CD105" s="133"/>
      <c r="CE105" s="133"/>
      <c r="CF105" s="133"/>
      <c r="CG105" s="133"/>
      <c r="CH105" s="133"/>
      <c r="CI105" s="133"/>
      <c r="CJ105" s="133"/>
      <c r="CK105" s="133"/>
      <c r="CL105" s="133"/>
      <c r="CM105" s="133"/>
      <c r="CN105" s="133"/>
      <c r="CO105" s="133"/>
      <c r="CP105" s="133"/>
      <c r="CQ105" s="133"/>
      <c r="CR105" s="133"/>
      <c r="CS105" s="133"/>
      <c r="CT105" s="133"/>
      <c r="CU105" s="133"/>
      <c r="CV105" s="133"/>
      <c r="CW105" s="133"/>
      <c r="CX105" s="133"/>
      <c r="CY105" s="133"/>
      <c r="CZ105" s="133"/>
      <c r="DA105" s="133"/>
      <c r="DB105" s="133"/>
      <c r="DC105" s="133"/>
      <c r="DD105" s="133"/>
      <c r="DE105" s="133"/>
      <c r="DF105" s="133"/>
      <c r="DG105" s="133"/>
      <c r="DH105" s="133"/>
      <c r="DI105" s="133"/>
      <c r="DJ105" s="133"/>
      <c r="DK105" s="133"/>
      <c r="DL105" s="133"/>
      <c r="DM105" s="133"/>
      <c r="DN105" s="133"/>
      <c r="DO105" s="133"/>
      <c r="DP105" s="133"/>
      <c r="DQ105" s="133"/>
      <c r="DR105" s="133"/>
      <c r="DS105" s="133"/>
      <c r="DT105" s="133"/>
      <c r="DU105" s="133"/>
      <c r="DV105" s="133"/>
      <c r="DW105" s="133"/>
      <c r="DX105" s="133"/>
      <c r="DY105" s="133"/>
      <c r="DZ105" s="133"/>
      <c r="EA105" s="133"/>
      <c r="EB105" s="133"/>
      <c r="EC105" s="133"/>
      <c r="ED105" s="133"/>
      <c r="EE105" s="133"/>
      <c r="EF105" s="133"/>
      <c r="EG105" s="133"/>
      <c r="EH105" s="133"/>
      <c r="EI105" s="133"/>
      <c r="EJ105" s="133"/>
      <c r="EK105" s="133"/>
      <c r="EL105" s="133"/>
      <c r="EM105" s="133"/>
      <c r="EN105" s="133"/>
      <c r="EO105" s="133"/>
      <c r="EP105" s="133"/>
      <c r="EQ105" s="133"/>
      <c r="ER105" s="133"/>
      <c r="ES105" s="133"/>
      <c r="ET105" s="133"/>
      <c r="EU105" s="133"/>
      <c r="EV105" s="133"/>
      <c r="EW105" s="133"/>
      <c r="EX105" s="133"/>
      <c r="EY105" s="133"/>
      <c r="EZ105" s="133"/>
      <c r="FA105" s="133"/>
      <c r="FB105" s="133"/>
      <c r="FC105" s="133"/>
      <c r="FD105" s="133"/>
      <c r="FE105" s="133"/>
      <c r="FF105" s="133"/>
      <c r="FG105" s="133"/>
      <c r="FH105" s="133"/>
      <c r="FI105" s="133"/>
      <c r="FJ105" s="133"/>
      <c r="FK105" s="133"/>
      <c r="FL105" s="133"/>
      <c r="FM105" s="133"/>
      <c r="FN105" s="133"/>
      <c r="FO105" s="133"/>
      <c r="FP105" s="133"/>
      <c r="FQ105" s="133"/>
      <c r="FR105" s="133"/>
      <c r="FS105" s="133"/>
      <c r="FT105" s="133"/>
      <c r="FU105" s="133"/>
      <c r="FV105" s="133"/>
      <c r="FW105" s="133"/>
      <c r="FX105" s="133"/>
      <c r="FY105" s="133"/>
      <c r="FZ105" s="133"/>
      <c r="GA105" s="133"/>
      <c r="GB105" s="133"/>
      <c r="GC105" s="133"/>
      <c r="GD105" s="133"/>
      <c r="GE105" s="133"/>
      <c r="GF105" s="133"/>
      <c r="GG105" s="133"/>
      <c r="GH105" s="133"/>
      <c r="GI105" s="133"/>
      <c r="GJ105" s="133"/>
      <c r="GK105" s="133"/>
      <c r="GL105" s="133"/>
      <c r="GM105" s="133"/>
      <c r="GN105" s="133"/>
      <c r="GO105" s="133"/>
      <c r="GP105" s="133"/>
      <c r="GQ105" s="133"/>
      <c r="GR105" s="133"/>
      <c r="GS105" s="133"/>
      <c r="GT105" s="133"/>
      <c r="GU105" s="133"/>
      <c r="GV105" s="133"/>
      <c r="GW105" s="133"/>
      <c r="GX105" s="133"/>
      <c r="GY105" s="133"/>
      <c r="GZ105" s="133"/>
      <c r="HA105" s="133"/>
      <c r="HB105" s="133"/>
      <c r="HC105" s="133"/>
      <c r="HD105" s="133"/>
      <c r="HE105" s="133"/>
      <c r="HF105" s="133"/>
      <c r="HG105" s="133"/>
      <c r="HH105" s="133"/>
      <c r="HI105" s="133"/>
      <c r="HJ105" s="133"/>
      <c r="HK105" s="133"/>
      <c r="HL105" s="133"/>
      <c r="HM105" s="133"/>
      <c r="HN105" s="133"/>
      <c r="HO105" s="133"/>
      <c r="HP105" s="133"/>
      <c r="HQ105" s="133"/>
      <c r="HR105" s="133"/>
      <c r="HS105" s="133"/>
      <c r="HT105" s="133"/>
      <c r="HU105" s="133"/>
      <c r="HV105" s="133"/>
      <c r="HW105" s="133"/>
      <c r="HX105" s="133"/>
      <c r="HY105" s="133"/>
      <c r="HZ105" s="133"/>
      <c r="IA105" s="133"/>
      <c r="IB105" s="133"/>
      <c r="IC105" s="133"/>
      <c r="ID105" s="133"/>
      <c r="IE105" s="133"/>
      <c r="IF105" s="133"/>
      <c r="IG105" s="133"/>
      <c r="IH105" s="133"/>
      <c r="II105" s="133"/>
      <c r="IJ105" s="133"/>
      <c r="IK105" s="133"/>
      <c r="IL105" s="133"/>
      <c r="IM105" s="133"/>
      <c r="IN105" s="133"/>
      <c r="IO105" s="133"/>
      <c r="IP105" s="133"/>
      <c r="IQ105" s="133"/>
      <c r="IR105" s="133"/>
      <c r="IS105" s="133"/>
      <c r="IT105" s="133"/>
      <c r="IU105" s="133"/>
      <c r="IV105" s="133"/>
      <c r="IW105" s="133"/>
    </row>
    <row r="106" customFormat="false" ht="12" hidden="true" customHeight="true" outlineLevel="0" collapsed="false">
      <c r="A106" s="134" t="str">
        <f aca="false">TEXT(B106,"ddd")</f>
        <v>Sat</v>
      </c>
      <c r="B106" s="81" t="n">
        <v>36932</v>
      </c>
      <c r="C106" s="124" t="n">
        <v>3925.758</v>
      </c>
      <c r="D106" s="124" t="n">
        <v>3083.392</v>
      </c>
      <c r="E106" s="125" t="n">
        <v>7009.15</v>
      </c>
      <c r="F106" s="126" t="n">
        <v>1579.318</v>
      </c>
      <c r="G106" s="135"/>
      <c r="H106" s="135"/>
      <c r="I106" s="124" t="n">
        <v>588.689</v>
      </c>
      <c r="J106" s="124" t="n">
        <v>482</v>
      </c>
      <c r="K106" s="124" t="n">
        <v>2590.808</v>
      </c>
      <c r="L106" s="124" t="n">
        <v>845.213</v>
      </c>
      <c r="M106" s="124" t="n">
        <v>814.472</v>
      </c>
      <c r="N106" s="124" t="n">
        <v>876.101</v>
      </c>
      <c r="O106" s="124" t="n">
        <v>-1</v>
      </c>
      <c r="P106" s="125" t="n">
        <v>7775.601</v>
      </c>
      <c r="Q106" s="126" t="n">
        <v>-195.093</v>
      </c>
      <c r="R106" s="124" t="n">
        <v>-571.358</v>
      </c>
      <c r="S106" s="124" t="n">
        <v>-766.451</v>
      </c>
      <c r="T106" s="136" t="n">
        <v>7272894</v>
      </c>
      <c r="U106" s="125" t="n">
        <f aca="false">+U105+(R106*1000)</f>
        <v>17656347</v>
      </c>
      <c r="V106" s="129" t="n">
        <v>0</v>
      </c>
      <c r="W106" s="130" t="n">
        <v>11.215551323205</v>
      </c>
      <c r="X106" s="53" t="n">
        <v>40</v>
      </c>
      <c r="Y106" s="55" t="n">
        <v>15</v>
      </c>
      <c r="Z106" s="132" t="n">
        <f aca="false">AVERAGE(X106,Y106)</f>
        <v>27.5</v>
      </c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133"/>
      <c r="BM106" s="133"/>
      <c r="BN106" s="133"/>
      <c r="BO106" s="133"/>
      <c r="BP106" s="133"/>
      <c r="BQ106" s="133"/>
      <c r="BR106" s="133"/>
      <c r="BS106" s="133"/>
      <c r="BT106" s="133"/>
      <c r="BU106" s="133"/>
      <c r="BV106" s="133"/>
      <c r="BW106" s="133"/>
      <c r="BX106" s="133"/>
      <c r="BY106" s="133"/>
      <c r="BZ106" s="133"/>
      <c r="CA106" s="133"/>
      <c r="CB106" s="133"/>
      <c r="CC106" s="133"/>
      <c r="CD106" s="133"/>
      <c r="CE106" s="133"/>
      <c r="CF106" s="133"/>
      <c r="CG106" s="133"/>
      <c r="CH106" s="133"/>
      <c r="CI106" s="133"/>
      <c r="CJ106" s="133"/>
      <c r="CK106" s="133"/>
      <c r="CL106" s="133"/>
      <c r="CM106" s="133"/>
      <c r="CN106" s="133"/>
      <c r="CO106" s="133"/>
      <c r="CP106" s="133"/>
      <c r="CQ106" s="133"/>
      <c r="CR106" s="133"/>
      <c r="CS106" s="133"/>
      <c r="CT106" s="133"/>
      <c r="CU106" s="133"/>
      <c r="CV106" s="133"/>
      <c r="CW106" s="133"/>
      <c r="CX106" s="133"/>
      <c r="CY106" s="133"/>
      <c r="CZ106" s="133"/>
      <c r="DA106" s="133"/>
      <c r="DB106" s="133"/>
      <c r="DC106" s="133"/>
      <c r="DD106" s="133"/>
      <c r="DE106" s="133"/>
      <c r="DF106" s="133"/>
      <c r="DG106" s="133"/>
      <c r="DH106" s="133"/>
      <c r="DI106" s="133"/>
      <c r="DJ106" s="133"/>
      <c r="DK106" s="133"/>
      <c r="DL106" s="133"/>
      <c r="DM106" s="133"/>
      <c r="DN106" s="133"/>
      <c r="DO106" s="133"/>
      <c r="DP106" s="133"/>
      <c r="DQ106" s="133"/>
      <c r="DR106" s="133"/>
      <c r="DS106" s="133"/>
      <c r="DT106" s="133"/>
      <c r="DU106" s="133"/>
      <c r="DV106" s="133"/>
      <c r="DW106" s="133"/>
      <c r="DX106" s="133"/>
      <c r="DY106" s="133"/>
      <c r="DZ106" s="133"/>
      <c r="EA106" s="133"/>
      <c r="EB106" s="133"/>
      <c r="EC106" s="133"/>
      <c r="ED106" s="133"/>
      <c r="EE106" s="133"/>
      <c r="EF106" s="133"/>
      <c r="EG106" s="133"/>
      <c r="EH106" s="133"/>
      <c r="EI106" s="133"/>
      <c r="EJ106" s="133"/>
      <c r="EK106" s="133"/>
      <c r="EL106" s="133"/>
      <c r="EM106" s="133"/>
      <c r="EN106" s="133"/>
      <c r="EO106" s="133"/>
      <c r="EP106" s="133"/>
      <c r="EQ106" s="133"/>
      <c r="ER106" s="133"/>
      <c r="ES106" s="133"/>
      <c r="ET106" s="133"/>
      <c r="EU106" s="133"/>
      <c r="EV106" s="133"/>
      <c r="EW106" s="133"/>
      <c r="EX106" s="133"/>
      <c r="EY106" s="133"/>
      <c r="EZ106" s="133"/>
      <c r="FA106" s="133"/>
      <c r="FB106" s="133"/>
      <c r="FC106" s="133"/>
      <c r="FD106" s="133"/>
      <c r="FE106" s="133"/>
      <c r="FF106" s="133"/>
      <c r="FG106" s="133"/>
      <c r="FH106" s="133"/>
      <c r="FI106" s="133"/>
      <c r="FJ106" s="133"/>
      <c r="FK106" s="133"/>
      <c r="FL106" s="133"/>
      <c r="FM106" s="133"/>
      <c r="FN106" s="133"/>
      <c r="FO106" s="133"/>
      <c r="FP106" s="133"/>
      <c r="FQ106" s="133"/>
      <c r="FR106" s="133"/>
      <c r="FS106" s="133"/>
      <c r="FT106" s="133"/>
      <c r="FU106" s="133"/>
      <c r="FV106" s="133"/>
      <c r="FW106" s="133"/>
      <c r="FX106" s="133"/>
      <c r="FY106" s="133"/>
      <c r="FZ106" s="133"/>
      <c r="GA106" s="133"/>
      <c r="GB106" s="133"/>
      <c r="GC106" s="133"/>
      <c r="GD106" s="133"/>
      <c r="GE106" s="133"/>
      <c r="GF106" s="133"/>
      <c r="GG106" s="133"/>
      <c r="GH106" s="133"/>
      <c r="GI106" s="133"/>
      <c r="GJ106" s="133"/>
      <c r="GK106" s="133"/>
      <c r="GL106" s="133"/>
      <c r="GM106" s="133"/>
      <c r="GN106" s="133"/>
      <c r="GO106" s="133"/>
      <c r="GP106" s="133"/>
      <c r="GQ106" s="133"/>
      <c r="GR106" s="133"/>
      <c r="GS106" s="133"/>
      <c r="GT106" s="133"/>
      <c r="GU106" s="133"/>
      <c r="GV106" s="133"/>
      <c r="GW106" s="133"/>
      <c r="GX106" s="133"/>
      <c r="GY106" s="133"/>
      <c r="GZ106" s="133"/>
      <c r="HA106" s="133"/>
      <c r="HB106" s="133"/>
      <c r="HC106" s="133"/>
      <c r="HD106" s="133"/>
      <c r="HE106" s="133"/>
      <c r="HF106" s="133"/>
      <c r="HG106" s="133"/>
      <c r="HH106" s="133"/>
      <c r="HI106" s="133"/>
      <c r="HJ106" s="133"/>
      <c r="HK106" s="133"/>
      <c r="HL106" s="133"/>
      <c r="HM106" s="133"/>
      <c r="HN106" s="133"/>
      <c r="HO106" s="133"/>
      <c r="HP106" s="133"/>
      <c r="HQ106" s="133"/>
      <c r="HR106" s="133"/>
      <c r="HS106" s="133"/>
      <c r="HT106" s="133"/>
      <c r="HU106" s="133"/>
      <c r="HV106" s="133"/>
      <c r="HW106" s="133"/>
      <c r="HX106" s="133"/>
      <c r="HY106" s="133"/>
      <c r="HZ106" s="133"/>
      <c r="IA106" s="133"/>
      <c r="IB106" s="133"/>
      <c r="IC106" s="133"/>
      <c r="ID106" s="133"/>
      <c r="IE106" s="133"/>
      <c r="IF106" s="133"/>
      <c r="IG106" s="133"/>
      <c r="IH106" s="133"/>
      <c r="II106" s="133"/>
      <c r="IJ106" s="133"/>
      <c r="IK106" s="133"/>
      <c r="IL106" s="133"/>
      <c r="IM106" s="133"/>
      <c r="IN106" s="133"/>
      <c r="IO106" s="133"/>
      <c r="IP106" s="133"/>
      <c r="IQ106" s="133"/>
      <c r="IR106" s="133"/>
      <c r="IS106" s="133"/>
      <c r="IT106" s="133"/>
      <c r="IU106" s="133"/>
      <c r="IV106" s="133"/>
      <c r="IW106" s="133"/>
    </row>
    <row r="107" customFormat="false" ht="12" hidden="true" customHeight="true" outlineLevel="0" collapsed="false">
      <c r="A107" s="134" t="str">
        <f aca="false">TEXT(B107,"ddd")</f>
        <v>Sun</v>
      </c>
      <c r="B107" s="81" t="n">
        <v>36933</v>
      </c>
      <c r="C107" s="124" t="n">
        <v>3900</v>
      </c>
      <c r="D107" s="124" t="n">
        <v>3104.144</v>
      </c>
      <c r="E107" s="125" t="n">
        <f aca="false">SUM(C107:D107)</f>
        <v>7004.144</v>
      </c>
      <c r="F107" s="126" t="n">
        <v>1732</v>
      </c>
      <c r="G107" s="135"/>
      <c r="H107" s="135"/>
      <c r="I107" s="124" t="n">
        <v>559.87</v>
      </c>
      <c r="J107" s="124" t="n">
        <v>491</v>
      </c>
      <c r="K107" s="124" t="n">
        <v>2598.299</v>
      </c>
      <c r="L107" s="124" t="n">
        <v>850.168</v>
      </c>
      <c r="M107" s="124" t="n">
        <v>318.216</v>
      </c>
      <c r="N107" s="124" t="n">
        <v>860</v>
      </c>
      <c r="O107" s="124" t="n">
        <v>-1</v>
      </c>
      <c r="P107" s="125" t="n">
        <f aca="false">SUM(F107:O107)</f>
        <v>7408.553</v>
      </c>
      <c r="Q107" s="126" t="n">
        <v>-117.916</v>
      </c>
      <c r="R107" s="124" t="n">
        <v>-286.614</v>
      </c>
      <c r="S107" s="124" t="n">
        <v>-404.53</v>
      </c>
      <c r="T107" s="136" t="n">
        <v>7154978</v>
      </c>
      <c r="U107" s="125" t="n">
        <f aca="false">+U106+(R107*1000)</f>
        <v>17369733</v>
      </c>
      <c r="V107" s="58" t="n">
        <f aca="false">+E107-P107-S107</f>
        <v>0.121000000000322</v>
      </c>
      <c r="W107" s="130" t="n">
        <v>21.5163449741832</v>
      </c>
      <c r="X107" s="53" t="n">
        <v>39</v>
      </c>
      <c r="Y107" s="55" t="n">
        <v>20</v>
      </c>
      <c r="Z107" s="132" t="n">
        <f aca="false">AVERAGE(X107,Y107)</f>
        <v>29.5</v>
      </c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3"/>
      <c r="CC107" s="133"/>
      <c r="CD107" s="133"/>
      <c r="CE107" s="133"/>
      <c r="CF107" s="133"/>
      <c r="CG107" s="133"/>
      <c r="CH107" s="133"/>
      <c r="CI107" s="133"/>
      <c r="CJ107" s="133"/>
      <c r="CK107" s="133"/>
      <c r="CL107" s="133"/>
      <c r="CM107" s="133"/>
      <c r="CN107" s="133"/>
      <c r="CO107" s="133"/>
      <c r="CP107" s="133"/>
      <c r="CQ107" s="133"/>
      <c r="CR107" s="133"/>
      <c r="CS107" s="133"/>
      <c r="CT107" s="133"/>
      <c r="CU107" s="133"/>
      <c r="CV107" s="133"/>
      <c r="CW107" s="133"/>
      <c r="CX107" s="133"/>
      <c r="CY107" s="133"/>
      <c r="CZ107" s="133"/>
      <c r="DA107" s="133"/>
      <c r="DB107" s="133"/>
      <c r="DC107" s="133"/>
      <c r="DD107" s="133"/>
      <c r="DE107" s="133"/>
      <c r="DF107" s="133"/>
      <c r="DG107" s="133"/>
      <c r="DH107" s="133"/>
      <c r="DI107" s="133"/>
      <c r="DJ107" s="133"/>
      <c r="DK107" s="133"/>
      <c r="DL107" s="133"/>
      <c r="DM107" s="133"/>
      <c r="DN107" s="133"/>
      <c r="DO107" s="133"/>
      <c r="DP107" s="133"/>
      <c r="DQ107" s="133"/>
      <c r="DR107" s="133"/>
      <c r="DS107" s="133"/>
      <c r="DT107" s="133"/>
      <c r="DU107" s="133"/>
      <c r="DV107" s="133"/>
      <c r="DW107" s="133"/>
      <c r="DX107" s="133"/>
      <c r="DY107" s="133"/>
      <c r="DZ107" s="133"/>
      <c r="EA107" s="133"/>
      <c r="EB107" s="133"/>
      <c r="EC107" s="133"/>
      <c r="ED107" s="133"/>
      <c r="EE107" s="133"/>
      <c r="EF107" s="133"/>
      <c r="EG107" s="133"/>
      <c r="EH107" s="133"/>
      <c r="EI107" s="133"/>
      <c r="EJ107" s="133"/>
      <c r="EK107" s="133"/>
      <c r="EL107" s="133"/>
      <c r="EM107" s="133"/>
      <c r="EN107" s="133"/>
      <c r="EO107" s="133"/>
      <c r="EP107" s="133"/>
      <c r="EQ107" s="133"/>
      <c r="ER107" s="133"/>
      <c r="ES107" s="133"/>
      <c r="ET107" s="133"/>
      <c r="EU107" s="133"/>
      <c r="EV107" s="133"/>
      <c r="EW107" s="133"/>
      <c r="EX107" s="133"/>
      <c r="EY107" s="133"/>
      <c r="EZ107" s="133"/>
      <c r="FA107" s="133"/>
      <c r="FB107" s="133"/>
      <c r="FC107" s="133"/>
      <c r="FD107" s="133"/>
      <c r="FE107" s="133"/>
      <c r="FF107" s="133"/>
      <c r="FG107" s="133"/>
      <c r="FH107" s="133"/>
      <c r="FI107" s="133"/>
      <c r="FJ107" s="133"/>
      <c r="FK107" s="133"/>
      <c r="FL107" s="133"/>
      <c r="FM107" s="133"/>
      <c r="FN107" s="133"/>
      <c r="FO107" s="133"/>
      <c r="FP107" s="133"/>
      <c r="FQ107" s="133"/>
      <c r="FR107" s="133"/>
      <c r="FS107" s="133"/>
      <c r="FT107" s="133"/>
      <c r="FU107" s="133"/>
      <c r="FV107" s="133"/>
      <c r="FW107" s="133"/>
      <c r="FX107" s="133"/>
      <c r="FY107" s="133"/>
      <c r="FZ107" s="133"/>
      <c r="GA107" s="133"/>
      <c r="GB107" s="133"/>
      <c r="GC107" s="133"/>
      <c r="GD107" s="133"/>
      <c r="GE107" s="133"/>
      <c r="GF107" s="133"/>
      <c r="GG107" s="133"/>
      <c r="GH107" s="133"/>
      <c r="GI107" s="133"/>
      <c r="GJ107" s="133"/>
      <c r="GK107" s="133"/>
      <c r="GL107" s="133"/>
      <c r="GM107" s="133"/>
      <c r="GN107" s="133"/>
      <c r="GO107" s="133"/>
      <c r="GP107" s="133"/>
      <c r="GQ107" s="133"/>
      <c r="GR107" s="133"/>
      <c r="GS107" s="133"/>
      <c r="GT107" s="133"/>
      <c r="GU107" s="133"/>
      <c r="GV107" s="133"/>
      <c r="GW107" s="133"/>
      <c r="GX107" s="133"/>
      <c r="GY107" s="133"/>
      <c r="GZ107" s="133"/>
      <c r="HA107" s="133"/>
      <c r="HB107" s="133"/>
      <c r="HC107" s="133"/>
      <c r="HD107" s="133"/>
      <c r="HE107" s="133"/>
      <c r="HF107" s="133"/>
      <c r="HG107" s="133"/>
      <c r="HH107" s="133"/>
      <c r="HI107" s="133"/>
      <c r="HJ107" s="133"/>
      <c r="HK107" s="133"/>
      <c r="HL107" s="133"/>
      <c r="HM107" s="133"/>
      <c r="HN107" s="133"/>
      <c r="HO107" s="133"/>
      <c r="HP107" s="133"/>
      <c r="HQ107" s="133"/>
      <c r="HR107" s="133"/>
      <c r="HS107" s="133"/>
      <c r="HT107" s="133"/>
      <c r="HU107" s="133"/>
      <c r="HV107" s="133"/>
      <c r="HW107" s="133"/>
      <c r="HX107" s="133"/>
      <c r="HY107" s="133"/>
      <c r="HZ107" s="133"/>
      <c r="IA107" s="133"/>
      <c r="IB107" s="133"/>
      <c r="IC107" s="133"/>
      <c r="ID107" s="133"/>
      <c r="IE107" s="133"/>
      <c r="IF107" s="133"/>
      <c r="IG107" s="133"/>
      <c r="IH107" s="133"/>
      <c r="II107" s="133"/>
      <c r="IJ107" s="133"/>
      <c r="IK107" s="133"/>
      <c r="IL107" s="133"/>
      <c r="IM107" s="133"/>
      <c r="IN107" s="133"/>
      <c r="IO107" s="133"/>
      <c r="IP107" s="133"/>
      <c r="IQ107" s="133"/>
      <c r="IR107" s="133"/>
      <c r="IS107" s="133"/>
      <c r="IT107" s="133"/>
      <c r="IU107" s="133"/>
      <c r="IV107" s="133"/>
      <c r="IW107" s="133"/>
    </row>
    <row r="108" customFormat="false" ht="12" hidden="true" customHeight="true" outlineLevel="0" collapsed="false">
      <c r="A108" s="134" t="str">
        <f aca="false">TEXT(B108,"ddd")</f>
        <v>Mon</v>
      </c>
      <c r="B108" s="81" t="n">
        <v>36934</v>
      </c>
      <c r="C108" s="124" t="n">
        <v>3907.822</v>
      </c>
      <c r="D108" s="124" t="n">
        <v>3019.845</v>
      </c>
      <c r="E108" s="125" t="n">
        <v>6927.667</v>
      </c>
      <c r="F108" s="126" t="n">
        <v>1472.993</v>
      </c>
      <c r="G108" s="135"/>
      <c r="H108" s="135"/>
      <c r="I108" s="124" t="n">
        <v>586.846</v>
      </c>
      <c r="J108" s="124" t="n">
        <v>491</v>
      </c>
      <c r="K108" s="124" t="n">
        <v>2597.632</v>
      </c>
      <c r="L108" s="124" t="n">
        <v>794.802</v>
      </c>
      <c r="M108" s="124" t="n">
        <v>589.204</v>
      </c>
      <c r="N108" s="124" t="n">
        <v>858.177</v>
      </c>
      <c r="O108" s="124" t="n">
        <v>0.004</v>
      </c>
      <c r="P108" s="125" t="n">
        <v>7390.658</v>
      </c>
      <c r="Q108" s="126" t="n">
        <v>-210.541</v>
      </c>
      <c r="R108" s="124" t="n">
        <v>-252.45</v>
      </c>
      <c r="S108" s="124" t="n">
        <v>-462.991</v>
      </c>
      <c r="T108" s="136" t="n">
        <v>6944437</v>
      </c>
      <c r="U108" s="125" t="n">
        <f aca="false">+U107+(R108*1000)</f>
        <v>17117283</v>
      </c>
      <c r="V108" s="129" t="n">
        <v>0</v>
      </c>
      <c r="W108" s="130" t="n">
        <v>27.9986848042934</v>
      </c>
      <c r="X108" s="53" t="n">
        <v>41</v>
      </c>
      <c r="Y108" s="55" t="n">
        <v>32</v>
      </c>
      <c r="Z108" s="132" t="n">
        <f aca="false">AVERAGE(X108,Y108)</f>
        <v>36.5</v>
      </c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33"/>
      <c r="BT108" s="133"/>
      <c r="BU108" s="133"/>
      <c r="BV108" s="133"/>
      <c r="BW108" s="133"/>
      <c r="BX108" s="133"/>
      <c r="BY108" s="133"/>
      <c r="BZ108" s="133"/>
      <c r="CA108" s="133"/>
      <c r="CB108" s="133"/>
      <c r="CC108" s="133"/>
      <c r="CD108" s="133"/>
      <c r="CE108" s="133"/>
      <c r="CF108" s="133"/>
      <c r="CG108" s="133"/>
      <c r="CH108" s="133"/>
      <c r="CI108" s="133"/>
      <c r="CJ108" s="133"/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133"/>
      <c r="DF108" s="133"/>
      <c r="DG108" s="133"/>
      <c r="DH108" s="133"/>
      <c r="DI108" s="133"/>
      <c r="DJ108" s="133"/>
      <c r="DK108" s="133"/>
      <c r="DL108" s="133"/>
      <c r="DM108" s="133"/>
      <c r="DN108" s="133"/>
      <c r="DO108" s="133"/>
      <c r="DP108" s="133"/>
      <c r="DQ108" s="133"/>
      <c r="DR108" s="133"/>
      <c r="DS108" s="133"/>
      <c r="DT108" s="133"/>
      <c r="DU108" s="133"/>
      <c r="DV108" s="133"/>
      <c r="DW108" s="133"/>
      <c r="DX108" s="133"/>
      <c r="DY108" s="133"/>
      <c r="DZ108" s="133"/>
      <c r="EA108" s="133"/>
      <c r="EB108" s="133"/>
      <c r="EC108" s="133"/>
      <c r="ED108" s="133"/>
      <c r="EE108" s="133"/>
      <c r="EF108" s="133"/>
      <c r="EG108" s="133"/>
      <c r="EH108" s="133"/>
      <c r="EI108" s="133"/>
      <c r="EJ108" s="133"/>
      <c r="EK108" s="133"/>
      <c r="EL108" s="133"/>
      <c r="EM108" s="133"/>
      <c r="EN108" s="133"/>
      <c r="EO108" s="133"/>
      <c r="EP108" s="133"/>
      <c r="EQ108" s="133"/>
      <c r="ER108" s="133"/>
      <c r="ES108" s="133"/>
      <c r="ET108" s="133"/>
      <c r="EU108" s="133"/>
      <c r="EV108" s="133"/>
      <c r="EW108" s="133"/>
      <c r="EX108" s="133"/>
      <c r="EY108" s="133"/>
      <c r="EZ108" s="133"/>
      <c r="FA108" s="133"/>
      <c r="FB108" s="133"/>
      <c r="FC108" s="133"/>
      <c r="FD108" s="133"/>
      <c r="FE108" s="133"/>
      <c r="FF108" s="133"/>
      <c r="FG108" s="133"/>
      <c r="FH108" s="133"/>
      <c r="FI108" s="133"/>
      <c r="FJ108" s="133"/>
      <c r="FK108" s="133"/>
      <c r="FL108" s="133"/>
      <c r="FM108" s="133"/>
      <c r="FN108" s="133"/>
      <c r="FO108" s="133"/>
      <c r="FP108" s="133"/>
      <c r="FQ108" s="133"/>
      <c r="FR108" s="133"/>
      <c r="FS108" s="133"/>
      <c r="FT108" s="133"/>
      <c r="FU108" s="133"/>
      <c r="FV108" s="133"/>
      <c r="FW108" s="133"/>
      <c r="FX108" s="133"/>
      <c r="FY108" s="133"/>
      <c r="FZ108" s="133"/>
      <c r="GA108" s="133"/>
      <c r="GB108" s="133"/>
      <c r="GC108" s="133"/>
      <c r="GD108" s="133"/>
      <c r="GE108" s="133"/>
      <c r="GF108" s="133"/>
      <c r="GG108" s="133"/>
      <c r="GH108" s="133"/>
      <c r="GI108" s="133"/>
      <c r="GJ108" s="133"/>
      <c r="GK108" s="133"/>
      <c r="GL108" s="133"/>
      <c r="GM108" s="133"/>
      <c r="GN108" s="133"/>
      <c r="GO108" s="133"/>
      <c r="GP108" s="133"/>
      <c r="GQ108" s="133"/>
      <c r="GR108" s="133"/>
      <c r="GS108" s="133"/>
      <c r="GT108" s="133"/>
      <c r="GU108" s="133"/>
      <c r="GV108" s="133"/>
      <c r="GW108" s="133"/>
      <c r="GX108" s="133"/>
      <c r="GY108" s="133"/>
      <c r="GZ108" s="133"/>
      <c r="HA108" s="133"/>
      <c r="HB108" s="133"/>
      <c r="HC108" s="133"/>
      <c r="HD108" s="133"/>
      <c r="HE108" s="133"/>
      <c r="HF108" s="133"/>
      <c r="HG108" s="133"/>
      <c r="HH108" s="133"/>
      <c r="HI108" s="133"/>
      <c r="HJ108" s="133"/>
      <c r="HK108" s="133"/>
      <c r="HL108" s="133"/>
      <c r="HM108" s="133"/>
      <c r="HN108" s="133"/>
      <c r="HO108" s="133"/>
      <c r="HP108" s="133"/>
      <c r="HQ108" s="133"/>
      <c r="HR108" s="133"/>
      <c r="HS108" s="133"/>
      <c r="HT108" s="133"/>
      <c r="HU108" s="133"/>
      <c r="HV108" s="133"/>
      <c r="HW108" s="133"/>
      <c r="HX108" s="133"/>
      <c r="HY108" s="133"/>
      <c r="HZ108" s="133"/>
      <c r="IA108" s="133"/>
      <c r="IB108" s="133"/>
      <c r="IC108" s="133"/>
      <c r="ID108" s="133"/>
      <c r="IE108" s="133"/>
      <c r="IF108" s="133"/>
      <c r="IG108" s="133"/>
      <c r="IH108" s="133"/>
      <c r="II108" s="133"/>
      <c r="IJ108" s="133"/>
      <c r="IK108" s="133"/>
      <c r="IL108" s="133"/>
      <c r="IM108" s="133"/>
      <c r="IN108" s="133"/>
      <c r="IO108" s="133"/>
      <c r="IP108" s="133"/>
      <c r="IQ108" s="133"/>
      <c r="IR108" s="133"/>
      <c r="IS108" s="133"/>
      <c r="IT108" s="133"/>
      <c r="IU108" s="133"/>
      <c r="IV108" s="133"/>
      <c r="IW108" s="133"/>
    </row>
    <row r="109" customFormat="false" ht="12" hidden="true" customHeight="true" outlineLevel="0" collapsed="false">
      <c r="A109" s="134" t="str">
        <f aca="false">TEXT(B109,"ddd")</f>
        <v>Tue</v>
      </c>
      <c r="B109" s="81" t="n">
        <v>36935</v>
      </c>
      <c r="C109" s="124" t="n">
        <v>3831.992</v>
      </c>
      <c r="D109" s="124" t="n">
        <v>3140.668</v>
      </c>
      <c r="E109" s="125" t="n">
        <v>6972.66</v>
      </c>
      <c r="F109" s="126" t="n">
        <v>1040.511</v>
      </c>
      <c r="G109" s="135"/>
      <c r="H109" s="135"/>
      <c r="I109" s="124" t="n">
        <v>659.574</v>
      </c>
      <c r="J109" s="124" t="n">
        <v>495</v>
      </c>
      <c r="K109" s="124" t="n">
        <v>2677.944</v>
      </c>
      <c r="L109" s="124" t="n">
        <v>807.999</v>
      </c>
      <c r="M109" s="124" t="n">
        <v>968.024</v>
      </c>
      <c r="N109" s="124" t="n">
        <v>845.778</v>
      </c>
      <c r="O109" s="124" t="n">
        <v>4</v>
      </c>
      <c r="P109" s="125" t="n">
        <v>7498.83</v>
      </c>
      <c r="Q109" s="126" t="n">
        <v>-223.501</v>
      </c>
      <c r="R109" s="124" t="n">
        <v>-302.669</v>
      </c>
      <c r="S109" s="124" t="n">
        <v>-526.17</v>
      </c>
      <c r="T109" s="136" t="n">
        <v>6720936</v>
      </c>
      <c r="U109" s="125" t="n">
        <f aca="false">+U108+(R109*1000)</f>
        <v>16814614</v>
      </c>
      <c r="V109" s="129" t="n">
        <v>0</v>
      </c>
      <c r="W109" s="130" t="n">
        <v>32.3849898901741</v>
      </c>
      <c r="X109" s="53" t="n">
        <v>34</v>
      </c>
      <c r="Y109" s="55" t="n">
        <v>30</v>
      </c>
      <c r="Z109" s="132" t="n">
        <f aca="false">AVERAGE(X109,Y109)</f>
        <v>32</v>
      </c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133"/>
      <c r="CB109" s="133"/>
      <c r="CC109" s="133"/>
      <c r="CD109" s="133"/>
      <c r="CE109" s="133"/>
      <c r="CF109" s="133"/>
      <c r="CG109" s="133"/>
      <c r="CH109" s="133"/>
      <c r="CI109" s="133"/>
      <c r="CJ109" s="133"/>
      <c r="CK109" s="133"/>
      <c r="CL109" s="133"/>
      <c r="CM109" s="133"/>
      <c r="CN109" s="133"/>
      <c r="CO109" s="133"/>
      <c r="CP109" s="133"/>
      <c r="CQ109" s="133"/>
      <c r="CR109" s="133"/>
      <c r="CS109" s="133"/>
      <c r="CT109" s="133"/>
      <c r="CU109" s="133"/>
      <c r="CV109" s="133"/>
      <c r="CW109" s="133"/>
      <c r="CX109" s="133"/>
      <c r="CY109" s="133"/>
      <c r="CZ109" s="133"/>
      <c r="DA109" s="133"/>
      <c r="DB109" s="133"/>
      <c r="DC109" s="133"/>
      <c r="DD109" s="133"/>
      <c r="DE109" s="133"/>
      <c r="DF109" s="133"/>
      <c r="DG109" s="133"/>
      <c r="DH109" s="133"/>
      <c r="DI109" s="133"/>
      <c r="DJ109" s="133"/>
      <c r="DK109" s="133"/>
      <c r="DL109" s="133"/>
      <c r="DM109" s="133"/>
      <c r="DN109" s="133"/>
      <c r="DO109" s="133"/>
      <c r="DP109" s="133"/>
      <c r="DQ109" s="133"/>
      <c r="DR109" s="133"/>
      <c r="DS109" s="133"/>
      <c r="DT109" s="133"/>
      <c r="DU109" s="133"/>
      <c r="DV109" s="133"/>
      <c r="DW109" s="133"/>
      <c r="DX109" s="133"/>
      <c r="DY109" s="133"/>
      <c r="DZ109" s="133"/>
      <c r="EA109" s="133"/>
      <c r="EB109" s="133"/>
      <c r="EC109" s="133"/>
      <c r="ED109" s="133"/>
      <c r="EE109" s="133"/>
      <c r="EF109" s="133"/>
      <c r="EG109" s="133"/>
      <c r="EH109" s="133"/>
      <c r="EI109" s="133"/>
      <c r="EJ109" s="133"/>
      <c r="EK109" s="133"/>
      <c r="EL109" s="133"/>
      <c r="EM109" s="133"/>
      <c r="EN109" s="133"/>
      <c r="EO109" s="133"/>
      <c r="EP109" s="133"/>
      <c r="EQ109" s="133"/>
      <c r="ER109" s="133"/>
      <c r="ES109" s="133"/>
      <c r="ET109" s="133"/>
      <c r="EU109" s="133"/>
      <c r="EV109" s="133"/>
      <c r="EW109" s="133"/>
      <c r="EX109" s="133"/>
      <c r="EY109" s="133"/>
      <c r="EZ109" s="133"/>
      <c r="FA109" s="133"/>
      <c r="FB109" s="133"/>
      <c r="FC109" s="133"/>
      <c r="FD109" s="133"/>
      <c r="FE109" s="133"/>
      <c r="FF109" s="133"/>
      <c r="FG109" s="133"/>
      <c r="FH109" s="133"/>
      <c r="FI109" s="133"/>
      <c r="FJ109" s="133"/>
      <c r="FK109" s="133"/>
      <c r="FL109" s="133"/>
      <c r="FM109" s="133"/>
      <c r="FN109" s="133"/>
      <c r="FO109" s="133"/>
      <c r="FP109" s="133"/>
      <c r="FQ109" s="133"/>
      <c r="FR109" s="133"/>
      <c r="FS109" s="133"/>
      <c r="FT109" s="133"/>
      <c r="FU109" s="133"/>
      <c r="FV109" s="133"/>
      <c r="FW109" s="133"/>
      <c r="FX109" s="133"/>
      <c r="FY109" s="133"/>
      <c r="FZ109" s="133"/>
      <c r="GA109" s="133"/>
      <c r="GB109" s="133"/>
      <c r="GC109" s="133"/>
      <c r="GD109" s="133"/>
      <c r="GE109" s="133"/>
      <c r="GF109" s="133"/>
      <c r="GG109" s="133"/>
      <c r="GH109" s="133"/>
      <c r="GI109" s="133"/>
      <c r="GJ109" s="133"/>
      <c r="GK109" s="133"/>
      <c r="GL109" s="133"/>
      <c r="GM109" s="133"/>
      <c r="GN109" s="133"/>
      <c r="GO109" s="133"/>
      <c r="GP109" s="133"/>
      <c r="GQ109" s="133"/>
      <c r="GR109" s="133"/>
      <c r="GS109" s="133"/>
      <c r="GT109" s="133"/>
      <c r="GU109" s="133"/>
      <c r="GV109" s="133"/>
      <c r="GW109" s="133"/>
      <c r="GX109" s="133"/>
      <c r="GY109" s="133"/>
      <c r="GZ109" s="133"/>
      <c r="HA109" s="133"/>
      <c r="HB109" s="133"/>
      <c r="HC109" s="133"/>
      <c r="HD109" s="133"/>
      <c r="HE109" s="133"/>
      <c r="HF109" s="133"/>
      <c r="HG109" s="133"/>
      <c r="HH109" s="133"/>
      <c r="HI109" s="133"/>
      <c r="HJ109" s="133"/>
      <c r="HK109" s="133"/>
      <c r="HL109" s="133"/>
      <c r="HM109" s="133"/>
      <c r="HN109" s="133"/>
      <c r="HO109" s="133"/>
      <c r="HP109" s="133"/>
      <c r="HQ109" s="133"/>
      <c r="HR109" s="133"/>
      <c r="HS109" s="133"/>
      <c r="HT109" s="133"/>
      <c r="HU109" s="133"/>
      <c r="HV109" s="133"/>
      <c r="HW109" s="133"/>
      <c r="HX109" s="133"/>
      <c r="HY109" s="133"/>
      <c r="HZ109" s="133"/>
      <c r="IA109" s="133"/>
      <c r="IB109" s="133"/>
      <c r="IC109" s="133"/>
      <c r="ID109" s="133"/>
      <c r="IE109" s="133"/>
      <c r="IF109" s="133"/>
      <c r="IG109" s="133"/>
      <c r="IH109" s="133"/>
      <c r="II109" s="133"/>
      <c r="IJ109" s="133"/>
      <c r="IK109" s="133"/>
      <c r="IL109" s="133"/>
      <c r="IM109" s="133"/>
      <c r="IN109" s="133"/>
      <c r="IO109" s="133"/>
      <c r="IP109" s="133"/>
      <c r="IQ109" s="133"/>
      <c r="IR109" s="133"/>
      <c r="IS109" s="133"/>
      <c r="IT109" s="133"/>
      <c r="IU109" s="133"/>
      <c r="IV109" s="133"/>
      <c r="IW109" s="133"/>
    </row>
    <row r="110" customFormat="false" ht="12" hidden="true" customHeight="true" outlineLevel="0" collapsed="false">
      <c r="A110" s="134" t="str">
        <f aca="false">TEXT(B110,"ddd")</f>
        <v>Wed</v>
      </c>
      <c r="B110" s="81" t="n">
        <v>36936</v>
      </c>
      <c r="C110" s="124" t="n">
        <v>3846.06</v>
      </c>
      <c r="D110" s="124" t="n">
        <v>3124.47</v>
      </c>
      <c r="E110" s="125" t="n">
        <v>6970.53</v>
      </c>
      <c r="F110" s="126" t="n">
        <v>1143.651</v>
      </c>
      <c r="G110" s="135"/>
      <c r="H110" s="135"/>
      <c r="I110" s="124" t="n">
        <v>723.784</v>
      </c>
      <c r="J110" s="124" t="n">
        <v>517</v>
      </c>
      <c r="K110" s="124" t="n">
        <v>2582.399</v>
      </c>
      <c r="L110" s="124" t="n">
        <v>860.357</v>
      </c>
      <c r="M110" s="124" t="n">
        <v>1003.229</v>
      </c>
      <c r="N110" s="124" t="n">
        <v>848.403</v>
      </c>
      <c r="O110" s="124" t="n">
        <v>4</v>
      </c>
      <c r="P110" s="125" t="n">
        <v>7682.823</v>
      </c>
      <c r="Q110" s="126" t="n">
        <v>-257.285</v>
      </c>
      <c r="R110" s="124" t="n">
        <v>-455.008</v>
      </c>
      <c r="S110" s="124" t="n">
        <v>-712.293</v>
      </c>
      <c r="T110" s="136" t="n">
        <v>6463651</v>
      </c>
      <c r="U110" s="125" t="n">
        <f aca="false">+U109+(R110*1000)</f>
        <v>16359606</v>
      </c>
      <c r="V110" s="129" t="n">
        <v>0</v>
      </c>
      <c r="W110" s="130" t="n">
        <v>26.7462807999794</v>
      </c>
      <c r="X110" s="53" t="n">
        <v>30</v>
      </c>
      <c r="Y110" s="55" t="n">
        <v>22</v>
      </c>
      <c r="Z110" s="132" t="n">
        <f aca="false">AVERAGE(X110,Y110)</f>
        <v>26</v>
      </c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3"/>
      <c r="CC110" s="133"/>
      <c r="CD110" s="133"/>
      <c r="CE110" s="133"/>
      <c r="CF110" s="133"/>
      <c r="CG110" s="133"/>
      <c r="CH110" s="133"/>
      <c r="CI110" s="133"/>
      <c r="CJ110" s="133"/>
      <c r="CK110" s="133"/>
      <c r="CL110" s="133"/>
      <c r="CM110" s="133"/>
      <c r="CN110" s="133"/>
      <c r="CO110" s="133"/>
      <c r="CP110" s="133"/>
      <c r="CQ110" s="133"/>
      <c r="CR110" s="133"/>
      <c r="CS110" s="133"/>
      <c r="CT110" s="133"/>
      <c r="CU110" s="133"/>
      <c r="CV110" s="133"/>
      <c r="CW110" s="133"/>
      <c r="CX110" s="133"/>
      <c r="CY110" s="133"/>
      <c r="CZ110" s="133"/>
      <c r="DA110" s="133"/>
      <c r="DB110" s="133"/>
      <c r="DC110" s="133"/>
      <c r="DD110" s="133"/>
      <c r="DE110" s="133"/>
      <c r="DF110" s="133"/>
      <c r="DG110" s="133"/>
      <c r="DH110" s="133"/>
      <c r="DI110" s="133"/>
      <c r="DJ110" s="133"/>
      <c r="DK110" s="133"/>
      <c r="DL110" s="133"/>
      <c r="DM110" s="133"/>
      <c r="DN110" s="133"/>
      <c r="DO110" s="133"/>
      <c r="DP110" s="133"/>
      <c r="DQ110" s="133"/>
      <c r="DR110" s="133"/>
      <c r="DS110" s="133"/>
      <c r="DT110" s="133"/>
      <c r="DU110" s="133"/>
      <c r="DV110" s="133"/>
      <c r="DW110" s="133"/>
      <c r="DX110" s="133"/>
      <c r="DY110" s="133"/>
      <c r="DZ110" s="133"/>
      <c r="EA110" s="133"/>
      <c r="EB110" s="133"/>
      <c r="EC110" s="133"/>
      <c r="ED110" s="133"/>
      <c r="EE110" s="133"/>
      <c r="EF110" s="133"/>
      <c r="EG110" s="133"/>
      <c r="EH110" s="133"/>
      <c r="EI110" s="133"/>
      <c r="EJ110" s="133"/>
      <c r="EK110" s="133"/>
      <c r="EL110" s="133"/>
      <c r="EM110" s="133"/>
      <c r="EN110" s="133"/>
      <c r="EO110" s="133"/>
      <c r="EP110" s="133"/>
      <c r="EQ110" s="133"/>
      <c r="ER110" s="133"/>
      <c r="ES110" s="133"/>
      <c r="ET110" s="133"/>
      <c r="EU110" s="133"/>
      <c r="EV110" s="133"/>
      <c r="EW110" s="133"/>
      <c r="EX110" s="133"/>
      <c r="EY110" s="133"/>
      <c r="EZ110" s="133"/>
      <c r="FA110" s="133"/>
      <c r="FB110" s="133"/>
      <c r="FC110" s="133"/>
      <c r="FD110" s="133"/>
      <c r="FE110" s="133"/>
      <c r="FF110" s="133"/>
      <c r="FG110" s="133"/>
      <c r="FH110" s="133"/>
      <c r="FI110" s="133"/>
      <c r="FJ110" s="133"/>
      <c r="FK110" s="133"/>
      <c r="FL110" s="133"/>
      <c r="FM110" s="133"/>
      <c r="FN110" s="133"/>
      <c r="FO110" s="133"/>
      <c r="FP110" s="133"/>
      <c r="FQ110" s="133"/>
      <c r="FR110" s="133"/>
      <c r="FS110" s="133"/>
      <c r="FT110" s="133"/>
      <c r="FU110" s="133"/>
      <c r="FV110" s="133"/>
      <c r="FW110" s="133"/>
      <c r="FX110" s="133"/>
      <c r="FY110" s="133"/>
      <c r="FZ110" s="133"/>
      <c r="GA110" s="133"/>
      <c r="GB110" s="133"/>
      <c r="GC110" s="133"/>
      <c r="GD110" s="133"/>
      <c r="GE110" s="133"/>
      <c r="GF110" s="133"/>
      <c r="GG110" s="133"/>
      <c r="GH110" s="133"/>
      <c r="GI110" s="133"/>
      <c r="GJ110" s="133"/>
      <c r="GK110" s="133"/>
      <c r="GL110" s="133"/>
      <c r="GM110" s="133"/>
      <c r="GN110" s="133"/>
      <c r="GO110" s="133"/>
      <c r="GP110" s="133"/>
      <c r="GQ110" s="133"/>
      <c r="GR110" s="133"/>
      <c r="GS110" s="133"/>
      <c r="GT110" s="133"/>
      <c r="GU110" s="133"/>
      <c r="GV110" s="133"/>
      <c r="GW110" s="133"/>
      <c r="GX110" s="133"/>
      <c r="GY110" s="133"/>
      <c r="GZ110" s="133"/>
      <c r="HA110" s="133"/>
      <c r="HB110" s="133"/>
      <c r="HC110" s="133"/>
      <c r="HD110" s="133"/>
      <c r="HE110" s="133"/>
      <c r="HF110" s="133"/>
      <c r="HG110" s="133"/>
      <c r="HH110" s="133"/>
      <c r="HI110" s="133"/>
      <c r="HJ110" s="133"/>
      <c r="HK110" s="133"/>
      <c r="HL110" s="133"/>
      <c r="HM110" s="133"/>
      <c r="HN110" s="133"/>
      <c r="HO110" s="133"/>
      <c r="HP110" s="133"/>
      <c r="HQ110" s="133"/>
      <c r="HR110" s="133"/>
      <c r="HS110" s="133"/>
      <c r="HT110" s="133"/>
      <c r="HU110" s="133"/>
      <c r="HV110" s="133"/>
      <c r="HW110" s="133"/>
      <c r="HX110" s="133"/>
      <c r="HY110" s="133"/>
      <c r="HZ110" s="133"/>
      <c r="IA110" s="133"/>
      <c r="IB110" s="133"/>
      <c r="IC110" s="133"/>
      <c r="ID110" s="133"/>
      <c r="IE110" s="133"/>
      <c r="IF110" s="133"/>
      <c r="IG110" s="133"/>
      <c r="IH110" s="133"/>
      <c r="II110" s="133"/>
      <c r="IJ110" s="133"/>
      <c r="IK110" s="133"/>
      <c r="IL110" s="133"/>
      <c r="IM110" s="133"/>
      <c r="IN110" s="133"/>
      <c r="IO110" s="133"/>
      <c r="IP110" s="133"/>
      <c r="IQ110" s="133"/>
      <c r="IR110" s="133"/>
      <c r="IS110" s="133"/>
      <c r="IT110" s="133"/>
      <c r="IU110" s="133"/>
      <c r="IV110" s="133"/>
      <c r="IW110" s="133"/>
    </row>
    <row r="111" customFormat="false" ht="12" hidden="true" customHeight="true" outlineLevel="0" collapsed="false">
      <c r="A111" s="134" t="str">
        <f aca="false">TEXT(B111,"ddd")</f>
        <v>Thu</v>
      </c>
      <c r="B111" s="81" t="n">
        <v>36937</v>
      </c>
      <c r="C111" s="124" t="n">
        <v>3849.559</v>
      </c>
      <c r="D111" s="124" t="n">
        <v>3123.919</v>
      </c>
      <c r="E111" s="125" t="n">
        <v>6973.478</v>
      </c>
      <c r="F111" s="126" t="n">
        <v>1077.092</v>
      </c>
      <c r="G111" s="135"/>
      <c r="H111" s="135"/>
      <c r="I111" s="124" t="n">
        <v>660.43</v>
      </c>
      <c r="J111" s="124" t="n">
        <v>530</v>
      </c>
      <c r="K111" s="124" t="n">
        <v>2622.282</v>
      </c>
      <c r="L111" s="124" t="n">
        <v>837.701</v>
      </c>
      <c r="M111" s="124" t="n">
        <v>787.437</v>
      </c>
      <c r="N111" s="124" t="n">
        <v>853.313</v>
      </c>
      <c r="O111" s="124" t="n">
        <v>5</v>
      </c>
      <c r="P111" s="125" t="n">
        <v>7373.255</v>
      </c>
      <c r="Q111" s="126" t="n">
        <v>-185.608</v>
      </c>
      <c r="R111" s="124" t="n">
        <v>-214.169</v>
      </c>
      <c r="S111" s="124" t="n">
        <v>-399.777</v>
      </c>
      <c r="T111" s="136" t="n">
        <v>6278043</v>
      </c>
      <c r="U111" s="125" t="n">
        <f aca="false">+U110+(R111*1000)</f>
        <v>16145437</v>
      </c>
      <c r="V111" s="129" t="n">
        <v>0</v>
      </c>
      <c r="W111" s="130" t="n">
        <v>15.7316199830701</v>
      </c>
      <c r="X111" s="53" t="n">
        <v>37</v>
      </c>
      <c r="Y111" s="55" t="n">
        <v>17</v>
      </c>
      <c r="Z111" s="132" t="n">
        <f aca="false">AVERAGE(X111,Y111)</f>
        <v>27</v>
      </c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3"/>
      <c r="CE111" s="133"/>
      <c r="CF111" s="133"/>
      <c r="CG111" s="133"/>
      <c r="CH111" s="133"/>
      <c r="CI111" s="133"/>
      <c r="CJ111" s="133"/>
      <c r="CK111" s="133"/>
      <c r="CL111" s="133"/>
      <c r="CM111" s="133"/>
      <c r="CN111" s="133"/>
      <c r="CO111" s="133"/>
      <c r="CP111" s="133"/>
      <c r="CQ111" s="133"/>
      <c r="CR111" s="133"/>
      <c r="CS111" s="133"/>
      <c r="CT111" s="133"/>
      <c r="CU111" s="133"/>
      <c r="CV111" s="133"/>
      <c r="CW111" s="133"/>
      <c r="CX111" s="133"/>
      <c r="CY111" s="133"/>
      <c r="CZ111" s="133"/>
      <c r="DA111" s="133"/>
      <c r="DB111" s="133"/>
      <c r="DC111" s="133"/>
      <c r="DD111" s="133"/>
      <c r="DE111" s="133"/>
      <c r="DF111" s="133"/>
      <c r="DG111" s="133"/>
      <c r="DH111" s="133"/>
      <c r="DI111" s="133"/>
      <c r="DJ111" s="133"/>
      <c r="DK111" s="133"/>
      <c r="DL111" s="133"/>
      <c r="DM111" s="133"/>
      <c r="DN111" s="133"/>
      <c r="DO111" s="133"/>
      <c r="DP111" s="133"/>
      <c r="DQ111" s="133"/>
      <c r="DR111" s="133"/>
      <c r="DS111" s="133"/>
      <c r="DT111" s="133"/>
      <c r="DU111" s="133"/>
      <c r="DV111" s="133"/>
      <c r="DW111" s="133"/>
      <c r="DX111" s="133"/>
      <c r="DY111" s="133"/>
      <c r="DZ111" s="133"/>
      <c r="EA111" s="133"/>
      <c r="EB111" s="133"/>
      <c r="EC111" s="133"/>
      <c r="ED111" s="133"/>
      <c r="EE111" s="133"/>
      <c r="EF111" s="133"/>
      <c r="EG111" s="133"/>
      <c r="EH111" s="133"/>
      <c r="EI111" s="133"/>
      <c r="EJ111" s="133"/>
      <c r="EK111" s="133"/>
      <c r="EL111" s="133"/>
      <c r="EM111" s="133"/>
      <c r="EN111" s="133"/>
      <c r="EO111" s="133"/>
      <c r="EP111" s="133"/>
      <c r="EQ111" s="133"/>
      <c r="ER111" s="133"/>
      <c r="ES111" s="133"/>
      <c r="ET111" s="133"/>
      <c r="EU111" s="133"/>
      <c r="EV111" s="133"/>
      <c r="EW111" s="133"/>
      <c r="EX111" s="133"/>
      <c r="EY111" s="133"/>
      <c r="EZ111" s="133"/>
      <c r="FA111" s="133"/>
      <c r="FB111" s="133"/>
      <c r="FC111" s="133"/>
      <c r="FD111" s="133"/>
      <c r="FE111" s="133"/>
      <c r="FF111" s="133"/>
      <c r="FG111" s="133"/>
      <c r="FH111" s="133"/>
      <c r="FI111" s="133"/>
      <c r="FJ111" s="133"/>
      <c r="FK111" s="133"/>
      <c r="FL111" s="133"/>
      <c r="FM111" s="133"/>
      <c r="FN111" s="133"/>
      <c r="FO111" s="133"/>
      <c r="FP111" s="133"/>
      <c r="FQ111" s="133"/>
      <c r="FR111" s="133"/>
      <c r="FS111" s="133"/>
      <c r="FT111" s="133"/>
      <c r="FU111" s="133"/>
      <c r="FV111" s="133"/>
      <c r="FW111" s="133"/>
      <c r="FX111" s="133"/>
      <c r="FY111" s="133"/>
      <c r="FZ111" s="133"/>
      <c r="GA111" s="133"/>
      <c r="GB111" s="133"/>
      <c r="GC111" s="133"/>
      <c r="GD111" s="133"/>
      <c r="GE111" s="133"/>
      <c r="GF111" s="133"/>
      <c r="GG111" s="133"/>
      <c r="GH111" s="133"/>
      <c r="GI111" s="133"/>
      <c r="GJ111" s="133"/>
      <c r="GK111" s="133"/>
      <c r="GL111" s="133"/>
      <c r="GM111" s="133"/>
      <c r="GN111" s="133"/>
      <c r="GO111" s="133"/>
      <c r="GP111" s="133"/>
      <c r="GQ111" s="133"/>
      <c r="GR111" s="133"/>
      <c r="GS111" s="133"/>
      <c r="GT111" s="133"/>
      <c r="GU111" s="133"/>
      <c r="GV111" s="133"/>
      <c r="GW111" s="133"/>
      <c r="GX111" s="133"/>
      <c r="GY111" s="133"/>
      <c r="GZ111" s="133"/>
      <c r="HA111" s="133"/>
      <c r="HB111" s="133"/>
      <c r="HC111" s="133"/>
      <c r="HD111" s="133"/>
      <c r="HE111" s="133"/>
      <c r="HF111" s="133"/>
      <c r="HG111" s="133"/>
      <c r="HH111" s="133"/>
      <c r="HI111" s="133"/>
      <c r="HJ111" s="133"/>
      <c r="HK111" s="133"/>
      <c r="HL111" s="133"/>
      <c r="HM111" s="133"/>
      <c r="HN111" s="133"/>
      <c r="HO111" s="133"/>
      <c r="HP111" s="133"/>
      <c r="HQ111" s="133"/>
      <c r="HR111" s="133"/>
      <c r="HS111" s="133"/>
      <c r="HT111" s="133"/>
      <c r="HU111" s="133"/>
      <c r="HV111" s="133"/>
      <c r="HW111" s="133"/>
      <c r="HX111" s="133"/>
      <c r="HY111" s="133"/>
      <c r="HZ111" s="133"/>
      <c r="IA111" s="133"/>
      <c r="IB111" s="133"/>
      <c r="IC111" s="133"/>
      <c r="ID111" s="133"/>
      <c r="IE111" s="133"/>
      <c r="IF111" s="133"/>
      <c r="IG111" s="133"/>
      <c r="IH111" s="133"/>
      <c r="II111" s="133"/>
      <c r="IJ111" s="133"/>
      <c r="IK111" s="133"/>
      <c r="IL111" s="133"/>
      <c r="IM111" s="133"/>
      <c r="IN111" s="133"/>
      <c r="IO111" s="133"/>
      <c r="IP111" s="133"/>
      <c r="IQ111" s="133"/>
      <c r="IR111" s="133"/>
      <c r="IS111" s="133"/>
      <c r="IT111" s="133"/>
      <c r="IU111" s="133"/>
      <c r="IV111" s="133"/>
      <c r="IW111" s="133"/>
    </row>
    <row r="112" customFormat="false" ht="12" hidden="true" customHeight="true" outlineLevel="0" collapsed="false">
      <c r="A112" s="134" t="str">
        <f aca="false">TEXT(B112,"ddd")</f>
        <v>Fri</v>
      </c>
      <c r="B112" s="81" t="n">
        <v>36938</v>
      </c>
      <c r="C112" s="124" t="n">
        <v>3842.09</v>
      </c>
      <c r="D112" s="124" t="n">
        <v>3191.14</v>
      </c>
      <c r="E112" s="125" t="n">
        <v>7033.23</v>
      </c>
      <c r="F112" s="126" t="n">
        <v>1224.79</v>
      </c>
      <c r="G112" s="135"/>
      <c r="H112" s="135"/>
      <c r="I112" s="124" t="n">
        <v>609.836</v>
      </c>
      <c r="J112" s="124" t="n">
        <v>506</v>
      </c>
      <c r="K112" s="124" t="n">
        <v>2635.752</v>
      </c>
      <c r="L112" s="124" t="n">
        <v>842.293</v>
      </c>
      <c r="M112" s="124" t="n">
        <v>791.38</v>
      </c>
      <c r="N112" s="124" t="n">
        <v>853.336</v>
      </c>
      <c r="O112" s="124" t="n">
        <v>-1</v>
      </c>
      <c r="P112" s="125" t="n">
        <v>7462.387</v>
      </c>
      <c r="Q112" s="126" t="n">
        <v>-49.51</v>
      </c>
      <c r="R112" s="124" t="n">
        <v>-379.647</v>
      </c>
      <c r="S112" s="124" t="n">
        <v>-429.157</v>
      </c>
      <c r="T112" s="136" t="n">
        <v>6228533</v>
      </c>
      <c r="U112" s="125" t="n">
        <f aca="false">+U111+(R112*1000)</f>
        <v>15765790</v>
      </c>
      <c r="V112" s="129" t="n">
        <v>0</v>
      </c>
      <c r="W112" s="130" t="n">
        <v>23.9927270165656</v>
      </c>
      <c r="X112" s="53" t="n">
        <v>43</v>
      </c>
      <c r="Y112" s="55" t="n">
        <v>26</v>
      </c>
      <c r="Z112" s="132" t="n">
        <f aca="false">AVERAGE(X112,Y112)</f>
        <v>34.5</v>
      </c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3"/>
      <c r="BR112" s="133"/>
      <c r="BS112" s="133"/>
      <c r="BT112" s="133"/>
      <c r="BU112" s="133"/>
      <c r="BV112" s="133"/>
      <c r="BW112" s="133"/>
      <c r="BX112" s="133"/>
      <c r="BY112" s="133"/>
      <c r="BZ112" s="133"/>
      <c r="CA112" s="133"/>
      <c r="CB112" s="133"/>
      <c r="CC112" s="133"/>
      <c r="CD112" s="133"/>
      <c r="CE112" s="133"/>
      <c r="CF112" s="133"/>
      <c r="CG112" s="133"/>
      <c r="CH112" s="133"/>
      <c r="CI112" s="133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133"/>
      <c r="CU112" s="133"/>
      <c r="CV112" s="133"/>
      <c r="CW112" s="133"/>
      <c r="CX112" s="133"/>
      <c r="CY112" s="133"/>
      <c r="CZ112" s="133"/>
      <c r="DA112" s="133"/>
      <c r="DB112" s="133"/>
      <c r="DC112" s="133"/>
      <c r="DD112" s="133"/>
      <c r="DE112" s="133"/>
      <c r="DF112" s="133"/>
      <c r="DG112" s="133"/>
      <c r="DH112" s="133"/>
      <c r="DI112" s="133"/>
      <c r="DJ112" s="133"/>
      <c r="DK112" s="133"/>
      <c r="DL112" s="133"/>
      <c r="DM112" s="133"/>
      <c r="DN112" s="133"/>
      <c r="DO112" s="133"/>
      <c r="DP112" s="133"/>
      <c r="DQ112" s="133"/>
      <c r="DR112" s="133"/>
      <c r="DS112" s="133"/>
      <c r="DT112" s="133"/>
      <c r="DU112" s="133"/>
      <c r="DV112" s="133"/>
      <c r="DW112" s="133"/>
      <c r="DX112" s="133"/>
      <c r="DY112" s="133"/>
      <c r="DZ112" s="133"/>
      <c r="EA112" s="133"/>
      <c r="EB112" s="133"/>
      <c r="EC112" s="133"/>
      <c r="ED112" s="133"/>
      <c r="EE112" s="133"/>
      <c r="EF112" s="133"/>
      <c r="EG112" s="133"/>
      <c r="EH112" s="133"/>
      <c r="EI112" s="133"/>
      <c r="EJ112" s="133"/>
      <c r="EK112" s="133"/>
      <c r="EL112" s="133"/>
      <c r="EM112" s="133"/>
      <c r="EN112" s="133"/>
      <c r="EO112" s="133"/>
      <c r="EP112" s="133"/>
      <c r="EQ112" s="133"/>
      <c r="ER112" s="133"/>
      <c r="ES112" s="133"/>
      <c r="ET112" s="133"/>
      <c r="EU112" s="133"/>
      <c r="EV112" s="133"/>
      <c r="EW112" s="133"/>
      <c r="EX112" s="133"/>
      <c r="EY112" s="133"/>
      <c r="EZ112" s="133"/>
      <c r="FA112" s="133"/>
      <c r="FB112" s="133"/>
      <c r="FC112" s="133"/>
      <c r="FD112" s="133"/>
      <c r="FE112" s="133"/>
      <c r="FF112" s="133"/>
      <c r="FG112" s="133"/>
      <c r="FH112" s="133"/>
      <c r="FI112" s="133"/>
      <c r="FJ112" s="133"/>
      <c r="FK112" s="133"/>
      <c r="FL112" s="133"/>
      <c r="FM112" s="133"/>
      <c r="FN112" s="133"/>
      <c r="FO112" s="133"/>
      <c r="FP112" s="133"/>
      <c r="FQ112" s="133"/>
      <c r="FR112" s="133"/>
      <c r="FS112" s="133"/>
      <c r="FT112" s="133"/>
      <c r="FU112" s="133"/>
      <c r="FV112" s="133"/>
      <c r="FW112" s="133"/>
      <c r="FX112" s="133"/>
      <c r="FY112" s="133"/>
      <c r="FZ112" s="133"/>
      <c r="GA112" s="133"/>
      <c r="GB112" s="133"/>
      <c r="GC112" s="133"/>
      <c r="GD112" s="133"/>
      <c r="GE112" s="133"/>
      <c r="GF112" s="133"/>
      <c r="GG112" s="133"/>
      <c r="GH112" s="133"/>
      <c r="GI112" s="133"/>
      <c r="GJ112" s="133"/>
      <c r="GK112" s="133"/>
      <c r="GL112" s="133"/>
      <c r="GM112" s="133"/>
      <c r="GN112" s="133"/>
      <c r="GO112" s="133"/>
      <c r="GP112" s="133"/>
      <c r="GQ112" s="133"/>
      <c r="GR112" s="133"/>
      <c r="GS112" s="133"/>
      <c r="GT112" s="133"/>
      <c r="GU112" s="133"/>
      <c r="GV112" s="133"/>
      <c r="GW112" s="133"/>
      <c r="GX112" s="133"/>
      <c r="GY112" s="133"/>
      <c r="GZ112" s="133"/>
      <c r="HA112" s="133"/>
      <c r="HB112" s="133"/>
      <c r="HC112" s="133"/>
      <c r="HD112" s="133"/>
      <c r="HE112" s="133"/>
      <c r="HF112" s="133"/>
      <c r="HG112" s="133"/>
      <c r="HH112" s="133"/>
      <c r="HI112" s="133"/>
      <c r="HJ112" s="133"/>
      <c r="HK112" s="133"/>
      <c r="HL112" s="133"/>
      <c r="HM112" s="133"/>
      <c r="HN112" s="133"/>
      <c r="HO112" s="133"/>
      <c r="HP112" s="133"/>
      <c r="HQ112" s="133"/>
      <c r="HR112" s="133"/>
      <c r="HS112" s="133"/>
      <c r="HT112" s="133"/>
      <c r="HU112" s="133"/>
      <c r="HV112" s="133"/>
      <c r="HW112" s="133"/>
      <c r="HX112" s="133"/>
      <c r="HY112" s="133"/>
      <c r="HZ112" s="133"/>
      <c r="IA112" s="133"/>
      <c r="IB112" s="133"/>
      <c r="IC112" s="133"/>
      <c r="ID112" s="133"/>
      <c r="IE112" s="133"/>
      <c r="IF112" s="133"/>
      <c r="IG112" s="133"/>
      <c r="IH112" s="133"/>
      <c r="II112" s="133"/>
      <c r="IJ112" s="133"/>
      <c r="IK112" s="133"/>
      <c r="IL112" s="133"/>
      <c r="IM112" s="133"/>
      <c r="IN112" s="133"/>
      <c r="IO112" s="133"/>
      <c r="IP112" s="133"/>
      <c r="IQ112" s="133"/>
      <c r="IR112" s="133"/>
      <c r="IS112" s="133"/>
      <c r="IT112" s="133"/>
      <c r="IU112" s="133"/>
      <c r="IV112" s="133"/>
      <c r="IW112" s="133"/>
    </row>
    <row r="113" customFormat="false" ht="12" hidden="true" customHeight="true" outlineLevel="0" collapsed="false">
      <c r="A113" s="134" t="str">
        <f aca="false">TEXT(B113,"ddd")</f>
        <v>Sat</v>
      </c>
      <c r="B113" s="81" t="n">
        <v>36939</v>
      </c>
      <c r="C113" s="124" t="n">
        <v>3866.366</v>
      </c>
      <c r="D113" s="124" t="n">
        <v>3135.223</v>
      </c>
      <c r="E113" s="125" t="n">
        <v>7001.589</v>
      </c>
      <c r="F113" s="126" t="n">
        <v>894.888</v>
      </c>
      <c r="G113" s="135"/>
      <c r="H113" s="135"/>
      <c r="I113" s="124" t="n">
        <v>565.046</v>
      </c>
      <c r="J113" s="124" t="n">
        <v>500</v>
      </c>
      <c r="K113" s="124" t="n">
        <v>2620.862</v>
      </c>
      <c r="L113" s="124" t="n">
        <v>881.882</v>
      </c>
      <c r="M113" s="124" t="n">
        <v>819.054</v>
      </c>
      <c r="N113" s="124" t="n">
        <v>854.443</v>
      </c>
      <c r="O113" s="124" t="n">
        <v>4</v>
      </c>
      <c r="P113" s="125" t="n">
        <v>7140.175</v>
      </c>
      <c r="Q113" s="126" t="n">
        <v>-54.803</v>
      </c>
      <c r="R113" s="124" t="n">
        <v>-83.783</v>
      </c>
      <c r="S113" s="124" t="n">
        <v>-138.586</v>
      </c>
      <c r="T113" s="136" t="n">
        <v>6173730</v>
      </c>
      <c r="U113" s="125" t="n">
        <f aca="false">+U112+(R113*1000)</f>
        <v>15682007</v>
      </c>
      <c r="V113" s="129" t="n">
        <v>-2.27373675443232E-013</v>
      </c>
      <c r="W113" s="130" t="n">
        <v>25.932726821274</v>
      </c>
      <c r="X113" s="53" t="n">
        <v>45</v>
      </c>
      <c r="Y113" s="55" t="n">
        <v>25</v>
      </c>
      <c r="Z113" s="132" t="n">
        <f aca="false">AVERAGE(X113,Y113)</f>
        <v>35</v>
      </c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3"/>
      <c r="BR113" s="133"/>
      <c r="BS113" s="133"/>
      <c r="BT113" s="133"/>
      <c r="BU113" s="133"/>
      <c r="BV113" s="133"/>
      <c r="BW113" s="133"/>
      <c r="BX113" s="133"/>
      <c r="BY113" s="133"/>
      <c r="BZ113" s="133"/>
      <c r="CA113" s="133"/>
      <c r="CB113" s="133"/>
      <c r="CC113" s="133"/>
      <c r="CD113" s="133"/>
      <c r="CE113" s="133"/>
      <c r="CF113" s="133"/>
      <c r="CG113" s="133"/>
      <c r="CH113" s="133"/>
      <c r="CI113" s="133"/>
      <c r="CJ113" s="133"/>
      <c r="CK113" s="133"/>
      <c r="CL113" s="133"/>
      <c r="CM113" s="133"/>
      <c r="CN113" s="133"/>
      <c r="CO113" s="133"/>
      <c r="CP113" s="133"/>
      <c r="CQ113" s="133"/>
      <c r="CR113" s="133"/>
      <c r="CS113" s="133"/>
      <c r="CT113" s="133"/>
      <c r="CU113" s="133"/>
      <c r="CV113" s="133"/>
      <c r="CW113" s="133"/>
      <c r="CX113" s="133"/>
      <c r="CY113" s="133"/>
      <c r="CZ113" s="133"/>
      <c r="DA113" s="133"/>
      <c r="DB113" s="133"/>
      <c r="DC113" s="133"/>
      <c r="DD113" s="133"/>
      <c r="DE113" s="133"/>
      <c r="DF113" s="133"/>
      <c r="DG113" s="133"/>
      <c r="DH113" s="133"/>
      <c r="DI113" s="133"/>
      <c r="DJ113" s="133"/>
      <c r="DK113" s="133"/>
      <c r="DL113" s="133"/>
      <c r="DM113" s="133"/>
      <c r="DN113" s="133"/>
      <c r="DO113" s="133"/>
      <c r="DP113" s="133"/>
      <c r="DQ113" s="133"/>
      <c r="DR113" s="133"/>
      <c r="DS113" s="133"/>
      <c r="DT113" s="133"/>
      <c r="DU113" s="133"/>
      <c r="DV113" s="133"/>
      <c r="DW113" s="133"/>
      <c r="DX113" s="133"/>
      <c r="DY113" s="133"/>
      <c r="DZ113" s="133"/>
      <c r="EA113" s="133"/>
      <c r="EB113" s="133"/>
      <c r="EC113" s="133"/>
      <c r="ED113" s="133"/>
      <c r="EE113" s="133"/>
      <c r="EF113" s="133"/>
      <c r="EG113" s="133"/>
      <c r="EH113" s="133"/>
      <c r="EI113" s="133"/>
      <c r="EJ113" s="133"/>
      <c r="EK113" s="133"/>
      <c r="EL113" s="133"/>
      <c r="EM113" s="133"/>
      <c r="EN113" s="133"/>
      <c r="EO113" s="133"/>
      <c r="EP113" s="133"/>
      <c r="EQ113" s="133"/>
      <c r="ER113" s="133"/>
      <c r="ES113" s="133"/>
      <c r="ET113" s="133"/>
      <c r="EU113" s="133"/>
      <c r="EV113" s="133"/>
      <c r="EW113" s="133"/>
      <c r="EX113" s="133"/>
      <c r="EY113" s="133"/>
      <c r="EZ113" s="133"/>
      <c r="FA113" s="133"/>
      <c r="FB113" s="133"/>
      <c r="FC113" s="133"/>
      <c r="FD113" s="133"/>
      <c r="FE113" s="133"/>
      <c r="FF113" s="133"/>
      <c r="FG113" s="133"/>
      <c r="FH113" s="133"/>
      <c r="FI113" s="133"/>
      <c r="FJ113" s="133"/>
      <c r="FK113" s="133"/>
      <c r="FL113" s="133"/>
      <c r="FM113" s="133"/>
      <c r="FN113" s="133"/>
      <c r="FO113" s="133"/>
      <c r="FP113" s="133"/>
      <c r="FQ113" s="133"/>
      <c r="FR113" s="133"/>
      <c r="FS113" s="133"/>
      <c r="FT113" s="133"/>
      <c r="FU113" s="133"/>
      <c r="FV113" s="133"/>
      <c r="FW113" s="133"/>
      <c r="FX113" s="133"/>
      <c r="FY113" s="133"/>
      <c r="FZ113" s="133"/>
      <c r="GA113" s="133"/>
      <c r="GB113" s="133"/>
      <c r="GC113" s="133"/>
      <c r="GD113" s="133"/>
      <c r="GE113" s="133"/>
      <c r="GF113" s="133"/>
      <c r="GG113" s="133"/>
      <c r="GH113" s="133"/>
      <c r="GI113" s="133"/>
      <c r="GJ113" s="133"/>
      <c r="GK113" s="133"/>
      <c r="GL113" s="133"/>
      <c r="GM113" s="133"/>
      <c r="GN113" s="133"/>
      <c r="GO113" s="133"/>
      <c r="GP113" s="133"/>
      <c r="GQ113" s="133"/>
      <c r="GR113" s="133"/>
      <c r="GS113" s="133"/>
      <c r="GT113" s="133"/>
      <c r="GU113" s="133"/>
      <c r="GV113" s="133"/>
      <c r="GW113" s="133"/>
      <c r="GX113" s="133"/>
      <c r="GY113" s="133"/>
      <c r="GZ113" s="133"/>
      <c r="HA113" s="133"/>
      <c r="HB113" s="133"/>
      <c r="HC113" s="133"/>
      <c r="HD113" s="133"/>
      <c r="HE113" s="133"/>
      <c r="HF113" s="133"/>
      <c r="HG113" s="133"/>
      <c r="HH113" s="133"/>
      <c r="HI113" s="133"/>
      <c r="HJ113" s="133"/>
      <c r="HK113" s="133"/>
      <c r="HL113" s="133"/>
      <c r="HM113" s="133"/>
      <c r="HN113" s="133"/>
      <c r="HO113" s="133"/>
      <c r="HP113" s="133"/>
      <c r="HQ113" s="133"/>
      <c r="HR113" s="133"/>
      <c r="HS113" s="133"/>
      <c r="HT113" s="133"/>
      <c r="HU113" s="133"/>
      <c r="HV113" s="133"/>
      <c r="HW113" s="133"/>
      <c r="HX113" s="133"/>
      <c r="HY113" s="133"/>
      <c r="HZ113" s="133"/>
      <c r="IA113" s="133"/>
      <c r="IB113" s="133"/>
      <c r="IC113" s="133"/>
      <c r="ID113" s="133"/>
      <c r="IE113" s="133"/>
      <c r="IF113" s="133"/>
      <c r="IG113" s="133"/>
      <c r="IH113" s="133"/>
      <c r="II113" s="133"/>
      <c r="IJ113" s="133"/>
      <c r="IK113" s="133"/>
      <c r="IL113" s="133"/>
      <c r="IM113" s="133"/>
      <c r="IN113" s="133"/>
      <c r="IO113" s="133"/>
      <c r="IP113" s="133"/>
      <c r="IQ113" s="133"/>
      <c r="IR113" s="133"/>
      <c r="IS113" s="133"/>
      <c r="IT113" s="133"/>
      <c r="IU113" s="133"/>
      <c r="IV113" s="133"/>
      <c r="IW113" s="133"/>
    </row>
    <row r="114" customFormat="false" ht="12" hidden="true" customHeight="true" outlineLevel="0" collapsed="false">
      <c r="A114" s="134" t="str">
        <f aca="false">TEXT(B114,"ddd")</f>
        <v>Sun</v>
      </c>
      <c r="B114" s="81" t="n">
        <v>36940</v>
      </c>
      <c r="C114" s="124" t="n">
        <v>3779.111</v>
      </c>
      <c r="D114" s="124" t="n">
        <v>3150</v>
      </c>
      <c r="E114" s="125" t="n">
        <v>6929.111</v>
      </c>
      <c r="F114" s="126" t="n">
        <v>815.602000000001</v>
      </c>
      <c r="G114" s="135"/>
      <c r="H114" s="135"/>
      <c r="I114" s="124" t="n">
        <v>487.323</v>
      </c>
      <c r="J114" s="124" t="n">
        <v>502</v>
      </c>
      <c r="K114" s="124" t="n">
        <v>2633.165</v>
      </c>
      <c r="L114" s="124" t="n">
        <v>885</v>
      </c>
      <c r="M114" s="124" t="n">
        <v>800</v>
      </c>
      <c r="N114" s="124" t="n">
        <v>842.096</v>
      </c>
      <c r="O114" s="124" t="n">
        <v>6</v>
      </c>
      <c r="P114" s="125" t="n">
        <v>6971.186</v>
      </c>
      <c r="Q114" s="126" t="n">
        <v>-2.209</v>
      </c>
      <c r="R114" s="124" t="n">
        <v>-39.866</v>
      </c>
      <c r="S114" s="124" t="n">
        <v>-42.075</v>
      </c>
      <c r="T114" s="136" t="n">
        <v>6171521</v>
      </c>
      <c r="U114" s="125" t="n">
        <f aca="false">+U113+(R114*1000)</f>
        <v>15642141</v>
      </c>
      <c r="V114" s="129" t="n">
        <v>1.84741111297626E-013</v>
      </c>
      <c r="W114" s="130" t="n">
        <v>34.8417236247696</v>
      </c>
      <c r="X114" s="53" t="n">
        <v>55</v>
      </c>
      <c r="Y114" s="55" t="n">
        <v>29</v>
      </c>
      <c r="Z114" s="132" t="n">
        <f aca="false">AVERAGE(X114,Y114)</f>
        <v>42</v>
      </c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3"/>
      <c r="BU114" s="133"/>
      <c r="BV114" s="133"/>
      <c r="BW114" s="133"/>
      <c r="BX114" s="133"/>
      <c r="BY114" s="133"/>
      <c r="BZ114" s="133"/>
      <c r="CA114" s="133"/>
      <c r="CB114" s="133"/>
      <c r="CC114" s="133"/>
      <c r="CD114" s="133"/>
      <c r="CE114" s="133"/>
      <c r="CF114" s="133"/>
      <c r="CG114" s="133"/>
      <c r="CH114" s="133"/>
      <c r="CI114" s="133"/>
      <c r="CJ114" s="133"/>
      <c r="CK114" s="133"/>
      <c r="CL114" s="133"/>
      <c r="CM114" s="133"/>
      <c r="CN114" s="133"/>
      <c r="CO114" s="133"/>
      <c r="CP114" s="133"/>
      <c r="CQ114" s="133"/>
      <c r="CR114" s="133"/>
      <c r="CS114" s="133"/>
      <c r="CT114" s="133"/>
      <c r="CU114" s="133"/>
      <c r="CV114" s="133"/>
      <c r="CW114" s="133"/>
      <c r="CX114" s="133"/>
      <c r="CY114" s="133"/>
      <c r="CZ114" s="133"/>
      <c r="DA114" s="133"/>
      <c r="DB114" s="133"/>
      <c r="DC114" s="133"/>
      <c r="DD114" s="133"/>
      <c r="DE114" s="133"/>
      <c r="DF114" s="133"/>
      <c r="DG114" s="133"/>
      <c r="DH114" s="133"/>
      <c r="DI114" s="133"/>
      <c r="DJ114" s="133"/>
      <c r="DK114" s="133"/>
      <c r="DL114" s="133"/>
      <c r="DM114" s="133"/>
      <c r="DN114" s="133"/>
      <c r="DO114" s="133"/>
      <c r="DP114" s="133"/>
      <c r="DQ114" s="133"/>
      <c r="DR114" s="133"/>
      <c r="DS114" s="133"/>
      <c r="DT114" s="133"/>
      <c r="DU114" s="133"/>
      <c r="DV114" s="133"/>
      <c r="DW114" s="133"/>
      <c r="DX114" s="133"/>
      <c r="DY114" s="133"/>
      <c r="DZ114" s="133"/>
      <c r="EA114" s="133"/>
      <c r="EB114" s="133"/>
      <c r="EC114" s="133"/>
      <c r="ED114" s="133"/>
      <c r="EE114" s="133"/>
      <c r="EF114" s="133"/>
      <c r="EG114" s="133"/>
      <c r="EH114" s="133"/>
      <c r="EI114" s="133"/>
      <c r="EJ114" s="133"/>
      <c r="EK114" s="133"/>
      <c r="EL114" s="133"/>
      <c r="EM114" s="133"/>
      <c r="EN114" s="133"/>
      <c r="EO114" s="133"/>
      <c r="EP114" s="133"/>
      <c r="EQ114" s="133"/>
      <c r="ER114" s="133"/>
      <c r="ES114" s="133"/>
      <c r="ET114" s="133"/>
      <c r="EU114" s="133"/>
      <c r="EV114" s="133"/>
      <c r="EW114" s="133"/>
      <c r="EX114" s="133"/>
      <c r="EY114" s="133"/>
      <c r="EZ114" s="133"/>
      <c r="FA114" s="133"/>
      <c r="FB114" s="133"/>
      <c r="FC114" s="133"/>
      <c r="FD114" s="133"/>
      <c r="FE114" s="133"/>
      <c r="FF114" s="133"/>
      <c r="FG114" s="133"/>
      <c r="FH114" s="133"/>
      <c r="FI114" s="133"/>
      <c r="FJ114" s="133"/>
      <c r="FK114" s="133"/>
      <c r="FL114" s="133"/>
      <c r="FM114" s="133"/>
      <c r="FN114" s="133"/>
      <c r="FO114" s="133"/>
      <c r="FP114" s="133"/>
      <c r="FQ114" s="133"/>
      <c r="FR114" s="133"/>
      <c r="FS114" s="133"/>
      <c r="FT114" s="133"/>
      <c r="FU114" s="133"/>
      <c r="FV114" s="133"/>
      <c r="FW114" s="133"/>
      <c r="FX114" s="133"/>
      <c r="FY114" s="133"/>
      <c r="FZ114" s="133"/>
      <c r="GA114" s="133"/>
      <c r="GB114" s="133"/>
      <c r="GC114" s="133"/>
      <c r="GD114" s="133"/>
      <c r="GE114" s="133"/>
      <c r="GF114" s="133"/>
      <c r="GG114" s="133"/>
      <c r="GH114" s="133"/>
      <c r="GI114" s="133"/>
      <c r="GJ114" s="133"/>
      <c r="GK114" s="133"/>
      <c r="GL114" s="133"/>
      <c r="GM114" s="133"/>
      <c r="GN114" s="133"/>
      <c r="GO114" s="133"/>
      <c r="GP114" s="133"/>
      <c r="GQ114" s="133"/>
      <c r="GR114" s="133"/>
      <c r="GS114" s="133"/>
      <c r="GT114" s="133"/>
      <c r="GU114" s="133"/>
      <c r="GV114" s="133"/>
      <c r="GW114" s="133"/>
      <c r="GX114" s="133"/>
      <c r="GY114" s="133"/>
      <c r="GZ114" s="133"/>
      <c r="HA114" s="133"/>
      <c r="HB114" s="133"/>
      <c r="HC114" s="133"/>
      <c r="HD114" s="133"/>
      <c r="HE114" s="133"/>
      <c r="HF114" s="133"/>
      <c r="HG114" s="133"/>
      <c r="HH114" s="133"/>
      <c r="HI114" s="133"/>
      <c r="HJ114" s="133"/>
      <c r="HK114" s="133"/>
      <c r="HL114" s="133"/>
      <c r="HM114" s="133"/>
      <c r="HN114" s="133"/>
      <c r="HO114" s="133"/>
      <c r="HP114" s="133"/>
      <c r="HQ114" s="133"/>
      <c r="HR114" s="133"/>
      <c r="HS114" s="133"/>
      <c r="HT114" s="133"/>
      <c r="HU114" s="133"/>
      <c r="HV114" s="133"/>
      <c r="HW114" s="133"/>
      <c r="HX114" s="133"/>
      <c r="HY114" s="133"/>
      <c r="HZ114" s="133"/>
      <c r="IA114" s="133"/>
      <c r="IB114" s="133"/>
      <c r="IC114" s="133"/>
      <c r="ID114" s="133"/>
      <c r="IE114" s="133"/>
      <c r="IF114" s="133"/>
      <c r="IG114" s="133"/>
      <c r="IH114" s="133"/>
      <c r="II114" s="133"/>
      <c r="IJ114" s="133"/>
      <c r="IK114" s="133"/>
      <c r="IL114" s="133"/>
      <c r="IM114" s="133"/>
      <c r="IN114" s="133"/>
      <c r="IO114" s="133"/>
      <c r="IP114" s="133"/>
      <c r="IQ114" s="133"/>
      <c r="IR114" s="133"/>
      <c r="IS114" s="133"/>
      <c r="IT114" s="133"/>
      <c r="IU114" s="133"/>
      <c r="IV114" s="133"/>
      <c r="IW114" s="133"/>
    </row>
    <row r="115" customFormat="false" ht="12" hidden="true" customHeight="true" outlineLevel="0" collapsed="false">
      <c r="A115" s="134" t="str">
        <f aca="false">TEXT(B115,"ddd")</f>
        <v>Mon</v>
      </c>
      <c r="B115" s="81" t="n">
        <v>36941</v>
      </c>
      <c r="C115" s="124" t="n">
        <v>3857.321</v>
      </c>
      <c r="D115" s="124" t="n">
        <v>3094.183</v>
      </c>
      <c r="E115" s="125" t="n">
        <v>6951.504</v>
      </c>
      <c r="F115" s="126" t="n">
        <v>736.972</v>
      </c>
      <c r="G115" s="135"/>
      <c r="H115" s="135"/>
      <c r="I115" s="124" t="n">
        <v>482.935</v>
      </c>
      <c r="J115" s="124" t="n">
        <v>496</v>
      </c>
      <c r="K115" s="124" t="n">
        <v>2539.282</v>
      </c>
      <c r="L115" s="124" t="n">
        <v>894.246</v>
      </c>
      <c r="M115" s="124" t="n">
        <v>808.436</v>
      </c>
      <c r="N115" s="124" t="n">
        <v>842</v>
      </c>
      <c r="O115" s="124" t="n">
        <v>7</v>
      </c>
      <c r="P115" s="125" t="n">
        <v>6806.871</v>
      </c>
      <c r="Q115" s="126" t="n">
        <v>30.834</v>
      </c>
      <c r="R115" s="124" t="n">
        <v>113.799</v>
      </c>
      <c r="S115" s="124" t="n">
        <v>144.633</v>
      </c>
      <c r="T115" s="136" t="n">
        <v>6202355</v>
      </c>
      <c r="U115" s="125" t="n">
        <f aca="false">+U114+(R115*1000)</f>
        <v>15755940</v>
      </c>
      <c r="V115" s="129" t="n">
        <v>0</v>
      </c>
      <c r="W115" s="130" t="n">
        <v>39.4574631718466</v>
      </c>
      <c r="X115" s="53" t="n">
        <v>55</v>
      </c>
      <c r="Y115" s="55" t="n">
        <v>38</v>
      </c>
      <c r="Z115" s="132" t="n">
        <f aca="false">AVERAGE(X115,Y115)</f>
        <v>46.5</v>
      </c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133"/>
      <c r="BM115" s="133"/>
      <c r="BN115" s="133"/>
      <c r="BO115" s="133"/>
      <c r="BP115" s="133"/>
      <c r="BQ115" s="133"/>
      <c r="BR115" s="133"/>
      <c r="BS115" s="133"/>
      <c r="BT115" s="133"/>
      <c r="BU115" s="133"/>
      <c r="BV115" s="133"/>
      <c r="BW115" s="133"/>
      <c r="BX115" s="133"/>
      <c r="BY115" s="133"/>
      <c r="BZ115" s="133"/>
      <c r="CA115" s="133"/>
      <c r="CB115" s="133"/>
      <c r="CC115" s="133"/>
      <c r="CD115" s="133"/>
      <c r="CE115" s="133"/>
      <c r="CF115" s="133"/>
      <c r="CG115" s="133"/>
      <c r="CH115" s="133"/>
      <c r="CI115" s="133"/>
      <c r="CJ115" s="133"/>
      <c r="CK115" s="133"/>
      <c r="CL115" s="133"/>
      <c r="CM115" s="133"/>
      <c r="CN115" s="133"/>
      <c r="CO115" s="133"/>
      <c r="CP115" s="133"/>
      <c r="CQ115" s="133"/>
      <c r="CR115" s="133"/>
      <c r="CS115" s="133"/>
      <c r="CT115" s="133"/>
      <c r="CU115" s="133"/>
      <c r="CV115" s="133"/>
      <c r="CW115" s="133"/>
      <c r="CX115" s="133"/>
      <c r="CY115" s="133"/>
      <c r="CZ115" s="133"/>
      <c r="DA115" s="133"/>
      <c r="DB115" s="133"/>
      <c r="DC115" s="133"/>
      <c r="DD115" s="133"/>
      <c r="DE115" s="133"/>
      <c r="DF115" s="133"/>
      <c r="DG115" s="133"/>
      <c r="DH115" s="133"/>
      <c r="DI115" s="133"/>
      <c r="DJ115" s="133"/>
      <c r="DK115" s="133"/>
      <c r="DL115" s="133"/>
      <c r="DM115" s="133"/>
      <c r="DN115" s="133"/>
      <c r="DO115" s="133"/>
      <c r="DP115" s="133"/>
      <c r="DQ115" s="133"/>
      <c r="DR115" s="133"/>
      <c r="DS115" s="133"/>
      <c r="DT115" s="133"/>
      <c r="DU115" s="133"/>
      <c r="DV115" s="133"/>
      <c r="DW115" s="133"/>
      <c r="DX115" s="133"/>
      <c r="DY115" s="133"/>
      <c r="DZ115" s="133"/>
      <c r="EA115" s="133"/>
      <c r="EB115" s="133"/>
      <c r="EC115" s="133"/>
      <c r="ED115" s="133"/>
      <c r="EE115" s="133"/>
      <c r="EF115" s="133"/>
      <c r="EG115" s="133"/>
      <c r="EH115" s="133"/>
      <c r="EI115" s="133"/>
      <c r="EJ115" s="133"/>
      <c r="EK115" s="133"/>
      <c r="EL115" s="133"/>
      <c r="EM115" s="133"/>
      <c r="EN115" s="133"/>
      <c r="EO115" s="133"/>
      <c r="EP115" s="133"/>
      <c r="EQ115" s="133"/>
      <c r="ER115" s="133"/>
      <c r="ES115" s="133"/>
      <c r="ET115" s="133"/>
      <c r="EU115" s="133"/>
      <c r="EV115" s="133"/>
      <c r="EW115" s="133"/>
      <c r="EX115" s="133"/>
      <c r="EY115" s="133"/>
      <c r="EZ115" s="133"/>
      <c r="FA115" s="133"/>
      <c r="FB115" s="133"/>
      <c r="FC115" s="133"/>
      <c r="FD115" s="133"/>
      <c r="FE115" s="133"/>
      <c r="FF115" s="133"/>
      <c r="FG115" s="133"/>
      <c r="FH115" s="133"/>
      <c r="FI115" s="133"/>
      <c r="FJ115" s="133"/>
      <c r="FK115" s="133"/>
      <c r="FL115" s="133"/>
      <c r="FM115" s="133"/>
      <c r="FN115" s="133"/>
      <c r="FO115" s="133"/>
      <c r="FP115" s="133"/>
      <c r="FQ115" s="133"/>
      <c r="FR115" s="133"/>
      <c r="FS115" s="133"/>
      <c r="FT115" s="133"/>
      <c r="FU115" s="133"/>
      <c r="FV115" s="133"/>
      <c r="FW115" s="133"/>
      <c r="FX115" s="133"/>
      <c r="FY115" s="133"/>
      <c r="FZ115" s="133"/>
      <c r="GA115" s="133"/>
      <c r="GB115" s="133"/>
      <c r="GC115" s="133"/>
      <c r="GD115" s="133"/>
      <c r="GE115" s="133"/>
      <c r="GF115" s="133"/>
      <c r="GG115" s="133"/>
      <c r="GH115" s="133"/>
      <c r="GI115" s="133"/>
      <c r="GJ115" s="133"/>
      <c r="GK115" s="133"/>
      <c r="GL115" s="133"/>
      <c r="GM115" s="133"/>
      <c r="GN115" s="133"/>
      <c r="GO115" s="133"/>
      <c r="GP115" s="133"/>
      <c r="GQ115" s="133"/>
      <c r="GR115" s="133"/>
      <c r="GS115" s="133"/>
      <c r="GT115" s="133"/>
      <c r="GU115" s="133"/>
      <c r="GV115" s="133"/>
      <c r="GW115" s="133"/>
      <c r="GX115" s="133"/>
      <c r="GY115" s="133"/>
      <c r="GZ115" s="133"/>
      <c r="HA115" s="133"/>
      <c r="HB115" s="133"/>
      <c r="HC115" s="133"/>
      <c r="HD115" s="133"/>
      <c r="HE115" s="133"/>
      <c r="HF115" s="133"/>
      <c r="HG115" s="133"/>
      <c r="HH115" s="133"/>
      <c r="HI115" s="133"/>
      <c r="HJ115" s="133"/>
      <c r="HK115" s="133"/>
      <c r="HL115" s="133"/>
      <c r="HM115" s="133"/>
      <c r="HN115" s="133"/>
      <c r="HO115" s="133"/>
      <c r="HP115" s="133"/>
      <c r="HQ115" s="133"/>
      <c r="HR115" s="133"/>
      <c r="HS115" s="133"/>
      <c r="HT115" s="133"/>
      <c r="HU115" s="133"/>
      <c r="HV115" s="133"/>
      <c r="HW115" s="133"/>
      <c r="HX115" s="133"/>
      <c r="HY115" s="133"/>
      <c r="HZ115" s="133"/>
      <c r="IA115" s="133"/>
      <c r="IB115" s="133"/>
      <c r="IC115" s="133"/>
      <c r="ID115" s="133"/>
      <c r="IE115" s="133"/>
      <c r="IF115" s="133"/>
      <c r="IG115" s="133"/>
      <c r="IH115" s="133"/>
      <c r="II115" s="133"/>
      <c r="IJ115" s="133"/>
      <c r="IK115" s="133"/>
      <c r="IL115" s="133"/>
      <c r="IM115" s="133"/>
      <c r="IN115" s="133"/>
      <c r="IO115" s="133"/>
      <c r="IP115" s="133"/>
      <c r="IQ115" s="133"/>
      <c r="IR115" s="133"/>
      <c r="IS115" s="133"/>
      <c r="IT115" s="133"/>
      <c r="IU115" s="133"/>
      <c r="IV115" s="133"/>
      <c r="IW115" s="133"/>
    </row>
    <row r="116" customFormat="false" ht="12" hidden="true" customHeight="true" outlineLevel="0" collapsed="false">
      <c r="A116" s="134" t="str">
        <f aca="false">TEXT(B116,"ddd")</f>
        <v>Tue</v>
      </c>
      <c r="B116" s="81" t="n">
        <v>36942</v>
      </c>
      <c r="C116" s="124" t="n">
        <v>3835.472</v>
      </c>
      <c r="D116" s="124" t="n">
        <v>3031.205</v>
      </c>
      <c r="E116" s="125" t="n">
        <v>6866.677</v>
      </c>
      <c r="F116" s="126" t="n">
        <v>903.105</v>
      </c>
      <c r="G116" s="135"/>
      <c r="H116" s="135"/>
      <c r="I116" s="124" t="n">
        <v>550.652</v>
      </c>
      <c r="J116" s="124" t="n">
        <v>507</v>
      </c>
      <c r="K116" s="124" t="n">
        <v>2547.935</v>
      </c>
      <c r="L116" s="124" t="n">
        <v>820.462</v>
      </c>
      <c r="M116" s="124" t="n">
        <v>818.833</v>
      </c>
      <c r="N116" s="124" t="n">
        <v>843.068</v>
      </c>
      <c r="O116" s="124" t="n">
        <v>3</v>
      </c>
      <c r="P116" s="125" t="n">
        <v>6994.055</v>
      </c>
      <c r="Q116" s="126" t="n">
        <v>-70.263</v>
      </c>
      <c r="R116" s="124" t="n">
        <v>-57.115</v>
      </c>
      <c r="S116" s="124" t="n">
        <v>-127.378</v>
      </c>
      <c r="T116" s="136" t="n">
        <v>6132092</v>
      </c>
      <c r="U116" s="125" t="n">
        <f aca="false">+U115+(R116*1000)</f>
        <v>15698825</v>
      </c>
      <c r="V116" s="129" t="n">
        <v>-5.96855898038484E-013</v>
      </c>
      <c r="W116" s="130" t="n">
        <v>39.0319000637255</v>
      </c>
      <c r="X116" s="53" t="n">
        <v>49</v>
      </c>
      <c r="Y116" s="55" t="n">
        <v>34</v>
      </c>
      <c r="Z116" s="132" t="n">
        <f aca="false">AVERAGE(X116,Y116)</f>
        <v>41.5</v>
      </c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133"/>
      <c r="BM116" s="133"/>
      <c r="BN116" s="133"/>
      <c r="BO116" s="133"/>
      <c r="BP116" s="133"/>
      <c r="BQ116" s="133"/>
      <c r="BR116" s="133"/>
      <c r="BS116" s="133"/>
      <c r="BT116" s="133"/>
      <c r="BU116" s="133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133"/>
      <c r="CF116" s="133"/>
      <c r="CG116" s="133"/>
      <c r="CH116" s="133"/>
      <c r="CI116" s="133"/>
      <c r="CJ116" s="133"/>
      <c r="CK116" s="133"/>
      <c r="CL116" s="133"/>
      <c r="CM116" s="133"/>
      <c r="CN116" s="133"/>
      <c r="CO116" s="133"/>
      <c r="CP116" s="133"/>
      <c r="CQ116" s="133"/>
      <c r="CR116" s="133"/>
      <c r="CS116" s="133"/>
      <c r="CT116" s="133"/>
      <c r="CU116" s="133"/>
      <c r="CV116" s="133"/>
      <c r="CW116" s="133"/>
      <c r="CX116" s="133"/>
      <c r="CY116" s="133"/>
      <c r="CZ116" s="133"/>
      <c r="DA116" s="133"/>
      <c r="DB116" s="133"/>
      <c r="DC116" s="133"/>
      <c r="DD116" s="133"/>
      <c r="DE116" s="133"/>
      <c r="DF116" s="133"/>
      <c r="DG116" s="133"/>
      <c r="DH116" s="133"/>
      <c r="DI116" s="133"/>
      <c r="DJ116" s="133"/>
      <c r="DK116" s="133"/>
      <c r="DL116" s="133"/>
      <c r="DM116" s="133"/>
      <c r="DN116" s="133"/>
      <c r="DO116" s="133"/>
      <c r="DP116" s="133"/>
      <c r="DQ116" s="133"/>
      <c r="DR116" s="133"/>
      <c r="DS116" s="133"/>
      <c r="DT116" s="133"/>
      <c r="DU116" s="133"/>
      <c r="DV116" s="133"/>
      <c r="DW116" s="133"/>
      <c r="DX116" s="133"/>
      <c r="DY116" s="133"/>
      <c r="DZ116" s="133"/>
      <c r="EA116" s="133"/>
      <c r="EB116" s="133"/>
      <c r="EC116" s="133"/>
      <c r="ED116" s="133"/>
      <c r="EE116" s="133"/>
      <c r="EF116" s="133"/>
      <c r="EG116" s="133"/>
      <c r="EH116" s="133"/>
      <c r="EI116" s="133"/>
      <c r="EJ116" s="133"/>
      <c r="EK116" s="133"/>
      <c r="EL116" s="133"/>
      <c r="EM116" s="133"/>
      <c r="EN116" s="133"/>
      <c r="EO116" s="133"/>
      <c r="EP116" s="133"/>
      <c r="EQ116" s="133"/>
      <c r="ER116" s="133"/>
      <c r="ES116" s="133"/>
      <c r="ET116" s="133"/>
      <c r="EU116" s="133"/>
      <c r="EV116" s="133"/>
      <c r="EW116" s="133"/>
      <c r="EX116" s="133"/>
      <c r="EY116" s="133"/>
      <c r="EZ116" s="133"/>
      <c r="FA116" s="133"/>
      <c r="FB116" s="133"/>
      <c r="FC116" s="133"/>
      <c r="FD116" s="133"/>
      <c r="FE116" s="133"/>
      <c r="FF116" s="133"/>
      <c r="FG116" s="133"/>
      <c r="FH116" s="133"/>
      <c r="FI116" s="133"/>
      <c r="FJ116" s="133"/>
      <c r="FK116" s="133"/>
      <c r="FL116" s="133"/>
      <c r="FM116" s="133"/>
      <c r="FN116" s="133"/>
      <c r="FO116" s="133"/>
      <c r="FP116" s="133"/>
      <c r="FQ116" s="133"/>
      <c r="FR116" s="133"/>
      <c r="FS116" s="133"/>
      <c r="FT116" s="133"/>
      <c r="FU116" s="133"/>
      <c r="FV116" s="133"/>
      <c r="FW116" s="133"/>
      <c r="FX116" s="133"/>
      <c r="FY116" s="133"/>
      <c r="FZ116" s="133"/>
      <c r="GA116" s="133"/>
      <c r="GB116" s="133"/>
      <c r="GC116" s="133"/>
      <c r="GD116" s="133"/>
      <c r="GE116" s="133"/>
      <c r="GF116" s="133"/>
      <c r="GG116" s="133"/>
      <c r="GH116" s="133"/>
      <c r="GI116" s="133"/>
      <c r="GJ116" s="133"/>
      <c r="GK116" s="133"/>
      <c r="GL116" s="133"/>
      <c r="GM116" s="133"/>
      <c r="GN116" s="133"/>
      <c r="GO116" s="133"/>
      <c r="GP116" s="133"/>
      <c r="GQ116" s="133"/>
      <c r="GR116" s="133"/>
      <c r="GS116" s="133"/>
      <c r="GT116" s="133"/>
      <c r="GU116" s="133"/>
      <c r="GV116" s="133"/>
      <c r="GW116" s="133"/>
      <c r="GX116" s="133"/>
      <c r="GY116" s="133"/>
      <c r="GZ116" s="133"/>
      <c r="HA116" s="133"/>
      <c r="HB116" s="133"/>
      <c r="HC116" s="133"/>
      <c r="HD116" s="133"/>
      <c r="HE116" s="133"/>
      <c r="HF116" s="133"/>
      <c r="HG116" s="133"/>
      <c r="HH116" s="133"/>
      <c r="HI116" s="133"/>
      <c r="HJ116" s="133"/>
      <c r="HK116" s="133"/>
      <c r="HL116" s="133"/>
      <c r="HM116" s="133"/>
      <c r="HN116" s="133"/>
      <c r="HO116" s="133"/>
      <c r="HP116" s="133"/>
      <c r="HQ116" s="133"/>
      <c r="HR116" s="133"/>
      <c r="HS116" s="133"/>
      <c r="HT116" s="133"/>
      <c r="HU116" s="133"/>
      <c r="HV116" s="133"/>
      <c r="HW116" s="133"/>
      <c r="HX116" s="133"/>
      <c r="HY116" s="133"/>
      <c r="HZ116" s="133"/>
      <c r="IA116" s="133"/>
      <c r="IB116" s="133"/>
      <c r="IC116" s="133"/>
      <c r="ID116" s="133"/>
      <c r="IE116" s="133"/>
      <c r="IF116" s="133"/>
      <c r="IG116" s="133"/>
      <c r="IH116" s="133"/>
      <c r="II116" s="133"/>
      <c r="IJ116" s="133"/>
      <c r="IK116" s="133"/>
      <c r="IL116" s="133"/>
      <c r="IM116" s="133"/>
      <c r="IN116" s="133"/>
      <c r="IO116" s="133"/>
      <c r="IP116" s="133"/>
      <c r="IQ116" s="133"/>
      <c r="IR116" s="133"/>
      <c r="IS116" s="133"/>
      <c r="IT116" s="133"/>
      <c r="IU116" s="133"/>
      <c r="IV116" s="133"/>
      <c r="IW116" s="133"/>
    </row>
    <row r="117" customFormat="false" ht="12" hidden="true" customHeight="true" outlineLevel="0" collapsed="false">
      <c r="A117" s="134" t="str">
        <f aca="false">TEXT(B117,"ddd")</f>
        <v>Wed</v>
      </c>
      <c r="B117" s="81" t="n">
        <v>36943</v>
      </c>
      <c r="C117" s="124" t="n">
        <v>3779.754</v>
      </c>
      <c r="D117" s="124" t="n">
        <v>3050</v>
      </c>
      <c r="E117" s="125" t="n">
        <v>6829.754</v>
      </c>
      <c r="F117" s="126" t="n">
        <v>901.962999999999</v>
      </c>
      <c r="G117" s="135"/>
      <c r="H117" s="135"/>
      <c r="I117" s="124" t="n">
        <v>531.715</v>
      </c>
      <c r="J117" s="124" t="n">
        <v>498</v>
      </c>
      <c r="K117" s="124" t="n">
        <v>2530</v>
      </c>
      <c r="L117" s="124" t="n">
        <v>837.761</v>
      </c>
      <c r="M117" s="124" t="n">
        <v>804.894</v>
      </c>
      <c r="N117" s="124" t="n">
        <v>844.161</v>
      </c>
      <c r="O117" s="124" t="n">
        <v>11</v>
      </c>
      <c r="P117" s="125" t="n">
        <v>6959.494</v>
      </c>
      <c r="Q117" s="126" t="n">
        <v>-74.094</v>
      </c>
      <c r="R117" s="124" t="n">
        <v>-55.646</v>
      </c>
      <c r="S117" s="124" t="n">
        <v>-129.74</v>
      </c>
      <c r="T117" s="136" t="n">
        <v>6057998</v>
      </c>
      <c r="U117" s="125" t="n">
        <f aca="false">+U116+(R117*1000)</f>
        <v>15643179</v>
      </c>
      <c r="V117" s="129" t="n">
        <v>2.27373675443232E-013</v>
      </c>
      <c r="W117" s="130" t="n">
        <v>37.0255513441291</v>
      </c>
      <c r="X117" s="53" t="n">
        <v>51</v>
      </c>
      <c r="Y117" s="55" t="n">
        <v>32</v>
      </c>
      <c r="Z117" s="132" t="n">
        <f aca="false">AVERAGE(X117,Y117)</f>
        <v>41.5</v>
      </c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133"/>
      <c r="BA117" s="133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133"/>
      <c r="CF117" s="133"/>
      <c r="CG117" s="133"/>
      <c r="CH117" s="133"/>
      <c r="CI117" s="133"/>
      <c r="CJ117" s="133"/>
      <c r="CK117" s="133"/>
      <c r="CL117" s="133"/>
      <c r="CM117" s="133"/>
      <c r="CN117" s="133"/>
      <c r="CO117" s="133"/>
      <c r="CP117" s="133"/>
      <c r="CQ117" s="133"/>
      <c r="CR117" s="133"/>
      <c r="CS117" s="133"/>
      <c r="CT117" s="133"/>
      <c r="CU117" s="133"/>
      <c r="CV117" s="133"/>
      <c r="CW117" s="133"/>
      <c r="CX117" s="133"/>
      <c r="CY117" s="133"/>
      <c r="CZ117" s="133"/>
      <c r="DA117" s="133"/>
      <c r="DB117" s="133"/>
      <c r="DC117" s="133"/>
      <c r="DD117" s="133"/>
      <c r="DE117" s="133"/>
      <c r="DF117" s="133"/>
      <c r="DG117" s="133"/>
      <c r="DH117" s="133"/>
      <c r="DI117" s="133"/>
      <c r="DJ117" s="133"/>
      <c r="DK117" s="133"/>
      <c r="DL117" s="133"/>
      <c r="DM117" s="133"/>
      <c r="DN117" s="133"/>
      <c r="DO117" s="133"/>
      <c r="DP117" s="133"/>
      <c r="DQ117" s="133"/>
      <c r="DR117" s="133"/>
      <c r="DS117" s="133"/>
      <c r="DT117" s="133"/>
      <c r="DU117" s="133"/>
      <c r="DV117" s="133"/>
      <c r="DW117" s="133"/>
      <c r="DX117" s="133"/>
      <c r="DY117" s="133"/>
      <c r="DZ117" s="133"/>
      <c r="EA117" s="133"/>
      <c r="EB117" s="133"/>
      <c r="EC117" s="133"/>
      <c r="ED117" s="133"/>
      <c r="EE117" s="133"/>
      <c r="EF117" s="133"/>
      <c r="EG117" s="133"/>
      <c r="EH117" s="133"/>
      <c r="EI117" s="133"/>
      <c r="EJ117" s="133"/>
      <c r="EK117" s="133"/>
      <c r="EL117" s="133"/>
      <c r="EM117" s="133"/>
      <c r="EN117" s="133"/>
      <c r="EO117" s="133"/>
      <c r="EP117" s="133"/>
      <c r="EQ117" s="133"/>
      <c r="ER117" s="133"/>
      <c r="ES117" s="133"/>
      <c r="ET117" s="133"/>
      <c r="EU117" s="133"/>
      <c r="EV117" s="133"/>
      <c r="EW117" s="133"/>
      <c r="EX117" s="133"/>
      <c r="EY117" s="133"/>
      <c r="EZ117" s="133"/>
      <c r="FA117" s="133"/>
      <c r="FB117" s="133"/>
      <c r="FC117" s="133"/>
      <c r="FD117" s="133"/>
      <c r="FE117" s="133"/>
      <c r="FF117" s="133"/>
      <c r="FG117" s="133"/>
      <c r="FH117" s="133"/>
      <c r="FI117" s="133"/>
      <c r="FJ117" s="133"/>
      <c r="FK117" s="133"/>
      <c r="FL117" s="133"/>
      <c r="FM117" s="133"/>
      <c r="FN117" s="133"/>
      <c r="FO117" s="133"/>
      <c r="FP117" s="133"/>
      <c r="FQ117" s="133"/>
      <c r="FR117" s="133"/>
      <c r="FS117" s="133"/>
      <c r="FT117" s="133"/>
      <c r="FU117" s="133"/>
      <c r="FV117" s="133"/>
      <c r="FW117" s="133"/>
      <c r="FX117" s="133"/>
      <c r="FY117" s="133"/>
      <c r="FZ117" s="133"/>
      <c r="GA117" s="133"/>
      <c r="GB117" s="133"/>
      <c r="GC117" s="133"/>
      <c r="GD117" s="133"/>
      <c r="GE117" s="133"/>
      <c r="GF117" s="133"/>
      <c r="GG117" s="133"/>
      <c r="GH117" s="133"/>
      <c r="GI117" s="133"/>
      <c r="GJ117" s="133"/>
      <c r="GK117" s="133"/>
      <c r="GL117" s="133"/>
      <c r="GM117" s="133"/>
      <c r="GN117" s="133"/>
      <c r="GO117" s="133"/>
      <c r="GP117" s="133"/>
      <c r="GQ117" s="133"/>
      <c r="GR117" s="133"/>
      <c r="GS117" s="133"/>
      <c r="GT117" s="133"/>
      <c r="GU117" s="133"/>
      <c r="GV117" s="133"/>
      <c r="GW117" s="133"/>
      <c r="GX117" s="133"/>
      <c r="GY117" s="133"/>
      <c r="GZ117" s="133"/>
      <c r="HA117" s="133"/>
      <c r="HB117" s="133"/>
      <c r="HC117" s="133"/>
      <c r="HD117" s="133"/>
      <c r="HE117" s="133"/>
      <c r="HF117" s="133"/>
      <c r="HG117" s="133"/>
      <c r="HH117" s="133"/>
      <c r="HI117" s="133"/>
      <c r="HJ117" s="133"/>
      <c r="HK117" s="133"/>
      <c r="HL117" s="133"/>
      <c r="HM117" s="133"/>
      <c r="HN117" s="133"/>
      <c r="HO117" s="133"/>
      <c r="HP117" s="133"/>
      <c r="HQ117" s="133"/>
      <c r="HR117" s="133"/>
      <c r="HS117" s="133"/>
      <c r="HT117" s="133"/>
      <c r="HU117" s="133"/>
      <c r="HV117" s="133"/>
      <c r="HW117" s="133"/>
      <c r="HX117" s="133"/>
      <c r="HY117" s="133"/>
      <c r="HZ117" s="133"/>
      <c r="IA117" s="133"/>
      <c r="IB117" s="133"/>
      <c r="IC117" s="133"/>
      <c r="ID117" s="133"/>
      <c r="IE117" s="133"/>
      <c r="IF117" s="133"/>
      <c r="IG117" s="133"/>
      <c r="IH117" s="133"/>
      <c r="II117" s="133"/>
      <c r="IJ117" s="133"/>
      <c r="IK117" s="133"/>
      <c r="IL117" s="133"/>
      <c r="IM117" s="133"/>
      <c r="IN117" s="133"/>
      <c r="IO117" s="133"/>
      <c r="IP117" s="133"/>
      <c r="IQ117" s="133"/>
      <c r="IR117" s="133"/>
      <c r="IS117" s="133"/>
      <c r="IT117" s="133"/>
      <c r="IU117" s="133"/>
      <c r="IV117" s="133"/>
      <c r="IW117" s="133"/>
    </row>
    <row r="118" customFormat="false" ht="12" hidden="true" customHeight="true" outlineLevel="0" collapsed="false">
      <c r="A118" s="134" t="str">
        <f aca="false">TEXT(B118,"ddd")</f>
        <v>Thu</v>
      </c>
      <c r="B118" s="81" t="n">
        <v>36944</v>
      </c>
      <c r="C118" s="124" t="n">
        <v>3859.096</v>
      </c>
      <c r="D118" s="124" t="n">
        <v>3050</v>
      </c>
      <c r="E118" s="125" t="n">
        <v>6909.096</v>
      </c>
      <c r="F118" s="126" t="n">
        <v>840.448</v>
      </c>
      <c r="G118" s="135"/>
      <c r="H118" s="135"/>
      <c r="I118" s="124" t="n">
        <v>505.348</v>
      </c>
      <c r="J118" s="124" t="n">
        <v>453</v>
      </c>
      <c r="K118" s="124" t="n">
        <v>2530</v>
      </c>
      <c r="L118" s="124" t="n">
        <v>865.241</v>
      </c>
      <c r="M118" s="124" t="n">
        <v>838.126</v>
      </c>
      <c r="N118" s="124" t="n">
        <v>843.685</v>
      </c>
      <c r="O118" s="124" t="n">
        <v>1</v>
      </c>
      <c r="P118" s="125" t="n">
        <v>6876.848</v>
      </c>
      <c r="Q118" s="126" t="n">
        <v>-85.768</v>
      </c>
      <c r="R118" s="124" t="n">
        <v>118.016</v>
      </c>
      <c r="S118" s="124" t="n">
        <v>32.248</v>
      </c>
      <c r="T118" s="136" t="n">
        <v>5972230</v>
      </c>
      <c r="U118" s="125" t="n">
        <f aca="false">+U117+(R118*1000)</f>
        <v>15761195</v>
      </c>
      <c r="V118" s="129" t="n">
        <v>-4.12114786740858E-013</v>
      </c>
      <c r="W118" s="130" t="n">
        <v>38.8821422368929</v>
      </c>
      <c r="X118" s="53" t="n">
        <v>57</v>
      </c>
      <c r="Y118" s="55" t="n">
        <v>35</v>
      </c>
      <c r="Z118" s="132" t="n">
        <f aca="false">AVERAGE(X118,Y118)</f>
        <v>46</v>
      </c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133"/>
      <c r="BS118" s="133"/>
      <c r="BT118" s="133"/>
      <c r="BU118" s="133"/>
      <c r="BV118" s="133"/>
      <c r="BW118" s="133"/>
      <c r="BX118" s="133"/>
      <c r="BY118" s="133"/>
      <c r="BZ118" s="133"/>
      <c r="CA118" s="133"/>
      <c r="CB118" s="133"/>
      <c r="CC118" s="133"/>
      <c r="CD118" s="133"/>
      <c r="CE118" s="133"/>
      <c r="CF118" s="133"/>
      <c r="CG118" s="133"/>
      <c r="CH118" s="133"/>
      <c r="CI118" s="133"/>
      <c r="CJ118" s="133"/>
      <c r="CK118" s="133"/>
      <c r="CL118" s="133"/>
      <c r="CM118" s="133"/>
      <c r="CN118" s="133"/>
      <c r="CO118" s="133"/>
      <c r="CP118" s="133"/>
      <c r="CQ118" s="133"/>
      <c r="CR118" s="133"/>
      <c r="CS118" s="133"/>
      <c r="CT118" s="133"/>
      <c r="CU118" s="133"/>
      <c r="CV118" s="133"/>
      <c r="CW118" s="133"/>
      <c r="CX118" s="133"/>
      <c r="CY118" s="133"/>
      <c r="CZ118" s="133"/>
      <c r="DA118" s="133"/>
      <c r="DB118" s="133"/>
      <c r="DC118" s="133"/>
      <c r="DD118" s="133"/>
      <c r="DE118" s="133"/>
      <c r="DF118" s="133"/>
      <c r="DG118" s="133"/>
      <c r="DH118" s="133"/>
      <c r="DI118" s="133"/>
      <c r="DJ118" s="133"/>
      <c r="DK118" s="133"/>
      <c r="DL118" s="133"/>
      <c r="DM118" s="133"/>
      <c r="DN118" s="133"/>
      <c r="DO118" s="133"/>
      <c r="DP118" s="133"/>
      <c r="DQ118" s="133"/>
      <c r="DR118" s="133"/>
      <c r="DS118" s="133"/>
      <c r="DT118" s="133"/>
      <c r="DU118" s="133"/>
      <c r="DV118" s="133"/>
      <c r="DW118" s="133"/>
      <c r="DX118" s="133"/>
      <c r="DY118" s="133"/>
      <c r="DZ118" s="133"/>
      <c r="EA118" s="133"/>
      <c r="EB118" s="133"/>
      <c r="EC118" s="133"/>
      <c r="ED118" s="133"/>
      <c r="EE118" s="133"/>
      <c r="EF118" s="133"/>
      <c r="EG118" s="133"/>
      <c r="EH118" s="133"/>
      <c r="EI118" s="133"/>
      <c r="EJ118" s="133"/>
      <c r="EK118" s="133"/>
      <c r="EL118" s="133"/>
      <c r="EM118" s="133"/>
      <c r="EN118" s="133"/>
      <c r="EO118" s="133"/>
      <c r="EP118" s="133"/>
      <c r="EQ118" s="133"/>
      <c r="ER118" s="133"/>
      <c r="ES118" s="133"/>
      <c r="ET118" s="133"/>
      <c r="EU118" s="133"/>
      <c r="EV118" s="133"/>
      <c r="EW118" s="133"/>
      <c r="EX118" s="133"/>
      <c r="EY118" s="133"/>
      <c r="EZ118" s="133"/>
      <c r="FA118" s="133"/>
      <c r="FB118" s="133"/>
      <c r="FC118" s="133"/>
      <c r="FD118" s="133"/>
      <c r="FE118" s="133"/>
      <c r="FF118" s="133"/>
      <c r="FG118" s="133"/>
      <c r="FH118" s="133"/>
      <c r="FI118" s="133"/>
      <c r="FJ118" s="133"/>
      <c r="FK118" s="133"/>
      <c r="FL118" s="133"/>
      <c r="FM118" s="133"/>
      <c r="FN118" s="133"/>
      <c r="FO118" s="133"/>
      <c r="FP118" s="133"/>
      <c r="FQ118" s="133"/>
      <c r="FR118" s="133"/>
      <c r="FS118" s="133"/>
      <c r="FT118" s="133"/>
      <c r="FU118" s="133"/>
      <c r="FV118" s="133"/>
      <c r="FW118" s="133"/>
      <c r="FX118" s="133"/>
      <c r="FY118" s="133"/>
      <c r="FZ118" s="133"/>
      <c r="GA118" s="133"/>
      <c r="GB118" s="133"/>
      <c r="GC118" s="133"/>
      <c r="GD118" s="133"/>
      <c r="GE118" s="133"/>
      <c r="GF118" s="133"/>
      <c r="GG118" s="133"/>
      <c r="GH118" s="133"/>
      <c r="GI118" s="133"/>
      <c r="GJ118" s="133"/>
      <c r="GK118" s="133"/>
      <c r="GL118" s="133"/>
      <c r="GM118" s="133"/>
      <c r="GN118" s="133"/>
      <c r="GO118" s="133"/>
      <c r="GP118" s="133"/>
      <c r="GQ118" s="133"/>
      <c r="GR118" s="133"/>
      <c r="GS118" s="133"/>
      <c r="GT118" s="133"/>
      <c r="GU118" s="133"/>
      <c r="GV118" s="133"/>
      <c r="GW118" s="133"/>
      <c r="GX118" s="133"/>
      <c r="GY118" s="133"/>
      <c r="GZ118" s="133"/>
      <c r="HA118" s="133"/>
      <c r="HB118" s="133"/>
      <c r="HC118" s="133"/>
      <c r="HD118" s="133"/>
      <c r="HE118" s="133"/>
      <c r="HF118" s="133"/>
      <c r="HG118" s="133"/>
      <c r="HH118" s="133"/>
      <c r="HI118" s="133"/>
      <c r="HJ118" s="133"/>
      <c r="HK118" s="133"/>
      <c r="HL118" s="133"/>
      <c r="HM118" s="133"/>
      <c r="HN118" s="133"/>
      <c r="HO118" s="133"/>
      <c r="HP118" s="133"/>
      <c r="HQ118" s="133"/>
      <c r="HR118" s="133"/>
      <c r="HS118" s="133"/>
      <c r="HT118" s="133"/>
      <c r="HU118" s="133"/>
      <c r="HV118" s="133"/>
      <c r="HW118" s="133"/>
      <c r="HX118" s="133"/>
      <c r="HY118" s="133"/>
      <c r="HZ118" s="133"/>
      <c r="IA118" s="133"/>
      <c r="IB118" s="133"/>
      <c r="IC118" s="133"/>
      <c r="ID118" s="133"/>
      <c r="IE118" s="133"/>
      <c r="IF118" s="133"/>
      <c r="IG118" s="133"/>
      <c r="IH118" s="133"/>
      <c r="II118" s="133"/>
      <c r="IJ118" s="133"/>
      <c r="IK118" s="133"/>
      <c r="IL118" s="133"/>
      <c r="IM118" s="133"/>
      <c r="IN118" s="133"/>
      <c r="IO118" s="133"/>
      <c r="IP118" s="133"/>
      <c r="IQ118" s="133"/>
      <c r="IR118" s="133"/>
      <c r="IS118" s="133"/>
      <c r="IT118" s="133"/>
      <c r="IU118" s="133"/>
      <c r="IV118" s="133"/>
      <c r="IW118" s="133"/>
    </row>
    <row r="119" customFormat="false" ht="12" hidden="true" customHeight="true" outlineLevel="0" collapsed="false">
      <c r="A119" s="134" t="str">
        <f aca="false">TEXT(B119,"ddd")</f>
        <v>Fri</v>
      </c>
      <c r="B119" s="81" t="n">
        <v>36945</v>
      </c>
      <c r="C119" s="124" t="n">
        <v>3840.542</v>
      </c>
      <c r="D119" s="124" t="n">
        <v>3086.989</v>
      </c>
      <c r="E119" s="125" t="n">
        <v>6927.531</v>
      </c>
      <c r="F119" s="126" t="n">
        <v>733.005</v>
      </c>
      <c r="G119" s="135"/>
      <c r="H119" s="135"/>
      <c r="I119" s="124" t="n">
        <v>616.399</v>
      </c>
      <c r="J119" s="124" t="n">
        <v>475</v>
      </c>
      <c r="K119" s="124" t="n">
        <v>2528.915</v>
      </c>
      <c r="L119" s="124" t="n">
        <v>868.162</v>
      </c>
      <c r="M119" s="124" t="n">
        <v>880.113</v>
      </c>
      <c r="N119" s="124" t="n">
        <v>847.061</v>
      </c>
      <c r="O119" s="124" t="n">
        <v>9</v>
      </c>
      <c r="P119" s="125" t="n">
        <v>6957.655</v>
      </c>
      <c r="Q119" s="126" t="n">
        <v>-116.693</v>
      </c>
      <c r="R119" s="124" t="n">
        <v>86.569</v>
      </c>
      <c r="S119" s="124" t="n">
        <v>-30.124</v>
      </c>
      <c r="T119" s="136" t="n">
        <v>5855537</v>
      </c>
      <c r="U119" s="125" t="n">
        <f aca="false">+U118+(R119*1000)</f>
        <v>15847764</v>
      </c>
      <c r="V119" s="129" t="n">
        <v>1.98951966012828E-013</v>
      </c>
      <c r="W119" s="130" t="n">
        <v>40.2111640051604</v>
      </c>
      <c r="X119" s="53" t="n">
        <v>43</v>
      </c>
      <c r="Y119" s="55" t="n">
        <v>32</v>
      </c>
      <c r="Z119" s="132" t="n">
        <f aca="false">AVERAGE(X119,Y119)</f>
        <v>37.5</v>
      </c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133"/>
      <c r="CF119" s="133"/>
      <c r="CG119" s="133"/>
      <c r="CH119" s="133"/>
      <c r="CI119" s="133"/>
      <c r="CJ119" s="133"/>
      <c r="CK119" s="133"/>
      <c r="CL119" s="133"/>
      <c r="CM119" s="133"/>
      <c r="CN119" s="133"/>
      <c r="CO119" s="133"/>
      <c r="CP119" s="133"/>
      <c r="CQ119" s="133"/>
      <c r="CR119" s="133"/>
      <c r="CS119" s="133"/>
      <c r="CT119" s="133"/>
      <c r="CU119" s="133"/>
      <c r="CV119" s="133"/>
      <c r="CW119" s="133"/>
      <c r="CX119" s="133"/>
      <c r="CY119" s="133"/>
      <c r="CZ119" s="133"/>
      <c r="DA119" s="133"/>
      <c r="DB119" s="133"/>
      <c r="DC119" s="133"/>
      <c r="DD119" s="133"/>
      <c r="DE119" s="133"/>
      <c r="DF119" s="133"/>
      <c r="DG119" s="133"/>
      <c r="DH119" s="133"/>
      <c r="DI119" s="133"/>
      <c r="DJ119" s="133"/>
      <c r="DK119" s="133"/>
      <c r="DL119" s="133"/>
      <c r="DM119" s="133"/>
      <c r="DN119" s="133"/>
      <c r="DO119" s="133"/>
      <c r="DP119" s="133"/>
      <c r="DQ119" s="133"/>
      <c r="DR119" s="133"/>
      <c r="DS119" s="133"/>
      <c r="DT119" s="133"/>
      <c r="DU119" s="133"/>
      <c r="DV119" s="133"/>
      <c r="DW119" s="133"/>
      <c r="DX119" s="133"/>
      <c r="DY119" s="133"/>
      <c r="DZ119" s="133"/>
      <c r="EA119" s="133"/>
      <c r="EB119" s="133"/>
      <c r="EC119" s="133"/>
      <c r="ED119" s="133"/>
      <c r="EE119" s="133"/>
      <c r="EF119" s="133"/>
      <c r="EG119" s="133"/>
      <c r="EH119" s="133"/>
      <c r="EI119" s="133"/>
      <c r="EJ119" s="133"/>
      <c r="EK119" s="133"/>
      <c r="EL119" s="133"/>
      <c r="EM119" s="133"/>
      <c r="EN119" s="133"/>
      <c r="EO119" s="133"/>
      <c r="EP119" s="133"/>
      <c r="EQ119" s="133"/>
      <c r="ER119" s="133"/>
      <c r="ES119" s="133"/>
      <c r="ET119" s="133"/>
      <c r="EU119" s="133"/>
      <c r="EV119" s="133"/>
      <c r="EW119" s="133"/>
      <c r="EX119" s="133"/>
      <c r="EY119" s="133"/>
      <c r="EZ119" s="133"/>
      <c r="FA119" s="133"/>
      <c r="FB119" s="133"/>
      <c r="FC119" s="133"/>
      <c r="FD119" s="133"/>
      <c r="FE119" s="133"/>
      <c r="FF119" s="133"/>
      <c r="FG119" s="133"/>
      <c r="FH119" s="133"/>
      <c r="FI119" s="133"/>
      <c r="FJ119" s="133"/>
      <c r="FK119" s="133"/>
      <c r="FL119" s="133"/>
      <c r="FM119" s="133"/>
      <c r="FN119" s="133"/>
      <c r="FO119" s="133"/>
      <c r="FP119" s="133"/>
      <c r="FQ119" s="133"/>
      <c r="FR119" s="133"/>
      <c r="FS119" s="133"/>
      <c r="FT119" s="133"/>
      <c r="FU119" s="133"/>
      <c r="FV119" s="133"/>
      <c r="FW119" s="133"/>
      <c r="FX119" s="133"/>
      <c r="FY119" s="133"/>
      <c r="FZ119" s="133"/>
      <c r="GA119" s="133"/>
      <c r="GB119" s="133"/>
      <c r="GC119" s="133"/>
      <c r="GD119" s="133"/>
      <c r="GE119" s="133"/>
      <c r="GF119" s="133"/>
      <c r="GG119" s="133"/>
      <c r="GH119" s="133"/>
      <c r="GI119" s="133"/>
      <c r="GJ119" s="133"/>
      <c r="GK119" s="133"/>
      <c r="GL119" s="133"/>
      <c r="GM119" s="133"/>
      <c r="GN119" s="133"/>
      <c r="GO119" s="133"/>
      <c r="GP119" s="133"/>
      <c r="GQ119" s="133"/>
      <c r="GR119" s="133"/>
      <c r="GS119" s="133"/>
      <c r="GT119" s="133"/>
      <c r="GU119" s="133"/>
      <c r="GV119" s="133"/>
      <c r="GW119" s="133"/>
      <c r="GX119" s="133"/>
      <c r="GY119" s="133"/>
      <c r="GZ119" s="133"/>
      <c r="HA119" s="133"/>
      <c r="HB119" s="133"/>
      <c r="HC119" s="133"/>
      <c r="HD119" s="133"/>
      <c r="HE119" s="133"/>
      <c r="HF119" s="133"/>
      <c r="HG119" s="133"/>
      <c r="HH119" s="133"/>
      <c r="HI119" s="133"/>
      <c r="HJ119" s="133"/>
      <c r="HK119" s="133"/>
      <c r="HL119" s="133"/>
      <c r="HM119" s="133"/>
      <c r="HN119" s="133"/>
      <c r="HO119" s="133"/>
      <c r="HP119" s="133"/>
      <c r="HQ119" s="133"/>
      <c r="HR119" s="133"/>
      <c r="HS119" s="133"/>
      <c r="HT119" s="133"/>
      <c r="HU119" s="133"/>
      <c r="HV119" s="133"/>
      <c r="HW119" s="133"/>
      <c r="HX119" s="133"/>
      <c r="HY119" s="133"/>
      <c r="HZ119" s="133"/>
      <c r="IA119" s="133"/>
      <c r="IB119" s="133"/>
      <c r="IC119" s="133"/>
      <c r="ID119" s="133"/>
      <c r="IE119" s="133"/>
      <c r="IF119" s="133"/>
      <c r="IG119" s="133"/>
      <c r="IH119" s="133"/>
      <c r="II119" s="133"/>
      <c r="IJ119" s="133"/>
      <c r="IK119" s="133"/>
      <c r="IL119" s="133"/>
      <c r="IM119" s="133"/>
      <c r="IN119" s="133"/>
      <c r="IO119" s="133"/>
      <c r="IP119" s="133"/>
      <c r="IQ119" s="133"/>
      <c r="IR119" s="133"/>
      <c r="IS119" s="133"/>
      <c r="IT119" s="133"/>
      <c r="IU119" s="133"/>
      <c r="IV119" s="133"/>
      <c r="IW119" s="133"/>
    </row>
    <row r="120" customFormat="false" ht="12" hidden="true" customHeight="true" outlineLevel="0" collapsed="false">
      <c r="A120" s="134" t="str">
        <f aca="false">TEXT(B120,"ddd")</f>
        <v>Sat</v>
      </c>
      <c r="B120" s="81" t="n">
        <v>36946</v>
      </c>
      <c r="C120" s="124" t="n">
        <v>3901.487</v>
      </c>
      <c r="D120" s="124" t="n">
        <v>3095.715</v>
      </c>
      <c r="E120" s="125" t="n">
        <v>6997.202</v>
      </c>
      <c r="F120" s="126" t="n">
        <v>884.01</v>
      </c>
      <c r="G120" s="135"/>
      <c r="H120" s="135"/>
      <c r="I120" s="124" t="n">
        <v>550.969</v>
      </c>
      <c r="J120" s="124" t="n">
        <v>480</v>
      </c>
      <c r="K120" s="124" t="n">
        <v>2573.848</v>
      </c>
      <c r="L120" s="124" t="n">
        <v>861.146</v>
      </c>
      <c r="M120" s="124" t="n">
        <v>825.379</v>
      </c>
      <c r="N120" s="124" t="n">
        <v>845.618</v>
      </c>
      <c r="O120" s="124" t="n">
        <v>6</v>
      </c>
      <c r="P120" s="125" t="n">
        <v>7026.97</v>
      </c>
      <c r="Q120" s="126" t="n">
        <v>-95.707</v>
      </c>
      <c r="R120" s="124" t="n">
        <v>65.939</v>
      </c>
      <c r="S120" s="124" t="n">
        <v>-29.768</v>
      </c>
      <c r="T120" s="136" t="n">
        <v>5759830</v>
      </c>
      <c r="U120" s="125" t="n">
        <f aca="false">+U119+(R120*1000)</f>
        <v>15913703</v>
      </c>
      <c r="V120" s="129" t="n">
        <v>-2.8421709430404E-014</v>
      </c>
      <c r="W120" s="130" t="n">
        <v>34.1759231769474</v>
      </c>
      <c r="X120" s="53" t="n">
        <v>39</v>
      </c>
      <c r="Y120" s="55" t="n">
        <v>31</v>
      </c>
      <c r="Z120" s="132" t="n">
        <f aca="false">AVERAGE(X120,Y120)</f>
        <v>35</v>
      </c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3"/>
      <c r="AZ120" s="133"/>
      <c r="BA120" s="133"/>
      <c r="BB120" s="133"/>
      <c r="BC120" s="133"/>
      <c r="BD120" s="133"/>
      <c r="BE120" s="133"/>
      <c r="BF120" s="133"/>
      <c r="BG120" s="133"/>
      <c r="BH120" s="133"/>
      <c r="BI120" s="133"/>
      <c r="BJ120" s="133"/>
      <c r="BK120" s="133"/>
      <c r="BL120" s="133"/>
      <c r="BM120" s="133"/>
      <c r="BN120" s="133"/>
      <c r="BO120" s="133"/>
      <c r="BP120" s="133"/>
      <c r="BQ120" s="133"/>
      <c r="BR120" s="133"/>
      <c r="BS120" s="133"/>
      <c r="BT120" s="133"/>
      <c r="BU120" s="133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133"/>
      <c r="CF120" s="133"/>
      <c r="CG120" s="133"/>
      <c r="CH120" s="133"/>
      <c r="CI120" s="133"/>
      <c r="CJ120" s="133"/>
      <c r="CK120" s="133"/>
      <c r="CL120" s="133"/>
      <c r="CM120" s="133"/>
      <c r="CN120" s="133"/>
      <c r="CO120" s="133"/>
      <c r="CP120" s="133"/>
      <c r="CQ120" s="133"/>
      <c r="CR120" s="133"/>
      <c r="CS120" s="133"/>
      <c r="CT120" s="133"/>
      <c r="CU120" s="133"/>
      <c r="CV120" s="133"/>
      <c r="CW120" s="133"/>
      <c r="CX120" s="133"/>
      <c r="CY120" s="133"/>
      <c r="CZ120" s="133"/>
      <c r="DA120" s="133"/>
      <c r="DB120" s="133"/>
      <c r="DC120" s="133"/>
      <c r="DD120" s="133"/>
      <c r="DE120" s="133"/>
      <c r="DF120" s="133"/>
      <c r="DG120" s="133"/>
      <c r="DH120" s="133"/>
      <c r="DI120" s="133"/>
      <c r="DJ120" s="133"/>
      <c r="DK120" s="133"/>
      <c r="DL120" s="133"/>
      <c r="DM120" s="133"/>
      <c r="DN120" s="133"/>
      <c r="DO120" s="133"/>
      <c r="DP120" s="133"/>
      <c r="DQ120" s="133"/>
      <c r="DR120" s="133"/>
      <c r="DS120" s="133"/>
      <c r="DT120" s="133"/>
      <c r="DU120" s="133"/>
      <c r="DV120" s="133"/>
      <c r="DW120" s="133"/>
      <c r="DX120" s="133"/>
      <c r="DY120" s="133"/>
      <c r="DZ120" s="133"/>
      <c r="EA120" s="133"/>
      <c r="EB120" s="133"/>
      <c r="EC120" s="133"/>
      <c r="ED120" s="133"/>
      <c r="EE120" s="133"/>
      <c r="EF120" s="133"/>
      <c r="EG120" s="133"/>
      <c r="EH120" s="133"/>
      <c r="EI120" s="133"/>
      <c r="EJ120" s="133"/>
      <c r="EK120" s="133"/>
      <c r="EL120" s="133"/>
      <c r="EM120" s="133"/>
      <c r="EN120" s="133"/>
      <c r="EO120" s="133"/>
      <c r="EP120" s="133"/>
      <c r="EQ120" s="133"/>
      <c r="ER120" s="133"/>
      <c r="ES120" s="133"/>
      <c r="ET120" s="133"/>
      <c r="EU120" s="133"/>
      <c r="EV120" s="133"/>
      <c r="EW120" s="133"/>
      <c r="EX120" s="133"/>
      <c r="EY120" s="133"/>
      <c r="EZ120" s="133"/>
      <c r="FA120" s="133"/>
      <c r="FB120" s="133"/>
      <c r="FC120" s="133"/>
      <c r="FD120" s="133"/>
      <c r="FE120" s="133"/>
      <c r="FF120" s="133"/>
      <c r="FG120" s="133"/>
      <c r="FH120" s="133"/>
      <c r="FI120" s="133"/>
      <c r="FJ120" s="133"/>
      <c r="FK120" s="133"/>
      <c r="FL120" s="133"/>
      <c r="FM120" s="133"/>
      <c r="FN120" s="133"/>
      <c r="FO120" s="133"/>
      <c r="FP120" s="133"/>
      <c r="FQ120" s="133"/>
      <c r="FR120" s="133"/>
      <c r="FS120" s="133"/>
      <c r="FT120" s="133"/>
      <c r="FU120" s="133"/>
      <c r="FV120" s="133"/>
      <c r="FW120" s="133"/>
      <c r="FX120" s="133"/>
      <c r="FY120" s="133"/>
      <c r="FZ120" s="133"/>
      <c r="GA120" s="133"/>
      <c r="GB120" s="133"/>
      <c r="GC120" s="133"/>
      <c r="GD120" s="133"/>
      <c r="GE120" s="133"/>
      <c r="GF120" s="133"/>
      <c r="GG120" s="133"/>
      <c r="GH120" s="133"/>
      <c r="GI120" s="133"/>
      <c r="GJ120" s="133"/>
      <c r="GK120" s="133"/>
      <c r="GL120" s="133"/>
      <c r="GM120" s="133"/>
      <c r="GN120" s="133"/>
      <c r="GO120" s="133"/>
      <c r="GP120" s="133"/>
      <c r="GQ120" s="133"/>
      <c r="GR120" s="133"/>
      <c r="GS120" s="133"/>
      <c r="GT120" s="133"/>
      <c r="GU120" s="133"/>
      <c r="GV120" s="133"/>
      <c r="GW120" s="133"/>
      <c r="GX120" s="133"/>
      <c r="GY120" s="133"/>
      <c r="GZ120" s="133"/>
      <c r="HA120" s="133"/>
      <c r="HB120" s="133"/>
      <c r="HC120" s="133"/>
      <c r="HD120" s="133"/>
      <c r="HE120" s="133"/>
      <c r="HF120" s="133"/>
      <c r="HG120" s="133"/>
      <c r="HH120" s="133"/>
      <c r="HI120" s="133"/>
      <c r="HJ120" s="133"/>
      <c r="HK120" s="133"/>
      <c r="HL120" s="133"/>
      <c r="HM120" s="133"/>
      <c r="HN120" s="133"/>
      <c r="HO120" s="133"/>
      <c r="HP120" s="133"/>
      <c r="HQ120" s="133"/>
      <c r="HR120" s="133"/>
      <c r="HS120" s="133"/>
      <c r="HT120" s="133"/>
      <c r="HU120" s="133"/>
      <c r="HV120" s="133"/>
      <c r="HW120" s="133"/>
      <c r="HX120" s="133"/>
      <c r="HY120" s="133"/>
      <c r="HZ120" s="133"/>
      <c r="IA120" s="133"/>
      <c r="IB120" s="133"/>
      <c r="IC120" s="133"/>
      <c r="ID120" s="133"/>
      <c r="IE120" s="133"/>
      <c r="IF120" s="133"/>
      <c r="IG120" s="133"/>
      <c r="IH120" s="133"/>
      <c r="II120" s="133"/>
      <c r="IJ120" s="133"/>
      <c r="IK120" s="133"/>
      <c r="IL120" s="133"/>
      <c r="IM120" s="133"/>
      <c r="IN120" s="133"/>
      <c r="IO120" s="133"/>
      <c r="IP120" s="133"/>
      <c r="IQ120" s="133"/>
      <c r="IR120" s="133"/>
      <c r="IS120" s="133"/>
      <c r="IT120" s="133"/>
      <c r="IU120" s="133"/>
      <c r="IV120" s="133"/>
      <c r="IW120" s="133"/>
    </row>
    <row r="121" customFormat="false" ht="12" hidden="true" customHeight="true" outlineLevel="0" collapsed="false">
      <c r="A121" s="134" t="str">
        <f aca="false">TEXT(B121,"ddd")</f>
        <v>Sun</v>
      </c>
      <c r="B121" s="81" t="n">
        <v>36947</v>
      </c>
      <c r="C121" s="124" t="n">
        <v>3908.497</v>
      </c>
      <c r="D121" s="124" t="n">
        <v>3150.911</v>
      </c>
      <c r="E121" s="125" t="n">
        <v>7059.408</v>
      </c>
      <c r="F121" s="126" t="n">
        <v>913.248</v>
      </c>
      <c r="G121" s="135"/>
      <c r="H121" s="135"/>
      <c r="I121" s="124" t="n">
        <v>533.823</v>
      </c>
      <c r="J121" s="124" t="n">
        <v>480</v>
      </c>
      <c r="K121" s="124" t="n">
        <v>2618.104</v>
      </c>
      <c r="L121" s="124" t="n">
        <v>872.918</v>
      </c>
      <c r="M121" s="124" t="n">
        <v>831.383</v>
      </c>
      <c r="N121" s="124" t="n">
        <v>848.352</v>
      </c>
      <c r="O121" s="124" t="n">
        <v>5</v>
      </c>
      <c r="P121" s="125" t="n">
        <v>7102.828</v>
      </c>
      <c r="Q121" s="126" t="n">
        <v>-105.227</v>
      </c>
      <c r="R121" s="124" t="n">
        <v>61.807</v>
      </c>
      <c r="S121" s="124" t="n">
        <v>-43.42</v>
      </c>
      <c r="T121" s="136" t="n">
        <v>5654603</v>
      </c>
      <c r="U121" s="125" t="n">
        <f aca="false">+U120+(R121*1000)</f>
        <v>15975510</v>
      </c>
      <c r="V121" s="129" t="n">
        <v>-7.105427357601E-014</v>
      </c>
      <c r="W121" s="130" t="n">
        <v>32.2497228138446</v>
      </c>
      <c r="X121" s="53" t="n">
        <v>46</v>
      </c>
      <c r="Y121" s="55" t="n">
        <v>32</v>
      </c>
      <c r="Z121" s="132" t="n">
        <f aca="false">AVERAGE(X121,Y121)</f>
        <v>39</v>
      </c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33"/>
      <c r="BQ121" s="133"/>
      <c r="BR121" s="133"/>
      <c r="BS121" s="133"/>
      <c r="BT121" s="133"/>
      <c r="BU121" s="133"/>
      <c r="BV121" s="133"/>
      <c r="BW121" s="133"/>
      <c r="BX121" s="133"/>
      <c r="BY121" s="133"/>
      <c r="BZ121" s="133"/>
      <c r="CA121" s="133"/>
      <c r="CB121" s="133"/>
      <c r="CC121" s="133"/>
      <c r="CD121" s="133"/>
      <c r="CE121" s="133"/>
      <c r="CF121" s="133"/>
      <c r="CG121" s="133"/>
      <c r="CH121" s="133"/>
      <c r="CI121" s="133"/>
      <c r="CJ121" s="133"/>
      <c r="CK121" s="133"/>
      <c r="CL121" s="133"/>
      <c r="CM121" s="133"/>
      <c r="CN121" s="133"/>
      <c r="CO121" s="133"/>
      <c r="CP121" s="133"/>
      <c r="CQ121" s="133"/>
      <c r="CR121" s="133"/>
      <c r="CS121" s="133"/>
      <c r="CT121" s="133"/>
      <c r="CU121" s="133"/>
      <c r="CV121" s="133"/>
      <c r="CW121" s="133"/>
      <c r="CX121" s="133"/>
      <c r="CY121" s="133"/>
      <c r="CZ121" s="133"/>
      <c r="DA121" s="133"/>
      <c r="DB121" s="133"/>
      <c r="DC121" s="133"/>
      <c r="DD121" s="133"/>
      <c r="DE121" s="133"/>
      <c r="DF121" s="133"/>
      <c r="DG121" s="133"/>
      <c r="DH121" s="133"/>
      <c r="DI121" s="133"/>
      <c r="DJ121" s="133"/>
      <c r="DK121" s="133"/>
      <c r="DL121" s="133"/>
      <c r="DM121" s="133"/>
      <c r="DN121" s="133"/>
      <c r="DO121" s="133"/>
      <c r="DP121" s="133"/>
      <c r="DQ121" s="133"/>
      <c r="DR121" s="133"/>
      <c r="DS121" s="133"/>
      <c r="DT121" s="133"/>
      <c r="DU121" s="133"/>
      <c r="DV121" s="133"/>
      <c r="DW121" s="133"/>
      <c r="DX121" s="133"/>
      <c r="DY121" s="133"/>
      <c r="DZ121" s="133"/>
      <c r="EA121" s="133"/>
      <c r="EB121" s="133"/>
      <c r="EC121" s="133"/>
      <c r="ED121" s="133"/>
      <c r="EE121" s="133"/>
      <c r="EF121" s="133"/>
      <c r="EG121" s="133"/>
      <c r="EH121" s="133"/>
      <c r="EI121" s="133"/>
      <c r="EJ121" s="133"/>
      <c r="EK121" s="133"/>
      <c r="EL121" s="133"/>
      <c r="EM121" s="133"/>
      <c r="EN121" s="133"/>
      <c r="EO121" s="133"/>
      <c r="EP121" s="133"/>
      <c r="EQ121" s="133"/>
      <c r="ER121" s="133"/>
      <c r="ES121" s="133"/>
      <c r="ET121" s="133"/>
      <c r="EU121" s="133"/>
      <c r="EV121" s="133"/>
      <c r="EW121" s="133"/>
      <c r="EX121" s="133"/>
      <c r="EY121" s="133"/>
      <c r="EZ121" s="133"/>
      <c r="FA121" s="133"/>
      <c r="FB121" s="133"/>
      <c r="FC121" s="133"/>
      <c r="FD121" s="133"/>
      <c r="FE121" s="133"/>
      <c r="FF121" s="133"/>
      <c r="FG121" s="133"/>
      <c r="FH121" s="133"/>
      <c r="FI121" s="133"/>
      <c r="FJ121" s="133"/>
      <c r="FK121" s="133"/>
      <c r="FL121" s="133"/>
      <c r="FM121" s="133"/>
      <c r="FN121" s="133"/>
      <c r="FO121" s="133"/>
      <c r="FP121" s="133"/>
      <c r="FQ121" s="133"/>
      <c r="FR121" s="133"/>
      <c r="FS121" s="133"/>
      <c r="FT121" s="133"/>
      <c r="FU121" s="133"/>
      <c r="FV121" s="133"/>
      <c r="FW121" s="133"/>
      <c r="FX121" s="133"/>
      <c r="FY121" s="133"/>
      <c r="FZ121" s="133"/>
      <c r="GA121" s="133"/>
      <c r="GB121" s="133"/>
      <c r="GC121" s="133"/>
      <c r="GD121" s="133"/>
      <c r="GE121" s="133"/>
      <c r="GF121" s="133"/>
      <c r="GG121" s="133"/>
      <c r="GH121" s="133"/>
      <c r="GI121" s="133"/>
      <c r="GJ121" s="133"/>
      <c r="GK121" s="133"/>
      <c r="GL121" s="133"/>
      <c r="GM121" s="133"/>
      <c r="GN121" s="133"/>
      <c r="GO121" s="133"/>
      <c r="GP121" s="133"/>
      <c r="GQ121" s="133"/>
      <c r="GR121" s="133"/>
      <c r="GS121" s="133"/>
      <c r="GT121" s="133"/>
      <c r="GU121" s="133"/>
      <c r="GV121" s="133"/>
      <c r="GW121" s="133"/>
      <c r="GX121" s="133"/>
      <c r="GY121" s="133"/>
      <c r="GZ121" s="133"/>
      <c r="HA121" s="133"/>
      <c r="HB121" s="133"/>
      <c r="HC121" s="133"/>
      <c r="HD121" s="133"/>
      <c r="HE121" s="133"/>
      <c r="HF121" s="133"/>
      <c r="HG121" s="133"/>
      <c r="HH121" s="133"/>
      <c r="HI121" s="133"/>
      <c r="HJ121" s="133"/>
      <c r="HK121" s="133"/>
      <c r="HL121" s="133"/>
      <c r="HM121" s="133"/>
      <c r="HN121" s="133"/>
      <c r="HO121" s="133"/>
      <c r="HP121" s="133"/>
      <c r="HQ121" s="133"/>
      <c r="HR121" s="133"/>
      <c r="HS121" s="133"/>
      <c r="HT121" s="133"/>
      <c r="HU121" s="133"/>
      <c r="HV121" s="133"/>
      <c r="HW121" s="133"/>
      <c r="HX121" s="133"/>
      <c r="HY121" s="133"/>
      <c r="HZ121" s="133"/>
      <c r="IA121" s="133"/>
      <c r="IB121" s="133"/>
      <c r="IC121" s="133"/>
      <c r="ID121" s="133"/>
      <c r="IE121" s="133"/>
      <c r="IF121" s="133"/>
      <c r="IG121" s="133"/>
      <c r="IH121" s="133"/>
      <c r="II121" s="133"/>
      <c r="IJ121" s="133"/>
      <c r="IK121" s="133"/>
      <c r="IL121" s="133"/>
      <c r="IM121" s="133"/>
      <c r="IN121" s="133"/>
      <c r="IO121" s="133"/>
      <c r="IP121" s="133"/>
      <c r="IQ121" s="133"/>
      <c r="IR121" s="133"/>
      <c r="IS121" s="133"/>
      <c r="IT121" s="133"/>
      <c r="IU121" s="133"/>
      <c r="IV121" s="133"/>
      <c r="IW121" s="133"/>
    </row>
    <row r="122" customFormat="false" ht="12" hidden="true" customHeight="true" outlineLevel="0" collapsed="false">
      <c r="A122" s="134" t="str">
        <f aca="false">TEXT(B122,"ddd")</f>
        <v>Mon</v>
      </c>
      <c r="B122" s="81" t="n">
        <v>36948</v>
      </c>
      <c r="C122" s="124" t="n">
        <v>3928.358</v>
      </c>
      <c r="D122" s="124" t="n">
        <v>3134.752</v>
      </c>
      <c r="E122" s="125" t="n">
        <v>7063.11</v>
      </c>
      <c r="F122" s="126" t="n">
        <v>1093.18</v>
      </c>
      <c r="G122" s="135"/>
      <c r="H122" s="135"/>
      <c r="I122" s="124" t="n">
        <v>576.466</v>
      </c>
      <c r="J122" s="124" t="n">
        <v>480</v>
      </c>
      <c r="K122" s="124" t="n">
        <v>2579.832</v>
      </c>
      <c r="L122" s="124" t="n">
        <v>875.222</v>
      </c>
      <c r="M122" s="124" t="n">
        <v>830.121</v>
      </c>
      <c r="N122" s="124" t="n">
        <v>834.866</v>
      </c>
      <c r="O122" s="124" t="n">
        <v>5</v>
      </c>
      <c r="P122" s="125" t="n">
        <v>7274.687</v>
      </c>
      <c r="Q122" s="126" t="n">
        <v>-100.428</v>
      </c>
      <c r="R122" s="124" t="n">
        <v>-111.149</v>
      </c>
      <c r="S122" s="124" t="n">
        <v>-211.577</v>
      </c>
      <c r="T122" s="136" t="n">
        <v>5554175</v>
      </c>
      <c r="U122" s="125" t="n">
        <f aca="false">+U121+(R122*1000)</f>
        <v>15864361</v>
      </c>
      <c r="V122" s="129" t="n">
        <v>6.82121026329696E-013</v>
      </c>
      <c r="W122" s="130" t="n">
        <v>38.4215576548366</v>
      </c>
      <c r="X122" s="53" t="n">
        <v>45</v>
      </c>
      <c r="Y122" s="55" t="n">
        <v>27</v>
      </c>
      <c r="Z122" s="132" t="n">
        <f aca="false">AVERAGE(X122,Y122)</f>
        <v>36</v>
      </c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  <c r="CG122" s="133"/>
      <c r="CH122" s="133"/>
      <c r="CI122" s="133"/>
      <c r="CJ122" s="133"/>
      <c r="CK122" s="133"/>
      <c r="CL122" s="133"/>
      <c r="CM122" s="133"/>
      <c r="CN122" s="133"/>
      <c r="CO122" s="133"/>
      <c r="CP122" s="133"/>
      <c r="CQ122" s="133"/>
      <c r="CR122" s="133"/>
      <c r="CS122" s="133"/>
      <c r="CT122" s="133"/>
      <c r="CU122" s="133"/>
      <c r="CV122" s="133"/>
      <c r="CW122" s="133"/>
      <c r="CX122" s="133"/>
      <c r="CY122" s="133"/>
      <c r="CZ122" s="133"/>
      <c r="DA122" s="133"/>
      <c r="DB122" s="133"/>
      <c r="DC122" s="133"/>
      <c r="DD122" s="133"/>
      <c r="DE122" s="133"/>
      <c r="DF122" s="133"/>
      <c r="DG122" s="133"/>
      <c r="DH122" s="133"/>
      <c r="DI122" s="133"/>
      <c r="DJ122" s="133"/>
      <c r="DK122" s="133"/>
      <c r="DL122" s="133"/>
      <c r="DM122" s="133"/>
      <c r="DN122" s="133"/>
      <c r="DO122" s="133"/>
      <c r="DP122" s="133"/>
      <c r="DQ122" s="133"/>
      <c r="DR122" s="133"/>
      <c r="DS122" s="133"/>
      <c r="DT122" s="133"/>
      <c r="DU122" s="133"/>
      <c r="DV122" s="133"/>
      <c r="DW122" s="133"/>
      <c r="DX122" s="133"/>
      <c r="DY122" s="133"/>
      <c r="DZ122" s="133"/>
      <c r="EA122" s="133"/>
      <c r="EB122" s="133"/>
      <c r="EC122" s="133"/>
      <c r="ED122" s="133"/>
      <c r="EE122" s="133"/>
      <c r="EF122" s="133"/>
      <c r="EG122" s="133"/>
      <c r="EH122" s="133"/>
      <c r="EI122" s="133"/>
      <c r="EJ122" s="133"/>
      <c r="EK122" s="133"/>
      <c r="EL122" s="133"/>
      <c r="EM122" s="133"/>
      <c r="EN122" s="133"/>
      <c r="EO122" s="133"/>
      <c r="EP122" s="133"/>
      <c r="EQ122" s="133"/>
      <c r="ER122" s="133"/>
      <c r="ES122" s="133"/>
      <c r="ET122" s="133"/>
      <c r="EU122" s="133"/>
      <c r="EV122" s="133"/>
      <c r="EW122" s="133"/>
      <c r="EX122" s="133"/>
      <c r="EY122" s="133"/>
      <c r="EZ122" s="133"/>
      <c r="FA122" s="133"/>
      <c r="FB122" s="133"/>
      <c r="FC122" s="133"/>
      <c r="FD122" s="133"/>
      <c r="FE122" s="133"/>
      <c r="FF122" s="133"/>
      <c r="FG122" s="133"/>
      <c r="FH122" s="133"/>
      <c r="FI122" s="133"/>
      <c r="FJ122" s="133"/>
      <c r="FK122" s="133"/>
      <c r="FL122" s="133"/>
      <c r="FM122" s="133"/>
      <c r="FN122" s="133"/>
      <c r="FO122" s="133"/>
      <c r="FP122" s="133"/>
      <c r="FQ122" s="133"/>
      <c r="FR122" s="133"/>
      <c r="FS122" s="133"/>
      <c r="FT122" s="133"/>
      <c r="FU122" s="133"/>
      <c r="FV122" s="133"/>
      <c r="FW122" s="133"/>
      <c r="FX122" s="133"/>
      <c r="FY122" s="133"/>
      <c r="FZ122" s="133"/>
      <c r="GA122" s="133"/>
      <c r="GB122" s="133"/>
      <c r="GC122" s="133"/>
      <c r="GD122" s="133"/>
      <c r="GE122" s="133"/>
      <c r="GF122" s="133"/>
      <c r="GG122" s="133"/>
      <c r="GH122" s="133"/>
      <c r="GI122" s="133"/>
      <c r="GJ122" s="133"/>
      <c r="GK122" s="133"/>
      <c r="GL122" s="133"/>
      <c r="GM122" s="133"/>
      <c r="GN122" s="133"/>
      <c r="GO122" s="133"/>
      <c r="GP122" s="133"/>
      <c r="GQ122" s="133"/>
      <c r="GR122" s="133"/>
      <c r="GS122" s="133"/>
      <c r="GT122" s="133"/>
      <c r="GU122" s="133"/>
      <c r="GV122" s="133"/>
      <c r="GW122" s="133"/>
      <c r="GX122" s="133"/>
      <c r="GY122" s="133"/>
      <c r="GZ122" s="133"/>
      <c r="HA122" s="133"/>
      <c r="HB122" s="133"/>
      <c r="HC122" s="133"/>
      <c r="HD122" s="133"/>
      <c r="HE122" s="133"/>
      <c r="HF122" s="133"/>
      <c r="HG122" s="133"/>
      <c r="HH122" s="133"/>
      <c r="HI122" s="133"/>
      <c r="HJ122" s="133"/>
      <c r="HK122" s="133"/>
      <c r="HL122" s="133"/>
      <c r="HM122" s="133"/>
      <c r="HN122" s="133"/>
      <c r="HO122" s="133"/>
      <c r="HP122" s="133"/>
      <c r="HQ122" s="133"/>
      <c r="HR122" s="133"/>
      <c r="HS122" s="133"/>
      <c r="HT122" s="133"/>
      <c r="HU122" s="133"/>
      <c r="HV122" s="133"/>
      <c r="HW122" s="133"/>
      <c r="HX122" s="133"/>
      <c r="HY122" s="133"/>
      <c r="HZ122" s="133"/>
      <c r="IA122" s="133"/>
      <c r="IB122" s="133"/>
      <c r="IC122" s="133"/>
      <c r="ID122" s="133"/>
      <c r="IE122" s="133"/>
      <c r="IF122" s="133"/>
      <c r="IG122" s="133"/>
      <c r="IH122" s="133"/>
      <c r="II122" s="133"/>
      <c r="IJ122" s="133"/>
      <c r="IK122" s="133"/>
      <c r="IL122" s="133"/>
      <c r="IM122" s="133"/>
      <c r="IN122" s="133"/>
      <c r="IO122" s="133"/>
      <c r="IP122" s="133"/>
      <c r="IQ122" s="133"/>
      <c r="IR122" s="133"/>
      <c r="IS122" s="133"/>
      <c r="IT122" s="133"/>
      <c r="IU122" s="133"/>
      <c r="IV122" s="133"/>
      <c r="IW122" s="133"/>
    </row>
    <row r="123" customFormat="false" ht="12" hidden="true" customHeight="true" outlineLevel="0" collapsed="false">
      <c r="A123" s="134" t="str">
        <f aca="false">TEXT(B123,"ddd")</f>
        <v>Tue</v>
      </c>
      <c r="B123" s="81" t="n">
        <v>36949</v>
      </c>
      <c r="C123" s="124" t="n">
        <v>3859.861</v>
      </c>
      <c r="D123" s="124" t="n">
        <v>3119.065</v>
      </c>
      <c r="E123" s="125" t="n">
        <v>6978.926</v>
      </c>
      <c r="F123" s="126" t="n">
        <v>1180.456</v>
      </c>
      <c r="G123" s="135"/>
      <c r="H123" s="135"/>
      <c r="I123" s="124" t="n">
        <v>635.835</v>
      </c>
      <c r="J123" s="124" t="n">
        <v>480</v>
      </c>
      <c r="K123" s="124" t="n">
        <v>2575.704</v>
      </c>
      <c r="L123" s="124" t="n">
        <v>886.651</v>
      </c>
      <c r="M123" s="124" t="n">
        <v>817.517</v>
      </c>
      <c r="N123" s="124" t="n">
        <v>848.559</v>
      </c>
      <c r="O123" s="124" t="n">
        <v>1</v>
      </c>
      <c r="P123" s="125" t="n">
        <v>7425.722</v>
      </c>
      <c r="Q123" s="126" t="n">
        <v>-130.839</v>
      </c>
      <c r="R123" s="124" t="n">
        <v>-315.957</v>
      </c>
      <c r="S123" s="124" t="n">
        <v>-446.796</v>
      </c>
      <c r="T123" s="136" t="n">
        <v>5423336</v>
      </c>
      <c r="U123" s="125" t="n">
        <f aca="false">+U122+(R123*1000)</f>
        <v>15548404</v>
      </c>
      <c r="V123" s="129" t="n">
        <v>0</v>
      </c>
      <c r="W123" s="130" t="n">
        <v>29.0854683080148</v>
      </c>
      <c r="X123" s="53" t="n">
        <v>41</v>
      </c>
      <c r="Y123" s="55" t="n">
        <v>26</v>
      </c>
      <c r="Z123" s="132" t="n">
        <f aca="false">AVERAGE(X123,Y123)</f>
        <v>33.5</v>
      </c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133"/>
      <c r="BM123" s="133"/>
      <c r="BN123" s="133"/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133"/>
      <c r="CF123" s="133"/>
      <c r="CG123" s="133"/>
      <c r="CH123" s="133"/>
      <c r="CI123" s="133"/>
      <c r="CJ123" s="133"/>
      <c r="CK123" s="133"/>
      <c r="CL123" s="133"/>
      <c r="CM123" s="133"/>
      <c r="CN123" s="133"/>
      <c r="CO123" s="133"/>
      <c r="CP123" s="133"/>
      <c r="CQ123" s="133"/>
      <c r="CR123" s="133"/>
      <c r="CS123" s="133"/>
      <c r="CT123" s="133"/>
      <c r="CU123" s="133"/>
      <c r="CV123" s="133"/>
      <c r="CW123" s="133"/>
      <c r="CX123" s="133"/>
      <c r="CY123" s="133"/>
      <c r="CZ123" s="133"/>
      <c r="DA123" s="133"/>
      <c r="DB123" s="133"/>
      <c r="DC123" s="133"/>
      <c r="DD123" s="133"/>
      <c r="DE123" s="133"/>
      <c r="DF123" s="133"/>
      <c r="DG123" s="133"/>
      <c r="DH123" s="133"/>
      <c r="DI123" s="133"/>
      <c r="DJ123" s="133"/>
      <c r="DK123" s="133"/>
      <c r="DL123" s="133"/>
      <c r="DM123" s="133"/>
      <c r="DN123" s="133"/>
      <c r="DO123" s="133"/>
      <c r="DP123" s="133"/>
      <c r="DQ123" s="133"/>
      <c r="DR123" s="133"/>
      <c r="DS123" s="133"/>
      <c r="DT123" s="133"/>
      <c r="DU123" s="133"/>
      <c r="DV123" s="133"/>
      <c r="DW123" s="133"/>
      <c r="DX123" s="133"/>
      <c r="DY123" s="133"/>
      <c r="DZ123" s="133"/>
      <c r="EA123" s="133"/>
      <c r="EB123" s="133"/>
      <c r="EC123" s="133"/>
      <c r="ED123" s="133"/>
      <c r="EE123" s="133"/>
      <c r="EF123" s="133"/>
      <c r="EG123" s="133"/>
      <c r="EH123" s="133"/>
      <c r="EI123" s="133"/>
      <c r="EJ123" s="133"/>
      <c r="EK123" s="133"/>
      <c r="EL123" s="133"/>
      <c r="EM123" s="133"/>
      <c r="EN123" s="133"/>
      <c r="EO123" s="133"/>
      <c r="EP123" s="133"/>
      <c r="EQ123" s="133"/>
      <c r="ER123" s="133"/>
      <c r="ES123" s="133"/>
      <c r="ET123" s="133"/>
      <c r="EU123" s="133"/>
      <c r="EV123" s="133"/>
      <c r="EW123" s="133"/>
      <c r="EX123" s="133"/>
      <c r="EY123" s="133"/>
      <c r="EZ123" s="133"/>
      <c r="FA123" s="133"/>
      <c r="FB123" s="133"/>
      <c r="FC123" s="133"/>
      <c r="FD123" s="133"/>
      <c r="FE123" s="133"/>
      <c r="FF123" s="133"/>
      <c r="FG123" s="133"/>
      <c r="FH123" s="133"/>
      <c r="FI123" s="133"/>
      <c r="FJ123" s="133"/>
      <c r="FK123" s="133"/>
      <c r="FL123" s="133"/>
      <c r="FM123" s="133"/>
      <c r="FN123" s="133"/>
      <c r="FO123" s="133"/>
      <c r="FP123" s="133"/>
      <c r="FQ123" s="133"/>
      <c r="FR123" s="133"/>
      <c r="FS123" s="133"/>
      <c r="FT123" s="133"/>
      <c r="FU123" s="133"/>
      <c r="FV123" s="133"/>
      <c r="FW123" s="133"/>
      <c r="FX123" s="133"/>
      <c r="FY123" s="133"/>
      <c r="FZ123" s="133"/>
      <c r="GA123" s="133"/>
      <c r="GB123" s="133"/>
      <c r="GC123" s="133"/>
      <c r="GD123" s="133"/>
      <c r="GE123" s="133"/>
      <c r="GF123" s="133"/>
      <c r="GG123" s="133"/>
      <c r="GH123" s="133"/>
      <c r="GI123" s="133"/>
      <c r="GJ123" s="133"/>
      <c r="GK123" s="133"/>
      <c r="GL123" s="133"/>
      <c r="GM123" s="133"/>
      <c r="GN123" s="133"/>
      <c r="GO123" s="133"/>
      <c r="GP123" s="133"/>
      <c r="GQ123" s="133"/>
      <c r="GR123" s="133"/>
      <c r="GS123" s="133"/>
      <c r="GT123" s="133"/>
      <c r="GU123" s="133"/>
      <c r="GV123" s="133"/>
      <c r="GW123" s="133"/>
      <c r="GX123" s="133"/>
      <c r="GY123" s="133"/>
      <c r="GZ123" s="133"/>
      <c r="HA123" s="133"/>
      <c r="HB123" s="133"/>
      <c r="HC123" s="133"/>
      <c r="HD123" s="133"/>
      <c r="HE123" s="133"/>
      <c r="HF123" s="133"/>
      <c r="HG123" s="133"/>
      <c r="HH123" s="133"/>
      <c r="HI123" s="133"/>
      <c r="HJ123" s="133"/>
      <c r="HK123" s="133"/>
      <c r="HL123" s="133"/>
      <c r="HM123" s="133"/>
      <c r="HN123" s="133"/>
      <c r="HO123" s="133"/>
      <c r="HP123" s="133"/>
      <c r="HQ123" s="133"/>
      <c r="HR123" s="133"/>
      <c r="HS123" s="133"/>
      <c r="HT123" s="133"/>
      <c r="HU123" s="133"/>
      <c r="HV123" s="133"/>
      <c r="HW123" s="133"/>
      <c r="HX123" s="133"/>
      <c r="HY123" s="133"/>
      <c r="HZ123" s="133"/>
      <c r="IA123" s="133"/>
      <c r="IB123" s="133"/>
      <c r="IC123" s="133"/>
      <c r="ID123" s="133"/>
      <c r="IE123" s="133"/>
      <c r="IF123" s="133"/>
      <c r="IG123" s="133"/>
      <c r="IH123" s="133"/>
      <c r="II123" s="133"/>
      <c r="IJ123" s="133"/>
      <c r="IK123" s="133"/>
      <c r="IL123" s="133"/>
      <c r="IM123" s="133"/>
      <c r="IN123" s="133"/>
      <c r="IO123" s="133"/>
      <c r="IP123" s="133"/>
      <c r="IQ123" s="133"/>
      <c r="IR123" s="133"/>
      <c r="IS123" s="133"/>
      <c r="IT123" s="133"/>
      <c r="IU123" s="133"/>
      <c r="IV123" s="133"/>
      <c r="IW123" s="133"/>
    </row>
    <row r="124" customFormat="false" ht="12" hidden="true" customHeight="true" outlineLevel="0" collapsed="false">
      <c r="A124" s="137" t="str">
        <f aca="false">TEXT(B124,"ddd")</f>
        <v>Wed</v>
      </c>
      <c r="B124" s="82" t="n">
        <v>36950</v>
      </c>
      <c r="C124" s="138" t="n">
        <v>3884.758</v>
      </c>
      <c r="D124" s="138" t="n">
        <v>3071.338</v>
      </c>
      <c r="E124" s="139" t="n">
        <v>6956.096</v>
      </c>
      <c r="F124" s="140" t="n">
        <v>1020.611</v>
      </c>
      <c r="G124" s="141"/>
      <c r="H124" s="141"/>
      <c r="I124" s="138" t="n">
        <v>650.599</v>
      </c>
      <c r="J124" s="138" t="n">
        <v>480</v>
      </c>
      <c r="K124" s="138" t="n">
        <v>2541.451</v>
      </c>
      <c r="L124" s="138" t="n">
        <v>876.886</v>
      </c>
      <c r="M124" s="138" t="n">
        <v>968.644</v>
      </c>
      <c r="N124" s="138" t="n">
        <v>849.221</v>
      </c>
      <c r="O124" s="138" t="n">
        <v>6</v>
      </c>
      <c r="P124" s="139" t="n">
        <v>7393.412</v>
      </c>
      <c r="Q124" s="140" t="n">
        <v>-187.454</v>
      </c>
      <c r="R124" s="138" t="n">
        <v>-249.862</v>
      </c>
      <c r="S124" s="138" t="n">
        <v>-437.316</v>
      </c>
      <c r="T124" s="142" t="n">
        <v>5235882</v>
      </c>
      <c r="U124" s="139" t="n">
        <f aca="false">+U123+(R124*1000)</f>
        <v>15298542</v>
      </c>
      <c r="V124" s="143" t="n">
        <v>0</v>
      </c>
      <c r="W124" s="144" t="n">
        <v>20.4339797096712</v>
      </c>
      <c r="X124" s="68" t="n">
        <v>39</v>
      </c>
      <c r="Y124" s="69" t="n">
        <v>24</v>
      </c>
      <c r="Z124" s="146" t="n">
        <f aca="false">AVERAGE(X124,Y124)</f>
        <v>31.5</v>
      </c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/>
      <c r="GC124" s="83"/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3"/>
      <c r="HI124" s="83"/>
      <c r="HJ124" s="83"/>
      <c r="HK124" s="83"/>
      <c r="HL124" s="83"/>
      <c r="HM124" s="83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  <c r="IW124" s="83"/>
    </row>
    <row r="125" customFormat="false" ht="12" hidden="true" customHeight="true" outlineLevel="0" collapsed="false">
      <c r="A125" s="134" t="str">
        <f aca="false">TEXT(B125,"ddd")</f>
        <v>Thu</v>
      </c>
      <c r="B125" s="81" t="n">
        <v>36951</v>
      </c>
      <c r="C125" s="124" t="n">
        <v>3714.312</v>
      </c>
      <c r="D125" s="124" t="n">
        <v>3122.303</v>
      </c>
      <c r="E125" s="125" t="n">
        <v>6836.615</v>
      </c>
      <c r="F125" s="126" t="n">
        <v>710.349999999999</v>
      </c>
      <c r="G125" s="135"/>
      <c r="H125" s="135"/>
      <c r="I125" s="124" t="n">
        <v>575</v>
      </c>
      <c r="J125" s="124" t="n">
        <v>480</v>
      </c>
      <c r="K125" s="124" t="n">
        <v>2567.47</v>
      </c>
      <c r="L125" s="124" t="n">
        <v>859.767</v>
      </c>
      <c r="M125" s="124" t="n">
        <v>949.518</v>
      </c>
      <c r="N125" s="124" t="n">
        <v>851.096</v>
      </c>
      <c r="O125" s="124" t="n">
        <v>-7</v>
      </c>
      <c r="P125" s="125" t="n">
        <v>6986.201</v>
      </c>
      <c r="Q125" s="126" t="n">
        <v>-155.186</v>
      </c>
      <c r="R125" s="124" t="n">
        <v>5.6</v>
      </c>
      <c r="S125" s="124" t="n">
        <v>-149.586</v>
      </c>
      <c r="T125" s="136" t="n">
        <v>5080696</v>
      </c>
      <c r="U125" s="125" t="n">
        <f aca="false">+U124+(R125*1000)</f>
        <v>15304142</v>
      </c>
      <c r="V125" s="129" t="n">
        <v>-2.27373675443232E-013</v>
      </c>
      <c r="W125" s="130" t="n">
        <v>30.9084557993575</v>
      </c>
      <c r="X125" s="53" t="n">
        <v>44</v>
      </c>
      <c r="Y125" s="55" t="n">
        <v>28</v>
      </c>
      <c r="Z125" s="132" t="n">
        <f aca="false">AVERAGE(X125,Y125)</f>
        <v>36</v>
      </c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33"/>
      <c r="BE125" s="133"/>
      <c r="BF125" s="133"/>
      <c r="BG125" s="133"/>
      <c r="BH125" s="133"/>
      <c r="BI125" s="133"/>
      <c r="BJ125" s="133"/>
      <c r="BK125" s="133"/>
      <c r="BL125" s="133"/>
      <c r="BM125" s="133"/>
      <c r="BN125" s="133"/>
      <c r="BO125" s="133"/>
      <c r="BP125" s="133"/>
      <c r="BQ125" s="133"/>
      <c r="BR125" s="133"/>
      <c r="BS125" s="133"/>
      <c r="BT125" s="133"/>
      <c r="BU125" s="133"/>
      <c r="BV125" s="133"/>
      <c r="BW125" s="133"/>
      <c r="BX125" s="133"/>
      <c r="BY125" s="133"/>
      <c r="BZ125" s="133"/>
      <c r="CA125" s="133"/>
      <c r="CB125" s="133"/>
      <c r="CC125" s="133"/>
      <c r="CD125" s="133"/>
      <c r="CE125" s="133"/>
      <c r="CF125" s="133"/>
      <c r="CG125" s="133"/>
      <c r="CH125" s="133"/>
      <c r="CI125" s="133"/>
      <c r="CJ125" s="133"/>
      <c r="CK125" s="133"/>
      <c r="CL125" s="133"/>
      <c r="CM125" s="133"/>
      <c r="CN125" s="133"/>
      <c r="CO125" s="133"/>
      <c r="CP125" s="133"/>
      <c r="CQ125" s="133"/>
      <c r="CR125" s="133"/>
      <c r="CS125" s="133"/>
      <c r="CT125" s="133"/>
      <c r="CU125" s="133"/>
      <c r="CV125" s="133"/>
      <c r="CW125" s="133"/>
      <c r="CX125" s="133"/>
      <c r="CY125" s="133"/>
      <c r="CZ125" s="133"/>
      <c r="DA125" s="133"/>
      <c r="DB125" s="133"/>
      <c r="DC125" s="133"/>
      <c r="DD125" s="133"/>
      <c r="DE125" s="133"/>
      <c r="DF125" s="133"/>
      <c r="DG125" s="133"/>
      <c r="DH125" s="133"/>
      <c r="DI125" s="133"/>
      <c r="DJ125" s="133"/>
      <c r="DK125" s="133"/>
      <c r="DL125" s="133"/>
      <c r="DM125" s="133"/>
      <c r="DN125" s="133"/>
      <c r="DO125" s="133"/>
      <c r="DP125" s="133"/>
      <c r="DQ125" s="133"/>
      <c r="DR125" s="133"/>
      <c r="DS125" s="133"/>
      <c r="DT125" s="133"/>
      <c r="DU125" s="133"/>
      <c r="DV125" s="133"/>
      <c r="DW125" s="133"/>
      <c r="DX125" s="133"/>
      <c r="DY125" s="133"/>
      <c r="DZ125" s="133"/>
      <c r="EA125" s="133"/>
      <c r="EB125" s="133"/>
      <c r="EC125" s="133"/>
      <c r="ED125" s="133"/>
      <c r="EE125" s="133"/>
      <c r="EF125" s="133"/>
      <c r="EG125" s="133"/>
      <c r="EH125" s="133"/>
      <c r="EI125" s="133"/>
      <c r="EJ125" s="133"/>
      <c r="EK125" s="133"/>
      <c r="EL125" s="133"/>
      <c r="EM125" s="133"/>
      <c r="EN125" s="133"/>
      <c r="EO125" s="133"/>
      <c r="EP125" s="133"/>
      <c r="EQ125" s="133"/>
      <c r="ER125" s="133"/>
      <c r="ES125" s="133"/>
      <c r="ET125" s="133"/>
      <c r="EU125" s="133"/>
      <c r="EV125" s="133"/>
      <c r="EW125" s="133"/>
      <c r="EX125" s="133"/>
      <c r="EY125" s="133"/>
      <c r="EZ125" s="133"/>
      <c r="FA125" s="133"/>
      <c r="FB125" s="133"/>
      <c r="FC125" s="133"/>
      <c r="FD125" s="133"/>
      <c r="FE125" s="133"/>
      <c r="FF125" s="133"/>
      <c r="FG125" s="133"/>
      <c r="FH125" s="133"/>
      <c r="FI125" s="133"/>
      <c r="FJ125" s="133"/>
      <c r="FK125" s="133"/>
      <c r="FL125" s="133"/>
      <c r="FM125" s="133"/>
      <c r="FN125" s="133"/>
      <c r="FO125" s="133"/>
      <c r="FP125" s="133"/>
      <c r="FQ125" s="133"/>
      <c r="FR125" s="133"/>
      <c r="FS125" s="133"/>
      <c r="FT125" s="133"/>
      <c r="FU125" s="133"/>
      <c r="FV125" s="133"/>
      <c r="FW125" s="133"/>
      <c r="FX125" s="133"/>
      <c r="FY125" s="133"/>
      <c r="FZ125" s="133"/>
      <c r="GA125" s="133"/>
      <c r="GB125" s="133"/>
      <c r="GC125" s="133"/>
      <c r="GD125" s="133"/>
      <c r="GE125" s="133"/>
      <c r="GF125" s="133"/>
      <c r="GG125" s="133"/>
      <c r="GH125" s="133"/>
      <c r="GI125" s="133"/>
      <c r="GJ125" s="133"/>
      <c r="GK125" s="133"/>
      <c r="GL125" s="133"/>
      <c r="GM125" s="133"/>
      <c r="GN125" s="133"/>
      <c r="GO125" s="133"/>
      <c r="GP125" s="133"/>
      <c r="GQ125" s="133"/>
      <c r="GR125" s="133"/>
      <c r="GS125" s="133"/>
      <c r="GT125" s="133"/>
      <c r="GU125" s="133"/>
      <c r="GV125" s="133"/>
      <c r="GW125" s="133"/>
      <c r="GX125" s="133"/>
      <c r="GY125" s="133"/>
      <c r="GZ125" s="133"/>
      <c r="HA125" s="133"/>
      <c r="HB125" s="133"/>
      <c r="HC125" s="133"/>
      <c r="HD125" s="133"/>
      <c r="HE125" s="133"/>
      <c r="HF125" s="133"/>
      <c r="HG125" s="133"/>
      <c r="HH125" s="133"/>
      <c r="HI125" s="133"/>
      <c r="HJ125" s="133"/>
      <c r="HK125" s="133"/>
      <c r="HL125" s="133"/>
      <c r="HM125" s="133"/>
      <c r="HN125" s="133"/>
      <c r="HO125" s="133"/>
      <c r="HP125" s="133"/>
      <c r="HQ125" s="133"/>
      <c r="HR125" s="133"/>
      <c r="HS125" s="133"/>
      <c r="HT125" s="133"/>
      <c r="HU125" s="133"/>
      <c r="HV125" s="133"/>
      <c r="HW125" s="133"/>
      <c r="HX125" s="133"/>
      <c r="HY125" s="133"/>
      <c r="HZ125" s="133"/>
      <c r="IA125" s="133"/>
      <c r="IB125" s="133"/>
      <c r="IC125" s="133"/>
      <c r="ID125" s="133"/>
      <c r="IE125" s="133"/>
      <c r="IF125" s="133"/>
      <c r="IG125" s="133"/>
      <c r="IH125" s="133"/>
      <c r="II125" s="133"/>
      <c r="IJ125" s="133"/>
      <c r="IK125" s="133"/>
      <c r="IL125" s="133"/>
      <c r="IM125" s="133"/>
      <c r="IN125" s="133"/>
      <c r="IO125" s="133"/>
      <c r="IP125" s="133"/>
      <c r="IQ125" s="133"/>
      <c r="IR125" s="133"/>
      <c r="IS125" s="133"/>
      <c r="IT125" s="133"/>
      <c r="IU125" s="133"/>
      <c r="IV125" s="133"/>
      <c r="IW125" s="133"/>
    </row>
    <row r="126" customFormat="false" ht="12" hidden="true" customHeight="true" outlineLevel="0" collapsed="false">
      <c r="A126" s="134" t="str">
        <f aca="false">TEXT(B126,"ddd")</f>
        <v>Fri</v>
      </c>
      <c r="B126" s="81" t="n">
        <v>36952</v>
      </c>
      <c r="C126" s="124" t="n">
        <v>3962.976</v>
      </c>
      <c r="D126" s="124" t="n">
        <v>3198.863</v>
      </c>
      <c r="E126" s="125" t="n">
        <v>7161.839</v>
      </c>
      <c r="F126" s="126" t="n">
        <v>865.264</v>
      </c>
      <c r="G126" s="135"/>
      <c r="H126" s="135"/>
      <c r="I126" s="124" t="n">
        <v>542.162</v>
      </c>
      <c r="J126" s="124" t="n">
        <v>500</v>
      </c>
      <c r="K126" s="124" t="n">
        <v>2680.254</v>
      </c>
      <c r="L126" s="124" t="n">
        <v>850</v>
      </c>
      <c r="M126" s="124" t="n">
        <v>894.546</v>
      </c>
      <c r="N126" s="124" t="n">
        <v>845.726</v>
      </c>
      <c r="O126" s="124" t="n">
        <v>-4</v>
      </c>
      <c r="P126" s="125" t="n">
        <v>7173.952</v>
      </c>
      <c r="Q126" s="126" t="n">
        <v>6.267</v>
      </c>
      <c r="R126" s="124" t="n">
        <v>-18.38</v>
      </c>
      <c r="S126" s="124" t="n">
        <v>-12.113</v>
      </c>
      <c r="T126" s="136" t="n">
        <v>5086963</v>
      </c>
      <c r="U126" s="125" t="n">
        <f aca="false">+U125+(R126*1000)</f>
        <v>15285762</v>
      </c>
      <c r="V126" s="129" t="n">
        <v>-2.8421709430404E-013</v>
      </c>
      <c r="W126" s="130" t="n">
        <v>38.9652987809854</v>
      </c>
      <c r="X126" s="53" t="n">
        <v>50</v>
      </c>
      <c r="Y126" s="55" t="n">
        <v>28</v>
      </c>
      <c r="Z126" s="132" t="n">
        <f aca="false">AVERAGE(X126,Y126)</f>
        <v>39</v>
      </c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33"/>
      <c r="BC126" s="133"/>
      <c r="BD126" s="133"/>
      <c r="BE126" s="133"/>
      <c r="BF126" s="133"/>
      <c r="BG126" s="133"/>
      <c r="BH126" s="133"/>
      <c r="BI126" s="133"/>
      <c r="BJ126" s="133"/>
      <c r="BK126" s="133"/>
      <c r="BL126" s="133"/>
      <c r="BM126" s="133"/>
      <c r="BN126" s="133"/>
      <c r="BO126" s="133"/>
      <c r="BP126" s="133"/>
      <c r="BQ126" s="133"/>
      <c r="BR126" s="133"/>
      <c r="BS126" s="133"/>
      <c r="BT126" s="133"/>
      <c r="BU126" s="133"/>
      <c r="BV126" s="133"/>
      <c r="BW126" s="133"/>
      <c r="BX126" s="133"/>
      <c r="BY126" s="133"/>
      <c r="BZ126" s="133"/>
      <c r="CA126" s="133"/>
      <c r="CB126" s="133"/>
      <c r="CC126" s="133"/>
      <c r="CD126" s="133"/>
      <c r="CE126" s="133"/>
      <c r="CF126" s="133"/>
      <c r="CG126" s="133"/>
      <c r="CH126" s="133"/>
      <c r="CI126" s="133"/>
      <c r="CJ126" s="133"/>
      <c r="CK126" s="133"/>
      <c r="CL126" s="133"/>
      <c r="CM126" s="133"/>
      <c r="CN126" s="133"/>
      <c r="CO126" s="133"/>
      <c r="CP126" s="133"/>
      <c r="CQ126" s="133"/>
      <c r="CR126" s="133"/>
      <c r="CS126" s="133"/>
      <c r="CT126" s="133"/>
      <c r="CU126" s="133"/>
      <c r="CV126" s="133"/>
      <c r="CW126" s="133"/>
      <c r="CX126" s="133"/>
      <c r="CY126" s="133"/>
      <c r="CZ126" s="133"/>
      <c r="DA126" s="133"/>
      <c r="DB126" s="133"/>
      <c r="DC126" s="133"/>
      <c r="DD126" s="133"/>
      <c r="DE126" s="133"/>
      <c r="DF126" s="133"/>
      <c r="DG126" s="133"/>
      <c r="DH126" s="133"/>
      <c r="DI126" s="133"/>
      <c r="DJ126" s="133"/>
      <c r="DK126" s="133"/>
      <c r="DL126" s="133"/>
      <c r="DM126" s="133"/>
      <c r="DN126" s="133"/>
      <c r="DO126" s="133"/>
      <c r="DP126" s="133"/>
      <c r="DQ126" s="133"/>
      <c r="DR126" s="133"/>
      <c r="DS126" s="133"/>
      <c r="DT126" s="133"/>
      <c r="DU126" s="133"/>
      <c r="DV126" s="133"/>
      <c r="DW126" s="133"/>
      <c r="DX126" s="133"/>
      <c r="DY126" s="133"/>
      <c r="DZ126" s="133"/>
      <c r="EA126" s="133"/>
      <c r="EB126" s="133"/>
      <c r="EC126" s="133"/>
      <c r="ED126" s="133"/>
      <c r="EE126" s="133"/>
      <c r="EF126" s="133"/>
      <c r="EG126" s="133"/>
      <c r="EH126" s="133"/>
      <c r="EI126" s="133"/>
      <c r="EJ126" s="133"/>
      <c r="EK126" s="133"/>
      <c r="EL126" s="133"/>
      <c r="EM126" s="133"/>
      <c r="EN126" s="133"/>
      <c r="EO126" s="133"/>
      <c r="EP126" s="133"/>
      <c r="EQ126" s="133"/>
      <c r="ER126" s="133"/>
      <c r="ES126" s="133"/>
      <c r="ET126" s="133"/>
      <c r="EU126" s="133"/>
      <c r="EV126" s="133"/>
      <c r="EW126" s="133"/>
      <c r="EX126" s="133"/>
      <c r="EY126" s="133"/>
      <c r="EZ126" s="133"/>
      <c r="FA126" s="133"/>
      <c r="FB126" s="133"/>
      <c r="FC126" s="133"/>
      <c r="FD126" s="133"/>
      <c r="FE126" s="133"/>
      <c r="FF126" s="133"/>
      <c r="FG126" s="133"/>
      <c r="FH126" s="133"/>
      <c r="FI126" s="133"/>
      <c r="FJ126" s="133"/>
      <c r="FK126" s="133"/>
      <c r="FL126" s="133"/>
      <c r="FM126" s="133"/>
      <c r="FN126" s="133"/>
      <c r="FO126" s="133"/>
      <c r="FP126" s="133"/>
      <c r="FQ126" s="133"/>
      <c r="FR126" s="133"/>
      <c r="FS126" s="133"/>
      <c r="FT126" s="133"/>
      <c r="FU126" s="133"/>
      <c r="FV126" s="133"/>
      <c r="FW126" s="133"/>
      <c r="FX126" s="133"/>
      <c r="FY126" s="133"/>
      <c r="FZ126" s="133"/>
      <c r="GA126" s="133"/>
      <c r="GB126" s="133"/>
      <c r="GC126" s="133"/>
      <c r="GD126" s="133"/>
      <c r="GE126" s="133"/>
      <c r="GF126" s="133"/>
      <c r="GG126" s="133"/>
      <c r="GH126" s="133"/>
      <c r="GI126" s="133"/>
      <c r="GJ126" s="133"/>
      <c r="GK126" s="133"/>
      <c r="GL126" s="133"/>
      <c r="GM126" s="133"/>
      <c r="GN126" s="133"/>
      <c r="GO126" s="133"/>
      <c r="GP126" s="133"/>
      <c r="GQ126" s="133"/>
      <c r="GR126" s="133"/>
      <c r="GS126" s="133"/>
      <c r="GT126" s="133"/>
      <c r="GU126" s="133"/>
      <c r="GV126" s="133"/>
      <c r="GW126" s="133"/>
      <c r="GX126" s="133"/>
      <c r="GY126" s="133"/>
      <c r="GZ126" s="133"/>
      <c r="HA126" s="133"/>
      <c r="HB126" s="133"/>
      <c r="HC126" s="133"/>
      <c r="HD126" s="133"/>
      <c r="HE126" s="133"/>
      <c r="HF126" s="133"/>
      <c r="HG126" s="133"/>
      <c r="HH126" s="133"/>
      <c r="HI126" s="133"/>
      <c r="HJ126" s="133"/>
      <c r="HK126" s="133"/>
      <c r="HL126" s="133"/>
      <c r="HM126" s="133"/>
      <c r="HN126" s="133"/>
      <c r="HO126" s="133"/>
      <c r="HP126" s="133"/>
      <c r="HQ126" s="133"/>
      <c r="HR126" s="133"/>
      <c r="HS126" s="133"/>
      <c r="HT126" s="133"/>
      <c r="HU126" s="133"/>
      <c r="HV126" s="133"/>
      <c r="HW126" s="133"/>
      <c r="HX126" s="133"/>
      <c r="HY126" s="133"/>
      <c r="HZ126" s="133"/>
      <c r="IA126" s="133"/>
      <c r="IB126" s="133"/>
      <c r="IC126" s="133"/>
      <c r="ID126" s="133"/>
      <c r="IE126" s="133"/>
      <c r="IF126" s="133"/>
      <c r="IG126" s="133"/>
      <c r="IH126" s="133"/>
      <c r="II126" s="133"/>
      <c r="IJ126" s="133"/>
      <c r="IK126" s="133"/>
      <c r="IL126" s="133"/>
      <c r="IM126" s="133"/>
      <c r="IN126" s="133"/>
      <c r="IO126" s="133"/>
      <c r="IP126" s="133"/>
      <c r="IQ126" s="133"/>
      <c r="IR126" s="133"/>
      <c r="IS126" s="133"/>
      <c r="IT126" s="133"/>
      <c r="IU126" s="133"/>
      <c r="IV126" s="133"/>
      <c r="IW126" s="133"/>
    </row>
    <row r="127" customFormat="false" ht="12" hidden="true" customHeight="true" outlineLevel="0" collapsed="false">
      <c r="A127" s="134" t="str">
        <f aca="false">TEXT(B127,"ddd")</f>
        <v>Sat</v>
      </c>
      <c r="B127" s="81" t="n">
        <v>36953</v>
      </c>
      <c r="C127" s="124" t="n">
        <v>3869.952</v>
      </c>
      <c r="D127" s="124" t="n">
        <v>3208.972</v>
      </c>
      <c r="E127" s="125" t="n">
        <v>7078.924</v>
      </c>
      <c r="F127" s="126" t="n">
        <v>514.644000000001</v>
      </c>
      <c r="G127" s="135"/>
      <c r="H127" s="135"/>
      <c r="I127" s="124" t="n">
        <v>551.768</v>
      </c>
      <c r="J127" s="124" t="n">
        <v>507</v>
      </c>
      <c r="K127" s="124" t="n">
        <v>2664.618</v>
      </c>
      <c r="L127" s="124" t="n">
        <v>850</v>
      </c>
      <c r="M127" s="124" t="n">
        <v>1095.584</v>
      </c>
      <c r="N127" s="124" t="n">
        <v>830.853</v>
      </c>
      <c r="O127" s="124" t="n">
        <v>-7</v>
      </c>
      <c r="P127" s="125" t="n">
        <v>7007.467</v>
      </c>
      <c r="Q127" s="126" t="n">
        <v>57.761</v>
      </c>
      <c r="R127" s="124" t="n">
        <v>13.696</v>
      </c>
      <c r="S127" s="124" t="n">
        <v>71.457</v>
      </c>
      <c r="T127" s="136" t="n">
        <v>5144724</v>
      </c>
      <c r="U127" s="125" t="n">
        <f aca="false">+U126+(R127*1000)</f>
        <v>15299458</v>
      </c>
      <c r="V127" s="129" t="n">
        <v>3.26849658449646E-013</v>
      </c>
      <c r="W127" s="130" t="n">
        <v>37.571016848315</v>
      </c>
      <c r="X127" s="53" t="n">
        <v>42</v>
      </c>
      <c r="Y127" s="55" t="n">
        <v>31</v>
      </c>
      <c r="Z127" s="132" t="n">
        <f aca="false">AVERAGE(X127,Y127)</f>
        <v>36.5</v>
      </c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33"/>
      <c r="AY127" s="133"/>
      <c r="AZ127" s="133"/>
      <c r="BA127" s="133"/>
      <c r="BB127" s="133"/>
      <c r="BC127" s="133"/>
      <c r="BD127" s="133"/>
      <c r="BE127" s="133"/>
      <c r="BF127" s="133"/>
      <c r="BG127" s="133"/>
      <c r="BH127" s="133"/>
      <c r="BI127" s="133"/>
      <c r="BJ127" s="133"/>
      <c r="BK127" s="133"/>
      <c r="BL127" s="133"/>
      <c r="BM127" s="133"/>
      <c r="BN127" s="133"/>
      <c r="BO127" s="133"/>
      <c r="BP127" s="133"/>
      <c r="BQ127" s="133"/>
      <c r="BR127" s="133"/>
      <c r="BS127" s="133"/>
      <c r="BT127" s="133"/>
      <c r="BU127" s="133"/>
      <c r="BV127" s="133"/>
      <c r="BW127" s="133"/>
      <c r="BX127" s="133"/>
      <c r="BY127" s="133"/>
      <c r="BZ127" s="133"/>
      <c r="CA127" s="133"/>
      <c r="CB127" s="133"/>
      <c r="CC127" s="133"/>
      <c r="CD127" s="133"/>
      <c r="CE127" s="133"/>
      <c r="CF127" s="133"/>
      <c r="CG127" s="133"/>
      <c r="CH127" s="133"/>
      <c r="CI127" s="133"/>
      <c r="CJ127" s="133"/>
      <c r="CK127" s="133"/>
      <c r="CL127" s="133"/>
      <c r="CM127" s="133"/>
      <c r="CN127" s="133"/>
      <c r="CO127" s="133"/>
      <c r="CP127" s="133"/>
      <c r="CQ127" s="133"/>
      <c r="CR127" s="133"/>
      <c r="CS127" s="133"/>
      <c r="CT127" s="133"/>
      <c r="CU127" s="133"/>
      <c r="CV127" s="133"/>
      <c r="CW127" s="133"/>
      <c r="CX127" s="133"/>
      <c r="CY127" s="133"/>
      <c r="CZ127" s="133"/>
      <c r="DA127" s="133"/>
      <c r="DB127" s="133"/>
      <c r="DC127" s="133"/>
      <c r="DD127" s="133"/>
      <c r="DE127" s="133"/>
      <c r="DF127" s="133"/>
      <c r="DG127" s="133"/>
      <c r="DH127" s="133"/>
      <c r="DI127" s="133"/>
      <c r="DJ127" s="133"/>
      <c r="DK127" s="133"/>
      <c r="DL127" s="133"/>
      <c r="DM127" s="133"/>
      <c r="DN127" s="133"/>
      <c r="DO127" s="133"/>
      <c r="DP127" s="133"/>
      <c r="DQ127" s="133"/>
      <c r="DR127" s="133"/>
      <c r="DS127" s="133"/>
      <c r="DT127" s="133"/>
      <c r="DU127" s="133"/>
      <c r="DV127" s="133"/>
      <c r="DW127" s="133"/>
      <c r="DX127" s="133"/>
      <c r="DY127" s="133"/>
      <c r="DZ127" s="133"/>
      <c r="EA127" s="133"/>
      <c r="EB127" s="133"/>
      <c r="EC127" s="133"/>
      <c r="ED127" s="133"/>
      <c r="EE127" s="133"/>
      <c r="EF127" s="133"/>
      <c r="EG127" s="133"/>
      <c r="EH127" s="133"/>
      <c r="EI127" s="133"/>
      <c r="EJ127" s="133"/>
      <c r="EK127" s="133"/>
      <c r="EL127" s="133"/>
      <c r="EM127" s="133"/>
      <c r="EN127" s="133"/>
      <c r="EO127" s="133"/>
      <c r="EP127" s="133"/>
      <c r="EQ127" s="133"/>
      <c r="ER127" s="133"/>
      <c r="ES127" s="133"/>
      <c r="ET127" s="133"/>
      <c r="EU127" s="133"/>
      <c r="EV127" s="133"/>
      <c r="EW127" s="133"/>
      <c r="EX127" s="133"/>
      <c r="EY127" s="133"/>
      <c r="EZ127" s="133"/>
      <c r="FA127" s="133"/>
      <c r="FB127" s="133"/>
      <c r="FC127" s="133"/>
      <c r="FD127" s="133"/>
      <c r="FE127" s="133"/>
      <c r="FF127" s="133"/>
      <c r="FG127" s="133"/>
      <c r="FH127" s="133"/>
      <c r="FI127" s="133"/>
      <c r="FJ127" s="133"/>
      <c r="FK127" s="133"/>
      <c r="FL127" s="133"/>
      <c r="FM127" s="133"/>
      <c r="FN127" s="133"/>
      <c r="FO127" s="133"/>
      <c r="FP127" s="133"/>
      <c r="FQ127" s="133"/>
      <c r="FR127" s="133"/>
      <c r="FS127" s="133"/>
      <c r="FT127" s="133"/>
      <c r="FU127" s="133"/>
      <c r="FV127" s="133"/>
      <c r="FW127" s="133"/>
      <c r="FX127" s="133"/>
      <c r="FY127" s="133"/>
      <c r="FZ127" s="133"/>
      <c r="GA127" s="133"/>
      <c r="GB127" s="133"/>
      <c r="GC127" s="133"/>
      <c r="GD127" s="133"/>
      <c r="GE127" s="133"/>
      <c r="GF127" s="133"/>
      <c r="GG127" s="133"/>
      <c r="GH127" s="133"/>
      <c r="GI127" s="133"/>
      <c r="GJ127" s="133"/>
      <c r="GK127" s="133"/>
      <c r="GL127" s="133"/>
      <c r="GM127" s="133"/>
      <c r="GN127" s="133"/>
      <c r="GO127" s="133"/>
      <c r="GP127" s="133"/>
      <c r="GQ127" s="133"/>
      <c r="GR127" s="133"/>
      <c r="GS127" s="133"/>
      <c r="GT127" s="133"/>
      <c r="GU127" s="133"/>
      <c r="GV127" s="133"/>
      <c r="GW127" s="133"/>
      <c r="GX127" s="133"/>
      <c r="GY127" s="133"/>
      <c r="GZ127" s="133"/>
      <c r="HA127" s="133"/>
      <c r="HB127" s="133"/>
      <c r="HC127" s="133"/>
      <c r="HD127" s="133"/>
      <c r="HE127" s="133"/>
      <c r="HF127" s="133"/>
      <c r="HG127" s="133"/>
      <c r="HH127" s="133"/>
      <c r="HI127" s="133"/>
      <c r="HJ127" s="133"/>
      <c r="HK127" s="133"/>
      <c r="HL127" s="133"/>
      <c r="HM127" s="133"/>
      <c r="HN127" s="133"/>
      <c r="HO127" s="133"/>
      <c r="HP127" s="133"/>
      <c r="HQ127" s="133"/>
      <c r="HR127" s="133"/>
      <c r="HS127" s="133"/>
      <c r="HT127" s="133"/>
      <c r="HU127" s="133"/>
      <c r="HV127" s="133"/>
      <c r="HW127" s="133"/>
      <c r="HX127" s="133"/>
      <c r="HY127" s="133"/>
      <c r="HZ127" s="133"/>
      <c r="IA127" s="133"/>
      <c r="IB127" s="133"/>
      <c r="IC127" s="133"/>
      <c r="ID127" s="133"/>
      <c r="IE127" s="133"/>
      <c r="IF127" s="133"/>
      <c r="IG127" s="133"/>
      <c r="IH127" s="133"/>
      <c r="II127" s="133"/>
      <c r="IJ127" s="133"/>
      <c r="IK127" s="133"/>
      <c r="IL127" s="133"/>
      <c r="IM127" s="133"/>
      <c r="IN127" s="133"/>
      <c r="IO127" s="133"/>
      <c r="IP127" s="133"/>
      <c r="IQ127" s="133"/>
      <c r="IR127" s="133"/>
      <c r="IS127" s="133"/>
      <c r="IT127" s="133"/>
      <c r="IU127" s="133"/>
      <c r="IV127" s="133"/>
      <c r="IW127" s="133"/>
    </row>
    <row r="128" customFormat="false" ht="12" hidden="true" customHeight="true" outlineLevel="0" collapsed="false">
      <c r="A128" s="134" t="str">
        <f aca="false">TEXT(B128,"ddd")</f>
        <v>Sun</v>
      </c>
      <c r="B128" s="81" t="n">
        <v>36954</v>
      </c>
      <c r="C128" s="124" t="n">
        <v>3874.481</v>
      </c>
      <c r="D128" s="124" t="n">
        <v>3226.273</v>
      </c>
      <c r="E128" s="125" t="n">
        <v>7100.754</v>
      </c>
      <c r="F128" s="126" t="n">
        <v>757.502</v>
      </c>
      <c r="G128" s="135"/>
      <c r="H128" s="135"/>
      <c r="I128" s="124" t="n">
        <v>486.606</v>
      </c>
      <c r="J128" s="124" t="n">
        <v>518</v>
      </c>
      <c r="K128" s="124" t="n">
        <v>2699.454</v>
      </c>
      <c r="L128" s="124" t="n">
        <v>850</v>
      </c>
      <c r="M128" s="124" t="n">
        <v>1001.755</v>
      </c>
      <c r="N128" s="124" t="n">
        <v>824.84</v>
      </c>
      <c r="O128" s="124" t="n">
        <v>-7</v>
      </c>
      <c r="P128" s="125" t="n">
        <v>7131.157</v>
      </c>
      <c r="Q128" s="126" t="n">
        <v>-0.429</v>
      </c>
      <c r="R128" s="124" t="n">
        <v>-29.974</v>
      </c>
      <c r="S128" s="124" t="n">
        <v>-30.403</v>
      </c>
      <c r="T128" s="136" t="n">
        <v>5144295</v>
      </c>
      <c r="U128" s="125" t="n">
        <f aca="false">+U127+(R128*1000)</f>
        <v>15269484</v>
      </c>
      <c r="V128" s="129" t="n">
        <v>-2.48689957516035E-013</v>
      </c>
      <c r="W128" s="130" t="n">
        <v>36.028594986447</v>
      </c>
      <c r="X128" s="53" t="n">
        <v>56</v>
      </c>
      <c r="Y128" s="55" t="n">
        <v>28</v>
      </c>
      <c r="Z128" s="132" t="n">
        <f aca="false">AVERAGE(X128,Y128)</f>
        <v>42</v>
      </c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33"/>
      <c r="BE128" s="133"/>
      <c r="BF128" s="133"/>
      <c r="BG128" s="133"/>
      <c r="BH128" s="133"/>
      <c r="BI128" s="133"/>
      <c r="BJ128" s="133"/>
      <c r="BK128" s="133"/>
      <c r="BL128" s="133"/>
      <c r="BM128" s="133"/>
      <c r="BN128" s="133"/>
      <c r="BO128" s="133"/>
      <c r="BP128" s="133"/>
      <c r="BQ128" s="133"/>
      <c r="BR128" s="133"/>
      <c r="BS128" s="133"/>
      <c r="BT128" s="133"/>
      <c r="BU128" s="133"/>
      <c r="BV128" s="133"/>
      <c r="BW128" s="133"/>
      <c r="BX128" s="133"/>
      <c r="BY128" s="133"/>
      <c r="BZ128" s="133"/>
      <c r="CA128" s="133"/>
      <c r="CB128" s="133"/>
      <c r="CC128" s="133"/>
      <c r="CD128" s="133"/>
      <c r="CE128" s="133"/>
      <c r="CF128" s="133"/>
      <c r="CG128" s="133"/>
      <c r="CH128" s="133"/>
      <c r="CI128" s="133"/>
      <c r="CJ128" s="133"/>
      <c r="CK128" s="133"/>
      <c r="CL128" s="133"/>
      <c r="CM128" s="133"/>
      <c r="CN128" s="133"/>
      <c r="CO128" s="133"/>
      <c r="CP128" s="133"/>
      <c r="CQ128" s="133"/>
      <c r="CR128" s="133"/>
      <c r="CS128" s="133"/>
      <c r="CT128" s="133"/>
      <c r="CU128" s="133"/>
      <c r="CV128" s="133"/>
      <c r="CW128" s="133"/>
      <c r="CX128" s="133"/>
      <c r="CY128" s="133"/>
      <c r="CZ128" s="133"/>
      <c r="DA128" s="133"/>
      <c r="DB128" s="133"/>
      <c r="DC128" s="133"/>
      <c r="DD128" s="133"/>
      <c r="DE128" s="133"/>
      <c r="DF128" s="133"/>
      <c r="DG128" s="133"/>
      <c r="DH128" s="133"/>
      <c r="DI128" s="133"/>
      <c r="DJ128" s="133"/>
      <c r="DK128" s="133"/>
      <c r="DL128" s="133"/>
      <c r="DM128" s="133"/>
      <c r="DN128" s="133"/>
      <c r="DO128" s="133"/>
      <c r="DP128" s="133"/>
      <c r="DQ128" s="133"/>
      <c r="DR128" s="133"/>
      <c r="DS128" s="133"/>
      <c r="DT128" s="133"/>
      <c r="DU128" s="133"/>
      <c r="DV128" s="133"/>
      <c r="DW128" s="133"/>
      <c r="DX128" s="133"/>
      <c r="DY128" s="133"/>
      <c r="DZ128" s="133"/>
      <c r="EA128" s="133"/>
      <c r="EB128" s="133"/>
      <c r="EC128" s="133"/>
      <c r="ED128" s="133"/>
      <c r="EE128" s="133"/>
      <c r="EF128" s="133"/>
      <c r="EG128" s="133"/>
      <c r="EH128" s="133"/>
      <c r="EI128" s="133"/>
      <c r="EJ128" s="133"/>
      <c r="EK128" s="133"/>
      <c r="EL128" s="133"/>
      <c r="EM128" s="133"/>
      <c r="EN128" s="133"/>
      <c r="EO128" s="133"/>
      <c r="EP128" s="133"/>
      <c r="EQ128" s="133"/>
      <c r="ER128" s="133"/>
      <c r="ES128" s="133"/>
      <c r="ET128" s="133"/>
      <c r="EU128" s="133"/>
      <c r="EV128" s="133"/>
      <c r="EW128" s="133"/>
      <c r="EX128" s="133"/>
      <c r="EY128" s="133"/>
      <c r="EZ128" s="133"/>
      <c r="FA128" s="133"/>
      <c r="FB128" s="133"/>
      <c r="FC128" s="133"/>
      <c r="FD128" s="133"/>
      <c r="FE128" s="133"/>
      <c r="FF128" s="133"/>
      <c r="FG128" s="133"/>
      <c r="FH128" s="133"/>
      <c r="FI128" s="133"/>
      <c r="FJ128" s="133"/>
      <c r="FK128" s="133"/>
      <c r="FL128" s="133"/>
      <c r="FM128" s="133"/>
      <c r="FN128" s="133"/>
      <c r="FO128" s="133"/>
      <c r="FP128" s="133"/>
      <c r="FQ128" s="133"/>
      <c r="FR128" s="133"/>
      <c r="FS128" s="133"/>
      <c r="FT128" s="133"/>
      <c r="FU128" s="133"/>
      <c r="FV128" s="133"/>
      <c r="FW128" s="133"/>
      <c r="FX128" s="133"/>
      <c r="FY128" s="133"/>
      <c r="FZ128" s="133"/>
      <c r="GA128" s="133"/>
      <c r="GB128" s="133"/>
      <c r="GC128" s="133"/>
      <c r="GD128" s="133"/>
      <c r="GE128" s="133"/>
      <c r="GF128" s="133"/>
      <c r="GG128" s="133"/>
      <c r="GH128" s="133"/>
      <c r="GI128" s="133"/>
      <c r="GJ128" s="133"/>
      <c r="GK128" s="133"/>
      <c r="GL128" s="133"/>
      <c r="GM128" s="133"/>
      <c r="GN128" s="133"/>
      <c r="GO128" s="133"/>
      <c r="GP128" s="133"/>
      <c r="GQ128" s="133"/>
      <c r="GR128" s="133"/>
      <c r="GS128" s="133"/>
      <c r="GT128" s="133"/>
      <c r="GU128" s="133"/>
      <c r="GV128" s="133"/>
      <c r="GW128" s="133"/>
      <c r="GX128" s="133"/>
      <c r="GY128" s="133"/>
      <c r="GZ128" s="133"/>
      <c r="HA128" s="133"/>
      <c r="HB128" s="133"/>
      <c r="HC128" s="133"/>
      <c r="HD128" s="133"/>
      <c r="HE128" s="133"/>
      <c r="HF128" s="133"/>
      <c r="HG128" s="133"/>
      <c r="HH128" s="133"/>
      <c r="HI128" s="133"/>
      <c r="HJ128" s="133"/>
      <c r="HK128" s="133"/>
      <c r="HL128" s="133"/>
      <c r="HM128" s="133"/>
      <c r="HN128" s="133"/>
      <c r="HO128" s="133"/>
      <c r="HP128" s="133"/>
      <c r="HQ128" s="133"/>
      <c r="HR128" s="133"/>
      <c r="HS128" s="133"/>
      <c r="HT128" s="133"/>
      <c r="HU128" s="133"/>
      <c r="HV128" s="133"/>
      <c r="HW128" s="133"/>
      <c r="HX128" s="133"/>
      <c r="HY128" s="133"/>
      <c r="HZ128" s="133"/>
      <c r="IA128" s="133"/>
      <c r="IB128" s="133"/>
      <c r="IC128" s="133"/>
      <c r="ID128" s="133"/>
      <c r="IE128" s="133"/>
      <c r="IF128" s="133"/>
      <c r="IG128" s="133"/>
      <c r="IH128" s="133"/>
      <c r="II128" s="133"/>
      <c r="IJ128" s="133"/>
      <c r="IK128" s="133"/>
      <c r="IL128" s="133"/>
      <c r="IM128" s="133"/>
      <c r="IN128" s="133"/>
      <c r="IO128" s="133"/>
      <c r="IP128" s="133"/>
      <c r="IQ128" s="133"/>
      <c r="IR128" s="133"/>
      <c r="IS128" s="133"/>
      <c r="IT128" s="133"/>
      <c r="IU128" s="133"/>
      <c r="IV128" s="133"/>
      <c r="IW128" s="133"/>
    </row>
    <row r="129" customFormat="false" ht="12" hidden="true" customHeight="true" outlineLevel="0" collapsed="false">
      <c r="A129" s="134" t="str">
        <f aca="false">TEXT(B129,"ddd")</f>
        <v>Mon</v>
      </c>
      <c r="B129" s="81" t="n">
        <v>36955</v>
      </c>
      <c r="C129" s="124" t="n">
        <v>3885.747</v>
      </c>
      <c r="D129" s="124" t="n">
        <v>3213.177</v>
      </c>
      <c r="E129" s="125" t="n">
        <v>7098.924</v>
      </c>
      <c r="F129" s="126" t="n">
        <v>754.839000000001</v>
      </c>
      <c r="G129" s="135"/>
      <c r="H129" s="135"/>
      <c r="I129" s="124" t="n">
        <v>461.013</v>
      </c>
      <c r="J129" s="124" t="n">
        <v>516</v>
      </c>
      <c r="K129" s="124" t="n">
        <v>2672.895</v>
      </c>
      <c r="L129" s="124" t="n">
        <v>850</v>
      </c>
      <c r="M129" s="124" t="n">
        <v>938.56</v>
      </c>
      <c r="N129" s="124" t="n">
        <v>846.402</v>
      </c>
      <c r="O129" s="124" t="n">
        <v>-7</v>
      </c>
      <c r="P129" s="125" t="n">
        <v>7032.709</v>
      </c>
      <c r="Q129" s="126" t="n">
        <v>29.149</v>
      </c>
      <c r="R129" s="124" t="n">
        <v>37.066</v>
      </c>
      <c r="S129" s="124" t="n">
        <v>66.215</v>
      </c>
      <c r="T129" s="136" t="n">
        <v>5173444</v>
      </c>
      <c r="U129" s="125" t="n">
        <f aca="false">+U128+(R129*1000)</f>
        <v>15306550</v>
      </c>
      <c r="V129" s="129" t="n">
        <v>1.4210854715202E-013</v>
      </c>
      <c r="W129" s="130" t="n">
        <v>40.2021149146727</v>
      </c>
      <c r="X129" s="53" t="n">
        <v>59</v>
      </c>
      <c r="Y129" s="55" t="n">
        <v>42</v>
      </c>
      <c r="Z129" s="132" t="n">
        <f aca="false">AVERAGE(X129,Y129)</f>
        <v>50.5</v>
      </c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33"/>
      <c r="BC129" s="133"/>
      <c r="BD129" s="133"/>
      <c r="BE129" s="133"/>
      <c r="BF129" s="133"/>
      <c r="BG129" s="133"/>
      <c r="BH129" s="133"/>
      <c r="BI129" s="133"/>
      <c r="BJ129" s="133"/>
      <c r="BK129" s="133"/>
      <c r="BL129" s="133"/>
      <c r="BM129" s="133"/>
      <c r="BN129" s="133"/>
      <c r="BO129" s="133"/>
      <c r="BP129" s="133"/>
      <c r="BQ129" s="133"/>
      <c r="BR129" s="133"/>
      <c r="BS129" s="133"/>
      <c r="BT129" s="133"/>
      <c r="BU129" s="133"/>
      <c r="BV129" s="133"/>
      <c r="BW129" s="133"/>
      <c r="BX129" s="133"/>
      <c r="BY129" s="133"/>
      <c r="BZ129" s="133"/>
      <c r="CA129" s="133"/>
      <c r="CB129" s="133"/>
      <c r="CC129" s="133"/>
      <c r="CD129" s="133"/>
      <c r="CE129" s="133"/>
      <c r="CF129" s="133"/>
      <c r="CG129" s="133"/>
      <c r="CH129" s="133"/>
      <c r="CI129" s="133"/>
      <c r="CJ129" s="133"/>
      <c r="CK129" s="133"/>
      <c r="CL129" s="133"/>
      <c r="CM129" s="133"/>
      <c r="CN129" s="133"/>
      <c r="CO129" s="133"/>
      <c r="CP129" s="133"/>
      <c r="CQ129" s="133"/>
      <c r="CR129" s="133"/>
      <c r="CS129" s="133"/>
      <c r="CT129" s="133"/>
      <c r="CU129" s="133"/>
      <c r="CV129" s="133"/>
      <c r="CW129" s="133"/>
      <c r="CX129" s="133"/>
      <c r="CY129" s="133"/>
      <c r="CZ129" s="133"/>
      <c r="DA129" s="133"/>
      <c r="DB129" s="133"/>
      <c r="DC129" s="133"/>
      <c r="DD129" s="133"/>
      <c r="DE129" s="133"/>
      <c r="DF129" s="133"/>
      <c r="DG129" s="133"/>
      <c r="DH129" s="133"/>
      <c r="DI129" s="133"/>
      <c r="DJ129" s="133"/>
      <c r="DK129" s="133"/>
      <c r="DL129" s="133"/>
      <c r="DM129" s="133"/>
      <c r="DN129" s="133"/>
      <c r="DO129" s="133"/>
      <c r="DP129" s="133"/>
      <c r="DQ129" s="133"/>
      <c r="DR129" s="133"/>
      <c r="DS129" s="133"/>
      <c r="DT129" s="133"/>
      <c r="DU129" s="133"/>
      <c r="DV129" s="133"/>
      <c r="DW129" s="133"/>
      <c r="DX129" s="133"/>
      <c r="DY129" s="133"/>
      <c r="DZ129" s="133"/>
      <c r="EA129" s="133"/>
      <c r="EB129" s="133"/>
      <c r="EC129" s="133"/>
      <c r="ED129" s="133"/>
      <c r="EE129" s="133"/>
      <c r="EF129" s="133"/>
      <c r="EG129" s="133"/>
      <c r="EH129" s="133"/>
      <c r="EI129" s="133"/>
      <c r="EJ129" s="133"/>
      <c r="EK129" s="133"/>
      <c r="EL129" s="133"/>
      <c r="EM129" s="133"/>
      <c r="EN129" s="133"/>
      <c r="EO129" s="133"/>
      <c r="EP129" s="133"/>
      <c r="EQ129" s="133"/>
      <c r="ER129" s="133"/>
      <c r="ES129" s="133"/>
      <c r="ET129" s="133"/>
      <c r="EU129" s="133"/>
      <c r="EV129" s="133"/>
      <c r="EW129" s="133"/>
      <c r="EX129" s="133"/>
      <c r="EY129" s="133"/>
      <c r="EZ129" s="133"/>
      <c r="FA129" s="133"/>
      <c r="FB129" s="133"/>
      <c r="FC129" s="133"/>
      <c r="FD129" s="133"/>
      <c r="FE129" s="133"/>
      <c r="FF129" s="133"/>
      <c r="FG129" s="133"/>
      <c r="FH129" s="133"/>
      <c r="FI129" s="133"/>
      <c r="FJ129" s="133"/>
      <c r="FK129" s="133"/>
      <c r="FL129" s="133"/>
      <c r="FM129" s="133"/>
      <c r="FN129" s="133"/>
      <c r="FO129" s="133"/>
      <c r="FP129" s="133"/>
      <c r="FQ129" s="133"/>
      <c r="FR129" s="133"/>
      <c r="FS129" s="133"/>
      <c r="FT129" s="133"/>
      <c r="FU129" s="133"/>
      <c r="FV129" s="133"/>
      <c r="FW129" s="133"/>
      <c r="FX129" s="133"/>
      <c r="FY129" s="133"/>
      <c r="FZ129" s="133"/>
      <c r="GA129" s="133"/>
      <c r="GB129" s="133"/>
      <c r="GC129" s="133"/>
      <c r="GD129" s="133"/>
      <c r="GE129" s="133"/>
      <c r="GF129" s="133"/>
      <c r="GG129" s="133"/>
      <c r="GH129" s="133"/>
      <c r="GI129" s="133"/>
      <c r="GJ129" s="133"/>
      <c r="GK129" s="133"/>
      <c r="GL129" s="133"/>
      <c r="GM129" s="133"/>
      <c r="GN129" s="133"/>
      <c r="GO129" s="133"/>
      <c r="GP129" s="133"/>
      <c r="GQ129" s="133"/>
      <c r="GR129" s="133"/>
      <c r="GS129" s="133"/>
      <c r="GT129" s="133"/>
      <c r="GU129" s="133"/>
      <c r="GV129" s="133"/>
      <c r="GW129" s="133"/>
      <c r="GX129" s="133"/>
      <c r="GY129" s="133"/>
      <c r="GZ129" s="133"/>
      <c r="HA129" s="133"/>
      <c r="HB129" s="133"/>
      <c r="HC129" s="133"/>
      <c r="HD129" s="133"/>
      <c r="HE129" s="133"/>
      <c r="HF129" s="133"/>
      <c r="HG129" s="133"/>
      <c r="HH129" s="133"/>
      <c r="HI129" s="133"/>
      <c r="HJ129" s="133"/>
      <c r="HK129" s="133"/>
      <c r="HL129" s="133"/>
      <c r="HM129" s="133"/>
      <c r="HN129" s="133"/>
      <c r="HO129" s="133"/>
      <c r="HP129" s="133"/>
      <c r="HQ129" s="133"/>
      <c r="HR129" s="133"/>
      <c r="HS129" s="133"/>
      <c r="HT129" s="133"/>
      <c r="HU129" s="133"/>
      <c r="HV129" s="133"/>
      <c r="HW129" s="133"/>
      <c r="HX129" s="133"/>
      <c r="HY129" s="133"/>
      <c r="HZ129" s="133"/>
      <c r="IA129" s="133"/>
      <c r="IB129" s="133"/>
      <c r="IC129" s="133"/>
      <c r="ID129" s="133"/>
      <c r="IE129" s="133"/>
      <c r="IF129" s="133"/>
      <c r="IG129" s="133"/>
      <c r="IH129" s="133"/>
      <c r="II129" s="133"/>
      <c r="IJ129" s="133"/>
      <c r="IK129" s="133"/>
      <c r="IL129" s="133"/>
      <c r="IM129" s="133"/>
      <c r="IN129" s="133"/>
      <c r="IO129" s="133"/>
      <c r="IP129" s="133"/>
      <c r="IQ129" s="133"/>
      <c r="IR129" s="133"/>
      <c r="IS129" s="133"/>
      <c r="IT129" s="133"/>
      <c r="IU129" s="133"/>
      <c r="IV129" s="133"/>
      <c r="IW129" s="133"/>
    </row>
    <row r="130" customFormat="false" ht="12" hidden="true" customHeight="true" outlineLevel="0" collapsed="false">
      <c r="A130" s="134" t="str">
        <f aca="false">TEXT(B130,"ddd")</f>
        <v>Tue</v>
      </c>
      <c r="B130" s="81" t="n">
        <v>36956</v>
      </c>
      <c r="C130" s="124" t="n">
        <v>3851.124</v>
      </c>
      <c r="D130" s="124" t="n">
        <v>3293.281</v>
      </c>
      <c r="E130" s="125" t="n">
        <v>7144.405</v>
      </c>
      <c r="F130" s="126" t="n">
        <v>448.282</v>
      </c>
      <c r="G130" s="135"/>
      <c r="H130" s="135"/>
      <c r="I130" s="124" t="n">
        <v>419.421</v>
      </c>
      <c r="J130" s="124" t="n">
        <v>473</v>
      </c>
      <c r="K130" s="124" t="n">
        <v>2741.659</v>
      </c>
      <c r="L130" s="124" t="n">
        <v>850</v>
      </c>
      <c r="M130" s="124" t="n">
        <v>1046.607</v>
      </c>
      <c r="N130" s="124" t="n">
        <v>844.247</v>
      </c>
      <c r="O130" s="124" t="n">
        <v>-7</v>
      </c>
      <c r="P130" s="125" t="n">
        <v>6816.216</v>
      </c>
      <c r="Q130" s="126" t="n">
        <v>217.861</v>
      </c>
      <c r="R130" s="124" t="n">
        <v>110.328</v>
      </c>
      <c r="S130" s="124" t="n">
        <v>328.189</v>
      </c>
      <c r="T130" s="136" t="n">
        <v>5391305</v>
      </c>
      <c r="U130" s="125" t="n">
        <f aca="false">+U129+(R130*1000)</f>
        <v>15416878</v>
      </c>
      <c r="V130" s="129" t="n">
        <v>0</v>
      </c>
      <c r="W130" s="130" t="n">
        <v>46.7111759783933</v>
      </c>
      <c r="X130" s="53" t="n">
        <v>60</v>
      </c>
      <c r="Y130" s="55" t="n">
        <v>33</v>
      </c>
      <c r="Z130" s="132" t="n">
        <f aca="false">AVERAGE(X130,Y130)</f>
        <v>46.5</v>
      </c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33"/>
      <c r="BC130" s="133"/>
      <c r="BD130" s="133"/>
      <c r="BE130" s="133"/>
      <c r="BF130" s="133"/>
      <c r="BG130" s="133"/>
      <c r="BH130" s="133"/>
      <c r="BI130" s="133"/>
      <c r="BJ130" s="133"/>
      <c r="BK130" s="133"/>
      <c r="BL130" s="133"/>
      <c r="BM130" s="133"/>
      <c r="BN130" s="133"/>
      <c r="BO130" s="133"/>
      <c r="BP130" s="133"/>
      <c r="BQ130" s="133"/>
      <c r="BR130" s="133"/>
      <c r="BS130" s="133"/>
      <c r="BT130" s="133"/>
      <c r="BU130" s="133"/>
      <c r="BV130" s="133"/>
      <c r="BW130" s="133"/>
      <c r="BX130" s="133"/>
      <c r="BY130" s="133"/>
      <c r="BZ130" s="133"/>
      <c r="CA130" s="133"/>
      <c r="CB130" s="133"/>
      <c r="CC130" s="133"/>
      <c r="CD130" s="133"/>
      <c r="CE130" s="133"/>
      <c r="CF130" s="133"/>
      <c r="CG130" s="133"/>
      <c r="CH130" s="133"/>
      <c r="CI130" s="133"/>
      <c r="CJ130" s="133"/>
      <c r="CK130" s="133"/>
      <c r="CL130" s="133"/>
      <c r="CM130" s="133"/>
      <c r="CN130" s="133"/>
      <c r="CO130" s="133"/>
      <c r="CP130" s="133"/>
      <c r="CQ130" s="133"/>
      <c r="CR130" s="133"/>
      <c r="CS130" s="133"/>
      <c r="CT130" s="133"/>
      <c r="CU130" s="133"/>
      <c r="CV130" s="133"/>
      <c r="CW130" s="133"/>
      <c r="CX130" s="133"/>
      <c r="CY130" s="133"/>
      <c r="CZ130" s="133"/>
      <c r="DA130" s="133"/>
      <c r="DB130" s="133"/>
      <c r="DC130" s="133"/>
      <c r="DD130" s="133"/>
      <c r="DE130" s="133"/>
      <c r="DF130" s="133"/>
      <c r="DG130" s="133"/>
      <c r="DH130" s="133"/>
      <c r="DI130" s="133"/>
      <c r="DJ130" s="133"/>
      <c r="DK130" s="133"/>
      <c r="DL130" s="133"/>
      <c r="DM130" s="133"/>
      <c r="DN130" s="133"/>
      <c r="DO130" s="133"/>
      <c r="DP130" s="133"/>
      <c r="DQ130" s="133"/>
      <c r="DR130" s="133"/>
      <c r="DS130" s="133"/>
      <c r="DT130" s="133"/>
      <c r="DU130" s="133"/>
      <c r="DV130" s="133"/>
      <c r="DW130" s="133"/>
      <c r="DX130" s="133"/>
      <c r="DY130" s="133"/>
      <c r="DZ130" s="133"/>
      <c r="EA130" s="133"/>
      <c r="EB130" s="133"/>
      <c r="EC130" s="133"/>
      <c r="ED130" s="133"/>
      <c r="EE130" s="133"/>
      <c r="EF130" s="133"/>
      <c r="EG130" s="133"/>
      <c r="EH130" s="133"/>
      <c r="EI130" s="133"/>
      <c r="EJ130" s="133"/>
      <c r="EK130" s="133"/>
      <c r="EL130" s="133"/>
      <c r="EM130" s="133"/>
      <c r="EN130" s="133"/>
      <c r="EO130" s="133"/>
      <c r="EP130" s="133"/>
      <c r="EQ130" s="133"/>
      <c r="ER130" s="133"/>
      <c r="ES130" s="133"/>
      <c r="ET130" s="133"/>
      <c r="EU130" s="133"/>
      <c r="EV130" s="133"/>
      <c r="EW130" s="133"/>
      <c r="EX130" s="133"/>
      <c r="EY130" s="133"/>
      <c r="EZ130" s="133"/>
      <c r="FA130" s="133"/>
      <c r="FB130" s="133"/>
      <c r="FC130" s="133"/>
      <c r="FD130" s="133"/>
      <c r="FE130" s="133"/>
      <c r="FF130" s="133"/>
      <c r="FG130" s="133"/>
      <c r="FH130" s="133"/>
      <c r="FI130" s="133"/>
      <c r="FJ130" s="133"/>
      <c r="FK130" s="133"/>
      <c r="FL130" s="133"/>
      <c r="FM130" s="133"/>
      <c r="FN130" s="133"/>
      <c r="FO130" s="133"/>
      <c r="FP130" s="133"/>
      <c r="FQ130" s="133"/>
      <c r="FR130" s="133"/>
      <c r="FS130" s="133"/>
      <c r="FT130" s="133"/>
      <c r="FU130" s="133"/>
      <c r="FV130" s="133"/>
      <c r="FW130" s="133"/>
      <c r="FX130" s="133"/>
      <c r="FY130" s="133"/>
      <c r="FZ130" s="133"/>
      <c r="GA130" s="133"/>
      <c r="GB130" s="133"/>
      <c r="GC130" s="133"/>
      <c r="GD130" s="133"/>
      <c r="GE130" s="133"/>
      <c r="GF130" s="133"/>
      <c r="GG130" s="133"/>
      <c r="GH130" s="133"/>
      <c r="GI130" s="133"/>
      <c r="GJ130" s="133"/>
      <c r="GK130" s="133"/>
      <c r="GL130" s="133"/>
      <c r="GM130" s="133"/>
      <c r="GN130" s="133"/>
      <c r="GO130" s="133"/>
      <c r="GP130" s="133"/>
      <c r="GQ130" s="133"/>
      <c r="GR130" s="133"/>
      <c r="GS130" s="133"/>
      <c r="GT130" s="133"/>
      <c r="GU130" s="133"/>
      <c r="GV130" s="133"/>
      <c r="GW130" s="133"/>
      <c r="GX130" s="133"/>
      <c r="GY130" s="133"/>
      <c r="GZ130" s="133"/>
      <c r="HA130" s="133"/>
      <c r="HB130" s="133"/>
      <c r="HC130" s="133"/>
      <c r="HD130" s="133"/>
      <c r="HE130" s="133"/>
      <c r="HF130" s="133"/>
      <c r="HG130" s="133"/>
      <c r="HH130" s="133"/>
      <c r="HI130" s="133"/>
      <c r="HJ130" s="133"/>
      <c r="HK130" s="133"/>
      <c r="HL130" s="133"/>
      <c r="HM130" s="133"/>
      <c r="HN130" s="133"/>
      <c r="HO130" s="133"/>
      <c r="HP130" s="133"/>
      <c r="HQ130" s="133"/>
      <c r="HR130" s="133"/>
      <c r="HS130" s="133"/>
      <c r="HT130" s="133"/>
      <c r="HU130" s="133"/>
      <c r="HV130" s="133"/>
      <c r="HW130" s="133"/>
      <c r="HX130" s="133"/>
      <c r="HY130" s="133"/>
      <c r="HZ130" s="133"/>
      <c r="IA130" s="133"/>
      <c r="IB130" s="133"/>
      <c r="IC130" s="133"/>
      <c r="ID130" s="133"/>
      <c r="IE130" s="133"/>
      <c r="IF130" s="133"/>
      <c r="IG130" s="133"/>
      <c r="IH130" s="133"/>
      <c r="II130" s="133"/>
      <c r="IJ130" s="133"/>
      <c r="IK130" s="133"/>
      <c r="IL130" s="133"/>
      <c r="IM130" s="133"/>
      <c r="IN130" s="133"/>
      <c r="IO130" s="133"/>
      <c r="IP130" s="133"/>
      <c r="IQ130" s="133"/>
      <c r="IR130" s="133"/>
      <c r="IS130" s="133"/>
      <c r="IT130" s="133"/>
      <c r="IU130" s="133"/>
      <c r="IV130" s="133"/>
      <c r="IW130" s="133"/>
    </row>
    <row r="131" customFormat="false" ht="12" hidden="true" customHeight="true" outlineLevel="0" collapsed="false">
      <c r="A131" s="134" t="str">
        <f aca="false">TEXT(B131,"ddd")</f>
        <v>Wed</v>
      </c>
      <c r="B131" s="81" t="n">
        <v>36957</v>
      </c>
      <c r="C131" s="124" t="n">
        <v>3920.351</v>
      </c>
      <c r="D131" s="124" t="n">
        <v>3139.677</v>
      </c>
      <c r="E131" s="125" t="n">
        <v>7060.028</v>
      </c>
      <c r="F131" s="126" t="n">
        <v>599.581</v>
      </c>
      <c r="G131" s="135"/>
      <c r="H131" s="135"/>
      <c r="I131" s="124" t="n">
        <v>440.35</v>
      </c>
      <c r="J131" s="124" t="n">
        <v>457</v>
      </c>
      <c r="K131" s="124" t="n">
        <v>2686.07</v>
      </c>
      <c r="L131" s="124" t="n">
        <v>850</v>
      </c>
      <c r="M131" s="124" t="n">
        <v>1042.915</v>
      </c>
      <c r="N131" s="124" t="n">
        <v>827.044</v>
      </c>
      <c r="O131" s="124" t="n">
        <v>-7</v>
      </c>
      <c r="P131" s="125" t="n">
        <v>6895.96</v>
      </c>
      <c r="Q131" s="126" t="n">
        <v>74.66</v>
      </c>
      <c r="R131" s="124" t="n">
        <v>89.408</v>
      </c>
      <c r="S131" s="124" t="n">
        <v>164.068</v>
      </c>
      <c r="T131" s="136" t="n">
        <v>5465965</v>
      </c>
      <c r="U131" s="125" t="n">
        <f aca="false">+U130+(R131*1000)</f>
        <v>15506286</v>
      </c>
      <c r="V131" s="129" t="n">
        <v>2.27373675443232E-013</v>
      </c>
      <c r="W131" s="130" t="n">
        <v>45.4735340403663</v>
      </c>
      <c r="X131" s="53" t="n">
        <v>58</v>
      </c>
      <c r="Y131" s="55" t="n">
        <v>31</v>
      </c>
      <c r="Z131" s="132" t="n">
        <f aca="false">AVERAGE(X131,Y131)</f>
        <v>44.5</v>
      </c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33"/>
      <c r="BE131" s="133"/>
      <c r="BF131" s="133"/>
      <c r="BG131" s="133"/>
      <c r="BH131" s="133"/>
      <c r="BI131" s="133"/>
      <c r="BJ131" s="133"/>
      <c r="BK131" s="133"/>
      <c r="BL131" s="133"/>
      <c r="BM131" s="133"/>
      <c r="BN131" s="133"/>
      <c r="BO131" s="133"/>
      <c r="BP131" s="133"/>
      <c r="BQ131" s="133"/>
      <c r="BR131" s="133"/>
      <c r="BS131" s="133"/>
      <c r="BT131" s="133"/>
      <c r="BU131" s="133"/>
      <c r="BV131" s="133"/>
      <c r="BW131" s="133"/>
      <c r="BX131" s="133"/>
      <c r="BY131" s="133"/>
      <c r="BZ131" s="133"/>
      <c r="CA131" s="133"/>
      <c r="CB131" s="133"/>
      <c r="CC131" s="133"/>
      <c r="CD131" s="133"/>
      <c r="CE131" s="133"/>
      <c r="CF131" s="133"/>
      <c r="CG131" s="133"/>
      <c r="CH131" s="133"/>
      <c r="CI131" s="133"/>
      <c r="CJ131" s="133"/>
      <c r="CK131" s="133"/>
      <c r="CL131" s="133"/>
      <c r="CM131" s="133"/>
      <c r="CN131" s="133"/>
      <c r="CO131" s="133"/>
      <c r="CP131" s="133"/>
      <c r="CQ131" s="133"/>
      <c r="CR131" s="133"/>
      <c r="CS131" s="133"/>
      <c r="CT131" s="133"/>
      <c r="CU131" s="133"/>
      <c r="CV131" s="133"/>
      <c r="CW131" s="133"/>
      <c r="CX131" s="133"/>
      <c r="CY131" s="133"/>
      <c r="CZ131" s="133"/>
      <c r="DA131" s="133"/>
      <c r="DB131" s="133"/>
      <c r="DC131" s="133"/>
      <c r="DD131" s="133"/>
      <c r="DE131" s="133"/>
      <c r="DF131" s="133"/>
      <c r="DG131" s="133"/>
      <c r="DH131" s="133"/>
      <c r="DI131" s="133"/>
      <c r="DJ131" s="133"/>
      <c r="DK131" s="133"/>
      <c r="DL131" s="133"/>
      <c r="DM131" s="133"/>
      <c r="DN131" s="133"/>
      <c r="DO131" s="133"/>
      <c r="DP131" s="133"/>
      <c r="DQ131" s="133"/>
      <c r="DR131" s="133"/>
      <c r="DS131" s="133"/>
      <c r="DT131" s="133"/>
      <c r="DU131" s="133"/>
      <c r="DV131" s="133"/>
      <c r="DW131" s="133"/>
      <c r="DX131" s="133"/>
      <c r="DY131" s="133"/>
      <c r="DZ131" s="133"/>
      <c r="EA131" s="133"/>
      <c r="EB131" s="133"/>
      <c r="EC131" s="133"/>
      <c r="ED131" s="133"/>
      <c r="EE131" s="133"/>
      <c r="EF131" s="133"/>
      <c r="EG131" s="133"/>
      <c r="EH131" s="133"/>
      <c r="EI131" s="133"/>
      <c r="EJ131" s="133"/>
      <c r="EK131" s="133"/>
      <c r="EL131" s="133"/>
      <c r="EM131" s="133"/>
      <c r="EN131" s="133"/>
      <c r="EO131" s="133"/>
      <c r="EP131" s="133"/>
      <c r="EQ131" s="133"/>
      <c r="ER131" s="133"/>
      <c r="ES131" s="133"/>
      <c r="ET131" s="133"/>
      <c r="EU131" s="133"/>
      <c r="EV131" s="133"/>
      <c r="EW131" s="133"/>
      <c r="EX131" s="133"/>
      <c r="EY131" s="133"/>
      <c r="EZ131" s="133"/>
      <c r="FA131" s="133"/>
      <c r="FB131" s="133"/>
      <c r="FC131" s="133"/>
      <c r="FD131" s="133"/>
      <c r="FE131" s="133"/>
      <c r="FF131" s="133"/>
      <c r="FG131" s="133"/>
      <c r="FH131" s="133"/>
      <c r="FI131" s="133"/>
      <c r="FJ131" s="133"/>
      <c r="FK131" s="133"/>
      <c r="FL131" s="133"/>
      <c r="FM131" s="133"/>
      <c r="FN131" s="133"/>
      <c r="FO131" s="133"/>
      <c r="FP131" s="133"/>
      <c r="FQ131" s="133"/>
      <c r="FR131" s="133"/>
      <c r="FS131" s="133"/>
      <c r="FT131" s="133"/>
      <c r="FU131" s="133"/>
      <c r="FV131" s="133"/>
      <c r="FW131" s="133"/>
      <c r="FX131" s="133"/>
      <c r="FY131" s="133"/>
      <c r="FZ131" s="133"/>
      <c r="GA131" s="133"/>
      <c r="GB131" s="133"/>
      <c r="GC131" s="133"/>
      <c r="GD131" s="133"/>
      <c r="GE131" s="133"/>
      <c r="GF131" s="133"/>
      <c r="GG131" s="133"/>
      <c r="GH131" s="133"/>
      <c r="GI131" s="133"/>
      <c r="GJ131" s="133"/>
      <c r="GK131" s="133"/>
      <c r="GL131" s="133"/>
      <c r="GM131" s="133"/>
      <c r="GN131" s="133"/>
      <c r="GO131" s="133"/>
      <c r="GP131" s="133"/>
      <c r="GQ131" s="133"/>
      <c r="GR131" s="133"/>
      <c r="GS131" s="133"/>
      <c r="GT131" s="133"/>
      <c r="GU131" s="133"/>
      <c r="GV131" s="133"/>
      <c r="GW131" s="133"/>
      <c r="GX131" s="133"/>
      <c r="GY131" s="133"/>
      <c r="GZ131" s="133"/>
      <c r="HA131" s="133"/>
      <c r="HB131" s="133"/>
      <c r="HC131" s="133"/>
      <c r="HD131" s="133"/>
      <c r="HE131" s="133"/>
      <c r="HF131" s="133"/>
      <c r="HG131" s="133"/>
      <c r="HH131" s="133"/>
      <c r="HI131" s="133"/>
      <c r="HJ131" s="133"/>
      <c r="HK131" s="133"/>
      <c r="HL131" s="133"/>
      <c r="HM131" s="133"/>
      <c r="HN131" s="133"/>
      <c r="HO131" s="133"/>
      <c r="HP131" s="133"/>
      <c r="HQ131" s="133"/>
      <c r="HR131" s="133"/>
      <c r="HS131" s="133"/>
      <c r="HT131" s="133"/>
      <c r="HU131" s="133"/>
      <c r="HV131" s="133"/>
      <c r="HW131" s="133"/>
      <c r="HX131" s="133"/>
      <c r="HY131" s="133"/>
      <c r="HZ131" s="133"/>
      <c r="IA131" s="133"/>
      <c r="IB131" s="133"/>
      <c r="IC131" s="133"/>
      <c r="ID131" s="133"/>
      <c r="IE131" s="133"/>
      <c r="IF131" s="133"/>
      <c r="IG131" s="133"/>
      <c r="IH131" s="133"/>
      <c r="II131" s="133"/>
      <c r="IJ131" s="133"/>
      <c r="IK131" s="133"/>
      <c r="IL131" s="133"/>
      <c r="IM131" s="133"/>
      <c r="IN131" s="133"/>
      <c r="IO131" s="133"/>
      <c r="IP131" s="133"/>
      <c r="IQ131" s="133"/>
      <c r="IR131" s="133"/>
      <c r="IS131" s="133"/>
      <c r="IT131" s="133"/>
      <c r="IU131" s="133"/>
      <c r="IV131" s="133"/>
      <c r="IW131" s="133"/>
    </row>
    <row r="132" customFormat="false" ht="12" hidden="true" customHeight="true" outlineLevel="0" collapsed="false">
      <c r="A132" s="134" t="str">
        <f aca="false">TEXT(B132,"ddd")</f>
        <v>Thu</v>
      </c>
      <c r="B132" s="81" t="n">
        <v>36958</v>
      </c>
      <c r="C132" s="124" t="n">
        <v>3911.943</v>
      </c>
      <c r="D132" s="124" t="n">
        <v>3144.506</v>
      </c>
      <c r="E132" s="125" t="n">
        <v>7056.449</v>
      </c>
      <c r="F132" s="126" t="n">
        <v>651.564</v>
      </c>
      <c r="G132" s="135"/>
      <c r="H132" s="135"/>
      <c r="I132" s="124" t="n">
        <v>431.915</v>
      </c>
      <c r="J132" s="124" t="n">
        <v>485</v>
      </c>
      <c r="K132" s="124" t="n">
        <v>2620.919</v>
      </c>
      <c r="L132" s="124" t="n">
        <v>852.301</v>
      </c>
      <c r="M132" s="124" t="n">
        <v>1156.266</v>
      </c>
      <c r="N132" s="124" t="n">
        <v>830.97</v>
      </c>
      <c r="O132" s="124" t="n">
        <v>-5</v>
      </c>
      <c r="P132" s="125" t="n">
        <v>7023.935</v>
      </c>
      <c r="Q132" s="126" t="n">
        <v>-22.021</v>
      </c>
      <c r="R132" s="124" t="n">
        <v>54.535</v>
      </c>
      <c r="S132" s="124" t="n">
        <v>32.514</v>
      </c>
      <c r="T132" s="136" t="n">
        <v>5443944</v>
      </c>
      <c r="U132" s="125" t="n">
        <f aca="false">+U131+(R132*1000)</f>
        <v>15560821</v>
      </c>
      <c r="V132" s="129" t="n">
        <v>1.27897692436818E-013</v>
      </c>
      <c r="W132" s="130" t="n">
        <v>43.4884498987623</v>
      </c>
      <c r="X132" s="53" t="n">
        <v>57</v>
      </c>
      <c r="Y132" s="55" t="n">
        <v>32</v>
      </c>
      <c r="Z132" s="132" t="n">
        <f aca="false">AVERAGE(X132,Y132)</f>
        <v>44.5</v>
      </c>
      <c r="AA132" s="133"/>
      <c r="AB132" s="133"/>
      <c r="AC132" s="133"/>
      <c r="AD132" s="133"/>
      <c r="AE132" s="133"/>
      <c r="AF132" s="133"/>
      <c r="AG132" s="133"/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  <c r="BA132" s="133"/>
      <c r="BB132" s="133"/>
      <c r="BC132" s="133"/>
      <c r="BD132" s="133"/>
      <c r="BE132" s="133"/>
      <c r="BF132" s="133"/>
      <c r="BG132" s="133"/>
      <c r="BH132" s="133"/>
      <c r="BI132" s="133"/>
      <c r="BJ132" s="133"/>
      <c r="BK132" s="133"/>
      <c r="BL132" s="133"/>
      <c r="BM132" s="133"/>
      <c r="BN132" s="133"/>
      <c r="BO132" s="133"/>
      <c r="BP132" s="133"/>
      <c r="BQ132" s="133"/>
      <c r="BR132" s="133"/>
      <c r="BS132" s="133"/>
      <c r="BT132" s="133"/>
      <c r="BU132" s="133"/>
      <c r="BV132" s="133"/>
      <c r="BW132" s="133"/>
      <c r="BX132" s="133"/>
      <c r="BY132" s="133"/>
      <c r="BZ132" s="133"/>
      <c r="CA132" s="133"/>
      <c r="CB132" s="133"/>
      <c r="CC132" s="133"/>
      <c r="CD132" s="133"/>
      <c r="CE132" s="133"/>
      <c r="CF132" s="133"/>
      <c r="CG132" s="133"/>
      <c r="CH132" s="133"/>
      <c r="CI132" s="133"/>
      <c r="CJ132" s="133"/>
      <c r="CK132" s="133"/>
      <c r="CL132" s="133"/>
      <c r="CM132" s="133"/>
      <c r="CN132" s="133"/>
      <c r="CO132" s="133"/>
      <c r="CP132" s="133"/>
      <c r="CQ132" s="133"/>
      <c r="CR132" s="133"/>
      <c r="CS132" s="133"/>
      <c r="CT132" s="133"/>
      <c r="CU132" s="133"/>
      <c r="CV132" s="133"/>
      <c r="CW132" s="133"/>
      <c r="CX132" s="133"/>
      <c r="CY132" s="133"/>
      <c r="CZ132" s="133"/>
      <c r="DA132" s="133"/>
      <c r="DB132" s="133"/>
      <c r="DC132" s="133"/>
      <c r="DD132" s="133"/>
      <c r="DE132" s="133"/>
      <c r="DF132" s="133"/>
      <c r="DG132" s="133"/>
      <c r="DH132" s="133"/>
      <c r="DI132" s="133"/>
      <c r="DJ132" s="133"/>
      <c r="DK132" s="133"/>
      <c r="DL132" s="133"/>
      <c r="DM132" s="133"/>
      <c r="DN132" s="133"/>
      <c r="DO132" s="133"/>
      <c r="DP132" s="133"/>
      <c r="DQ132" s="133"/>
      <c r="DR132" s="133"/>
      <c r="DS132" s="133"/>
      <c r="DT132" s="133"/>
      <c r="DU132" s="133"/>
      <c r="DV132" s="133"/>
      <c r="DW132" s="133"/>
      <c r="DX132" s="133"/>
      <c r="DY132" s="133"/>
      <c r="DZ132" s="133"/>
      <c r="EA132" s="133"/>
      <c r="EB132" s="133"/>
      <c r="EC132" s="133"/>
      <c r="ED132" s="133"/>
      <c r="EE132" s="133"/>
      <c r="EF132" s="133"/>
      <c r="EG132" s="133"/>
      <c r="EH132" s="133"/>
      <c r="EI132" s="133"/>
      <c r="EJ132" s="133"/>
      <c r="EK132" s="133"/>
      <c r="EL132" s="133"/>
      <c r="EM132" s="133"/>
      <c r="EN132" s="133"/>
      <c r="EO132" s="133"/>
      <c r="EP132" s="133"/>
      <c r="EQ132" s="133"/>
      <c r="ER132" s="133"/>
      <c r="ES132" s="133"/>
      <c r="ET132" s="133"/>
      <c r="EU132" s="133"/>
      <c r="EV132" s="133"/>
      <c r="EW132" s="133"/>
      <c r="EX132" s="133"/>
      <c r="EY132" s="133"/>
      <c r="EZ132" s="133"/>
      <c r="FA132" s="133"/>
      <c r="FB132" s="133"/>
      <c r="FC132" s="133"/>
      <c r="FD132" s="133"/>
      <c r="FE132" s="133"/>
      <c r="FF132" s="133"/>
      <c r="FG132" s="133"/>
      <c r="FH132" s="133"/>
      <c r="FI132" s="133"/>
      <c r="FJ132" s="133"/>
      <c r="FK132" s="133"/>
      <c r="FL132" s="133"/>
      <c r="FM132" s="133"/>
      <c r="FN132" s="133"/>
      <c r="FO132" s="133"/>
      <c r="FP132" s="133"/>
      <c r="FQ132" s="133"/>
      <c r="FR132" s="133"/>
      <c r="FS132" s="133"/>
      <c r="FT132" s="133"/>
      <c r="FU132" s="133"/>
      <c r="FV132" s="133"/>
      <c r="FW132" s="133"/>
      <c r="FX132" s="133"/>
      <c r="FY132" s="133"/>
      <c r="FZ132" s="133"/>
      <c r="GA132" s="133"/>
      <c r="GB132" s="133"/>
      <c r="GC132" s="133"/>
      <c r="GD132" s="133"/>
      <c r="GE132" s="133"/>
      <c r="GF132" s="133"/>
      <c r="GG132" s="133"/>
      <c r="GH132" s="133"/>
      <c r="GI132" s="133"/>
      <c r="GJ132" s="133"/>
      <c r="GK132" s="133"/>
      <c r="GL132" s="133"/>
      <c r="GM132" s="133"/>
      <c r="GN132" s="133"/>
      <c r="GO132" s="133"/>
      <c r="GP132" s="133"/>
      <c r="GQ132" s="133"/>
      <c r="GR132" s="133"/>
      <c r="GS132" s="133"/>
      <c r="GT132" s="133"/>
      <c r="GU132" s="133"/>
      <c r="GV132" s="133"/>
      <c r="GW132" s="133"/>
      <c r="GX132" s="133"/>
      <c r="GY132" s="133"/>
      <c r="GZ132" s="133"/>
      <c r="HA132" s="133"/>
      <c r="HB132" s="133"/>
      <c r="HC132" s="133"/>
      <c r="HD132" s="133"/>
      <c r="HE132" s="133"/>
      <c r="HF132" s="133"/>
      <c r="HG132" s="133"/>
      <c r="HH132" s="133"/>
      <c r="HI132" s="133"/>
      <c r="HJ132" s="133"/>
      <c r="HK132" s="133"/>
      <c r="HL132" s="133"/>
      <c r="HM132" s="133"/>
      <c r="HN132" s="133"/>
      <c r="HO132" s="133"/>
      <c r="HP132" s="133"/>
      <c r="HQ132" s="133"/>
      <c r="HR132" s="133"/>
      <c r="HS132" s="133"/>
      <c r="HT132" s="133"/>
      <c r="HU132" s="133"/>
      <c r="HV132" s="133"/>
      <c r="HW132" s="133"/>
      <c r="HX132" s="133"/>
      <c r="HY132" s="133"/>
      <c r="HZ132" s="133"/>
      <c r="IA132" s="133"/>
      <c r="IB132" s="133"/>
      <c r="IC132" s="133"/>
      <c r="ID132" s="133"/>
      <c r="IE132" s="133"/>
      <c r="IF132" s="133"/>
      <c r="IG132" s="133"/>
      <c r="IH132" s="133"/>
      <c r="II132" s="133"/>
      <c r="IJ132" s="133"/>
      <c r="IK132" s="133"/>
      <c r="IL132" s="133"/>
      <c r="IM132" s="133"/>
      <c r="IN132" s="133"/>
      <c r="IO132" s="133"/>
      <c r="IP132" s="133"/>
      <c r="IQ132" s="133"/>
      <c r="IR132" s="133"/>
      <c r="IS132" s="133"/>
      <c r="IT132" s="133"/>
      <c r="IU132" s="133"/>
      <c r="IV132" s="133"/>
      <c r="IW132" s="133"/>
    </row>
    <row r="133" customFormat="false" ht="12" hidden="true" customHeight="true" outlineLevel="0" collapsed="false">
      <c r="A133" s="134" t="str">
        <f aca="false">TEXT(B133,"ddd")</f>
        <v>Fri</v>
      </c>
      <c r="B133" s="81" t="n">
        <v>36959</v>
      </c>
      <c r="C133" s="124" t="n">
        <v>3897.994</v>
      </c>
      <c r="D133" s="124" t="n">
        <v>3158.919</v>
      </c>
      <c r="E133" s="125" t="n">
        <v>7056.913</v>
      </c>
      <c r="F133" s="126" t="n">
        <v>507.606</v>
      </c>
      <c r="G133" s="135"/>
      <c r="H133" s="135"/>
      <c r="I133" s="124" t="n">
        <v>460.866</v>
      </c>
      <c r="J133" s="124" t="n">
        <v>494</v>
      </c>
      <c r="K133" s="124" t="n">
        <v>2598.335</v>
      </c>
      <c r="L133" s="124" t="n">
        <v>865.783</v>
      </c>
      <c r="M133" s="124" t="n">
        <v>1205.433</v>
      </c>
      <c r="N133" s="124" t="n">
        <v>846.825</v>
      </c>
      <c r="O133" s="124" t="n">
        <v>-4</v>
      </c>
      <c r="P133" s="125" t="n">
        <v>6974.848</v>
      </c>
      <c r="Q133" s="126" t="n">
        <v>-19.595</v>
      </c>
      <c r="R133" s="124" t="n">
        <v>101.66</v>
      </c>
      <c r="S133" s="124" t="n">
        <v>82.065</v>
      </c>
      <c r="T133" s="136" t="n">
        <v>5424349</v>
      </c>
      <c r="U133" s="125" t="n">
        <f aca="false">+U132+(R133*1000)</f>
        <v>15662481</v>
      </c>
      <c r="V133" s="129" t="n">
        <v>-3.97903932025656E-013</v>
      </c>
      <c r="W133" s="130" t="n">
        <v>45.8669421595202</v>
      </c>
      <c r="X133" s="53" t="n">
        <v>57</v>
      </c>
      <c r="Y133" s="55" t="n">
        <v>39</v>
      </c>
      <c r="Z133" s="132" t="n">
        <f aca="false">AVERAGE(X133,Y133)</f>
        <v>48</v>
      </c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133"/>
      <c r="BA133" s="133"/>
      <c r="BB133" s="133"/>
      <c r="BC133" s="133"/>
      <c r="BD133" s="133"/>
      <c r="BE133" s="133"/>
      <c r="BF133" s="133"/>
      <c r="BG133" s="133"/>
      <c r="BH133" s="133"/>
      <c r="BI133" s="133"/>
      <c r="BJ133" s="133"/>
      <c r="BK133" s="133"/>
      <c r="BL133" s="133"/>
      <c r="BM133" s="133"/>
      <c r="BN133" s="133"/>
      <c r="BO133" s="133"/>
      <c r="BP133" s="133"/>
      <c r="BQ133" s="133"/>
      <c r="BR133" s="133"/>
      <c r="BS133" s="133"/>
      <c r="BT133" s="133"/>
      <c r="BU133" s="133"/>
      <c r="BV133" s="133"/>
      <c r="BW133" s="133"/>
      <c r="BX133" s="133"/>
      <c r="BY133" s="133"/>
      <c r="BZ133" s="133"/>
      <c r="CA133" s="133"/>
      <c r="CB133" s="133"/>
      <c r="CC133" s="133"/>
      <c r="CD133" s="133"/>
      <c r="CE133" s="133"/>
      <c r="CF133" s="133"/>
      <c r="CG133" s="133"/>
      <c r="CH133" s="133"/>
      <c r="CI133" s="133"/>
      <c r="CJ133" s="133"/>
      <c r="CK133" s="133"/>
      <c r="CL133" s="133"/>
      <c r="CM133" s="133"/>
      <c r="CN133" s="133"/>
      <c r="CO133" s="133"/>
      <c r="CP133" s="133"/>
      <c r="CQ133" s="133"/>
      <c r="CR133" s="133"/>
      <c r="CS133" s="133"/>
      <c r="CT133" s="133"/>
      <c r="CU133" s="133"/>
      <c r="CV133" s="133"/>
      <c r="CW133" s="133"/>
      <c r="CX133" s="133"/>
      <c r="CY133" s="133"/>
      <c r="CZ133" s="133"/>
      <c r="DA133" s="133"/>
      <c r="DB133" s="133"/>
      <c r="DC133" s="133"/>
      <c r="DD133" s="133"/>
      <c r="DE133" s="133"/>
      <c r="DF133" s="133"/>
      <c r="DG133" s="133"/>
      <c r="DH133" s="133"/>
      <c r="DI133" s="133"/>
      <c r="DJ133" s="133"/>
      <c r="DK133" s="133"/>
      <c r="DL133" s="133"/>
      <c r="DM133" s="133"/>
      <c r="DN133" s="133"/>
      <c r="DO133" s="133"/>
      <c r="DP133" s="133"/>
      <c r="DQ133" s="133"/>
      <c r="DR133" s="133"/>
      <c r="DS133" s="133"/>
      <c r="DT133" s="133"/>
      <c r="DU133" s="133"/>
      <c r="DV133" s="133"/>
      <c r="DW133" s="133"/>
      <c r="DX133" s="133"/>
      <c r="DY133" s="133"/>
      <c r="DZ133" s="133"/>
      <c r="EA133" s="133"/>
      <c r="EB133" s="133"/>
      <c r="EC133" s="133"/>
      <c r="ED133" s="133"/>
      <c r="EE133" s="133"/>
      <c r="EF133" s="133"/>
      <c r="EG133" s="133"/>
      <c r="EH133" s="133"/>
      <c r="EI133" s="133"/>
      <c r="EJ133" s="133"/>
      <c r="EK133" s="133"/>
      <c r="EL133" s="133"/>
      <c r="EM133" s="133"/>
      <c r="EN133" s="133"/>
      <c r="EO133" s="133"/>
      <c r="EP133" s="133"/>
      <c r="EQ133" s="133"/>
      <c r="ER133" s="133"/>
      <c r="ES133" s="133"/>
      <c r="ET133" s="133"/>
      <c r="EU133" s="133"/>
      <c r="EV133" s="133"/>
      <c r="EW133" s="133"/>
      <c r="EX133" s="133"/>
      <c r="EY133" s="133"/>
      <c r="EZ133" s="133"/>
      <c r="FA133" s="133"/>
      <c r="FB133" s="133"/>
      <c r="FC133" s="133"/>
      <c r="FD133" s="133"/>
      <c r="FE133" s="133"/>
      <c r="FF133" s="133"/>
      <c r="FG133" s="133"/>
      <c r="FH133" s="133"/>
      <c r="FI133" s="133"/>
      <c r="FJ133" s="133"/>
      <c r="FK133" s="133"/>
      <c r="FL133" s="133"/>
      <c r="FM133" s="133"/>
      <c r="FN133" s="133"/>
      <c r="FO133" s="133"/>
      <c r="FP133" s="133"/>
      <c r="FQ133" s="133"/>
      <c r="FR133" s="133"/>
      <c r="FS133" s="133"/>
      <c r="FT133" s="133"/>
      <c r="FU133" s="133"/>
      <c r="FV133" s="133"/>
      <c r="FW133" s="133"/>
      <c r="FX133" s="133"/>
      <c r="FY133" s="133"/>
      <c r="FZ133" s="133"/>
      <c r="GA133" s="133"/>
      <c r="GB133" s="133"/>
      <c r="GC133" s="133"/>
      <c r="GD133" s="133"/>
      <c r="GE133" s="133"/>
      <c r="GF133" s="133"/>
      <c r="GG133" s="133"/>
      <c r="GH133" s="133"/>
      <c r="GI133" s="133"/>
      <c r="GJ133" s="133"/>
      <c r="GK133" s="133"/>
      <c r="GL133" s="133"/>
      <c r="GM133" s="133"/>
      <c r="GN133" s="133"/>
      <c r="GO133" s="133"/>
      <c r="GP133" s="133"/>
      <c r="GQ133" s="133"/>
      <c r="GR133" s="133"/>
      <c r="GS133" s="133"/>
      <c r="GT133" s="133"/>
      <c r="GU133" s="133"/>
      <c r="GV133" s="133"/>
      <c r="GW133" s="133"/>
      <c r="GX133" s="133"/>
      <c r="GY133" s="133"/>
      <c r="GZ133" s="133"/>
      <c r="HA133" s="133"/>
      <c r="HB133" s="133"/>
      <c r="HC133" s="133"/>
      <c r="HD133" s="133"/>
      <c r="HE133" s="133"/>
      <c r="HF133" s="133"/>
      <c r="HG133" s="133"/>
      <c r="HH133" s="133"/>
      <c r="HI133" s="133"/>
      <c r="HJ133" s="133"/>
      <c r="HK133" s="133"/>
      <c r="HL133" s="133"/>
      <c r="HM133" s="133"/>
      <c r="HN133" s="133"/>
      <c r="HO133" s="133"/>
      <c r="HP133" s="133"/>
      <c r="HQ133" s="133"/>
      <c r="HR133" s="133"/>
      <c r="HS133" s="133"/>
      <c r="HT133" s="133"/>
      <c r="HU133" s="133"/>
      <c r="HV133" s="133"/>
      <c r="HW133" s="133"/>
      <c r="HX133" s="133"/>
      <c r="HY133" s="133"/>
      <c r="HZ133" s="133"/>
      <c r="IA133" s="133"/>
      <c r="IB133" s="133"/>
      <c r="IC133" s="133"/>
      <c r="ID133" s="133"/>
      <c r="IE133" s="133"/>
      <c r="IF133" s="133"/>
      <c r="IG133" s="133"/>
      <c r="IH133" s="133"/>
      <c r="II133" s="133"/>
      <c r="IJ133" s="133"/>
      <c r="IK133" s="133"/>
      <c r="IL133" s="133"/>
      <c r="IM133" s="133"/>
      <c r="IN133" s="133"/>
      <c r="IO133" s="133"/>
      <c r="IP133" s="133"/>
      <c r="IQ133" s="133"/>
      <c r="IR133" s="133"/>
      <c r="IS133" s="133"/>
      <c r="IT133" s="133"/>
      <c r="IU133" s="133"/>
      <c r="IV133" s="133"/>
      <c r="IW133" s="133"/>
    </row>
    <row r="134" customFormat="false" ht="12" hidden="true" customHeight="true" outlineLevel="0" collapsed="false">
      <c r="A134" s="134" t="str">
        <f aca="false">TEXT(B134,"ddd")</f>
        <v>Sat</v>
      </c>
      <c r="B134" s="81" t="n">
        <v>36960</v>
      </c>
      <c r="C134" s="124" t="n">
        <v>3934.408</v>
      </c>
      <c r="D134" s="124" t="n">
        <v>3173.678</v>
      </c>
      <c r="E134" s="125" t="n">
        <v>7108.086</v>
      </c>
      <c r="F134" s="126" t="n">
        <v>1051.572</v>
      </c>
      <c r="G134" s="135"/>
      <c r="H134" s="135"/>
      <c r="I134" s="124" t="n">
        <v>470.356</v>
      </c>
      <c r="J134" s="124" t="n">
        <v>476</v>
      </c>
      <c r="K134" s="124" t="n">
        <v>2604.402</v>
      </c>
      <c r="L134" s="124" t="n">
        <v>846.147</v>
      </c>
      <c r="M134" s="124" t="n">
        <v>995.506</v>
      </c>
      <c r="N134" s="124" t="n">
        <v>836.65</v>
      </c>
      <c r="O134" s="124" t="n">
        <v>-7</v>
      </c>
      <c r="P134" s="125" t="n">
        <v>7273.633</v>
      </c>
      <c r="Q134" s="126" t="n">
        <v>42.473</v>
      </c>
      <c r="R134" s="124" t="n">
        <v>-208.02</v>
      </c>
      <c r="S134" s="124" t="n">
        <v>-165.547</v>
      </c>
      <c r="T134" s="136" t="n">
        <v>5466822</v>
      </c>
      <c r="U134" s="125" t="n">
        <f aca="false">+U133+(R134*1000)</f>
        <v>15454461</v>
      </c>
      <c r="V134" s="129" t="n">
        <v>-4.54747350886464E-013</v>
      </c>
      <c r="W134" s="130" t="n">
        <v>46.3987822408359</v>
      </c>
      <c r="X134" s="53" t="n">
        <v>49</v>
      </c>
      <c r="Y134" s="55" t="n">
        <v>41</v>
      </c>
      <c r="Z134" s="132" t="n">
        <f aca="false">AVERAGE(X134,Y134)</f>
        <v>45</v>
      </c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33"/>
      <c r="BE134" s="133"/>
      <c r="BF134" s="133"/>
      <c r="BG134" s="133"/>
      <c r="BH134" s="133"/>
      <c r="BI134" s="133"/>
      <c r="BJ134" s="133"/>
      <c r="BK134" s="133"/>
      <c r="BL134" s="133"/>
      <c r="BM134" s="133"/>
      <c r="BN134" s="133"/>
      <c r="BO134" s="133"/>
      <c r="BP134" s="133"/>
      <c r="BQ134" s="133"/>
      <c r="BR134" s="133"/>
      <c r="BS134" s="133"/>
      <c r="BT134" s="133"/>
      <c r="BU134" s="133"/>
      <c r="BV134" s="133"/>
      <c r="BW134" s="133"/>
      <c r="BX134" s="133"/>
      <c r="BY134" s="133"/>
      <c r="BZ134" s="133"/>
      <c r="CA134" s="133"/>
      <c r="CB134" s="133"/>
      <c r="CC134" s="133"/>
      <c r="CD134" s="133"/>
      <c r="CE134" s="133"/>
      <c r="CF134" s="133"/>
      <c r="CG134" s="133"/>
      <c r="CH134" s="133"/>
      <c r="CI134" s="133"/>
      <c r="CJ134" s="133"/>
      <c r="CK134" s="133"/>
      <c r="CL134" s="133"/>
      <c r="CM134" s="133"/>
      <c r="CN134" s="133"/>
      <c r="CO134" s="133"/>
      <c r="CP134" s="133"/>
      <c r="CQ134" s="133"/>
      <c r="CR134" s="133"/>
      <c r="CS134" s="133"/>
      <c r="CT134" s="133"/>
      <c r="CU134" s="133"/>
      <c r="CV134" s="133"/>
      <c r="CW134" s="133"/>
      <c r="CX134" s="133"/>
      <c r="CY134" s="133"/>
      <c r="CZ134" s="133"/>
      <c r="DA134" s="133"/>
      <c r="DB134" s="133"/>
      <c r="DC134" s="133"/>
      <c r="DD134" s="133"/>
      <c r="DE134" s="133"/>
      <c r="DF134" s="133"/>
      <c r="DG134" s="133"/>
      <c r="DH134" s="133"/>
      <c r="DI134" s="133"/>
      <c r="DJ134" s="133"/>
      <c r="DK134" s="133"/>
      <c r="DL134" s="133"/>
      <c r="DM134" s="133"/>
      <c r="DN134" s="133"/>
      <c r="DO134" s="133"/>
      <c r="DP134" s="133"/>
      <c r="DQ134" s="133"/>
      <c r="DR134" s="133"/>
      <c r="DS134" s="133"/>
      <c r="DT134" s="133"/>
      <c r="DU134" s="133"/>
      <c r="DV134" s="133"/>
      <c r="DW134" s="133"/>
      <c r="DX134" s="133"/>
      <c r="DY134" s="133"/>
      <c r="DZ134" s="133"/>
      <c r="EA134" s="133"/>
      <c r="EB134" s="133"/>
      <c r="EC134" s="133"/>
      <c r="ED134" s="133"/>
      <c r="EE134" s="133"/>
      <c r="EF134" s="133"/>
      <c r="EG134" s="133"/>
      <c r="EH134" s="133"/>
      <c r="EI134" s="133"/>
      <c r="EJ134" s="133"/>
      <c r="EK134" s="133"/>
      <c r="EL134" s="133"/>
      <c r="EM134" s="133"/>
      <c r="EN134" s="133"/>
      <c r="EO134" s="133"/>
      <c r="EP134" s="133"/>
      <c r="EQ134" s="133"/>
      <c r="ER134" s="133"/>
      <c r="ES134" s="133"/>
      <c r="ET134" s="133"/>
      <c r="EU134" s="133"/>
      <c r="EV134" s="133"/>
      <c r="EW134" s="133"/>
      <c r="EX134" s="133"/>
      <c r="EY134" s="133"/>
      <c r="EZ134" s="133"/>
      <c r="FA134" s="133"/>
      <c r="FB134" s="133"/>
      <c r="FC134" s="133"/>
      <c r="FD134" s="133"/>
      <c r="FE134" s="133"/>
      <c r="FF134" s="133"/>
      <c r="FG134" s="133"/>
      <c r="FH134" s="133"/>
      <c r="FI134" s="133"/>
      <c r="FJ134" s="133"/>
      <c r="FK134" s="133"/>
      <c r="FL134" s="133"/>
      <c r="FM134" s="133"/>
      <c r="FN134" s="133"/>
      <c r="FO134" s="133"/>
      <c r="FP134" s="133"/>
      <c r="FQ134" s="133"/>
      <c r="FR134" s="133"/>
      <c r="FS134" s="133"/>
      <c r="FT134" s="133"/>
      <c r="FU134" s="133"/>
      <c r="FV134" s="133"/>
      <c r="FW134" s="133"/>
      <c r="FX134" s="133"/>
      <c r="FY134" s="133"/>
      <c r="FZ134" s="133"/>
      <c r="GA134" s="133"/>
      <c r="GB134" s="133"/>
      <c r="GC134" s="133"/>
      <c r="GD134" s="133"/>
      <c r="GE134" s="133"/>
      <c r="GF134" s="133"/>
      <c r="GG134" s="133"/>
      <c r="GH134" s="133"/>
      <c r="GI134" s="133"/>
      <c r="GJ134" s="133"/>
      <c r="GK134" s="133"/>
      <c r="GL134" s="133"/>
      <c r="GM134" s="133"/>
      <c r="GN134" s="133"/>
      <c r="GO134" s="133"/>
      <c r="GP134" s="133"/>
      <c r="GQ134" s="133"/>
      <c r="GR134" s="133"/>
      <c r="GS134" s="133"/>
      <c r="GT134" s="133"/>
      <c r="GU134" s="133"/>
      <c r="GV134" s="133"/>
      <c r="GW134" s="133"/>
      <c r="GX134" s="133"/>
      <c r="GY134" s="133"/>
      <c r="GZ134" s="133"/>
      <c r="HA134" s="133"/>
      <c r="HB134" s="133"/>
      <c r="HC134" s="133"/>
      <c r="HD134" s="133"/>
      <c r="HE134" s="133"/>
      <c r="HF134" s="133"/>
      <c r="HG134" s="133"/>
      <c r="HH134" s="133"/>
      <c r="HI134" s="133"/>
      <c r="HJ134" s="133"/>
      <c r="HK134" s="133"/>
      <c r="HL134" s="133"/>
      <c r="HM134" s="133"/>
      <c r="HN134" s="133"/>
      <c r="HO134" s="133"/>
      <c r="HP134" s="133"/>
      <c r="HQ134" s="133"/>
      <c r="HR134" s="133"/>
      <c r="HS134" s="133"/>
      <c r="HT134" s="133"/>
      <c r="HU134" s="133"/>
      <c r="HV134" s="133"/>
      <c r="HW134" s="133"/>
      <c r="HX134" s="133"/>
      <c r="HY134" s="133"/>
      <c r="HZ134" s="133"/>
      <c r="IA134" s="133"/>
      <c r="IB134" s="133"/>
      <c r="IC134" s="133"/>
      <c r="ID134" s="133"/>
      <c r="IE134" s="133"/>
      <c r="IF134" s="133"/>
      <c r="IG134" s="133"/>
      <c r="IH134" s="133"/>
      <c r="II134" s="133"/>
      <c r="IJ134" s="133"/>
      <c r="IK134" s="133"/>
      <c r="IL134" s="133"/>
      <c r="IM134" s="133"/>
      <c r="IN134" s="133"/>
      <c r="IO134" s="133"/>
      <c r="IP134" s="133"/>
      <c r="IQ134" s="133"/>
      <c r="IR134" s="133"/>
      <c r="IS134" s="133"/>
      <c r="IT134" s="133"/>
      <c r="IU134" s="133"/>
      <c r="IV134" s="133"/>
      <c r="IW134" s="133"/>
    </row>
    <row r="135" customFormat="false" ht="12" hidden="true" customHeight="true" outlineLevel="0" collapsed="false">
      <c r="A135" s="134" t="str">
        <f aca="false">TEXT(B135,"ddd")</f>
        <v>Sun</v>
      </c>
      <c r="B135" s="81" t="n">
        <v>36961</v>
      </c>
      <c r="C135" s="124" t="n">
        <v>3865.788</v>
      </c>
      <c r="D135" s="124" t="n">
        <v>3143.157</v>
      </c>
      <c r="E135" s="125" t="n">
        <v>7008.945</v>
      </c>
      <c r="F135" s="126" t="n">
        <v>1013.157</v>
      </c>
      <c r="G135" s="135"/>
      <c r="H135" s="135"/>
      <c r="I135" s="124" t="n">
        <v>571.762</v>
      </c>
      <c r="J135" s="124" t="n">
        <v>487</v>
      </c>
      <c r="K135" s="124" t="n">
        <v>2567.835</v>
      </c>
      <c r="L135" s="124" t="n">
        <v>845.518</v>
      </c>
      <c r="M135" s="124" t="n">
        <v>1095.451</v>
      </c>
      <c r="N135" s="124" t="n">
        <v>833.031</v>
      </c>
      <c r="O135" s="124" t="n">
        <v>-7</v>
      </c>
      <c r="P135" s="125" t="n">
        <v>7406.754</v>
      </c>
      <c r="Q135" s="126" t="n">
        <v>-115.196</v>
      </c>
      <c r="R135" s="124" t="n">
        <v>-282.613</v>
      </c>
      <c r="S135" s="124" t="n">
        <v>-397.809</v>
      </c>
      <c r="T135" s="136" t="n">
        <v>5351626</v>
      </c>
      <c r="U135" s="125" t="n">
        <f aca="false">+U134+(R135*1000)</f>
        <v>15171848</v>
      </c>
      <c r="V135" s="129" t="n">
        <v>0</v>
      </c>
      <c r="W135" s="130" t="n">
        <v>30.3374057049782</v>
      </c>
      <c r="X135" s="53" t="n">
        <v>43</v>
      </c>
      <c r="Y135" s="55" t="n">
        <v>30</v>
      </c>
      <c r="Z135" s="132" t="n">
        <f aca="false">AVERAGE(X135,Y135)</f>
        <v>36.5</v>
      </c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3"/>
      <c r="BD135" s="133"/>
      <c r="BE135" s="133"/>
      <c r="BF135" s="133"/>
      <c r="BG135" s="133"/>
      <c r="BH135" s="133"/>
      <c r="BI135" s="133"/>
      <c r="BJ135" s="133"/>
      <c r="BK135" s="133"/>
      <c r="BL135" s="133"/>
      <c r="BM135" s="133"/>
      <c r="BN135" s="133"/>
      <c r="BO135" s="133"/>
      <c r="BP135" s="133"/>
      <c r="BQ135" s="133"/>
      <c r="BR135" s="133"/>
      <c r="BS135" s="133"/>
      <c r="BT135" s="133"/>
      <c r="BU135" s="133"/>
      <c r="BV135" s="133"/>
      <c r="BW135" s="133"/>
      <c r="BX135" s="133"/>
      <c r="BY135" s="133"/>
      <c r="BZ135" s="133"/>
      <c r="CA135" s="133"/>
      <c r="CB135" s="133"/>
      <c r="CC135" s="133"/>
      <c r="CD135" s="133"/>
      <c r="CE135" s="133"/>
      <c r="CF135" s="133"/>
      <c r="CG135" s="133"/>
      <c r="CH135" s="133"/>
      <c r="CI135" s="133"/>
      <c r="CJ135" s="133"/>
      <c r="CK135" s="133"/>
      <c r="CL135" s="133"/>
      <c r="CM135" s="133"/>
      <c r="CN135" s="133"/>
      <c r="CO135" s="133"/>
      <c r="CP135" s="133"/>
      <c r="CQ135" s="133"/>
      <c r="CR135" s="133"/>
      <c r="CS135" s="133"/>
      <c r="CT135" s="133"/>
      <c r="CU135" s="133"/>
      <c r="CV135" s="133"/>
      <c r="CW135" s="133"/>
      <c r="CX135" s="133"/>
      <c r="CY135" s="133"/>
      <c r="CZ135" s="133"/>
      <c r="DA135" s="133"/>
      <c r="DB135" s="133"/>
      <c r="DC135" s="133"/>
      <c r="DD135" s="133"/>
      <c r="DE135" s="133"/>
      <c r="DF135" s="133"/>
      <c r="DG135" s="133"/>
      <c r="DH135" s="133"/>
      <c r="DI135" s="133"/>
      <c r="DJ135" s="133"/>
      <c r="DK135" s="133"/>
      <c r="DL135" s="133"/>
      <c r="DM135" s="133"/>
      <c r="DN135" s="133"/>
      <c r="DO135" s="133"/>
      <c r="DP135" s="133"/>
      <c r="DQ135" s="133"/>
      <c r="DR135" s="133"/>
      <c r="DS135" s="133"/>
      <c r="DT135" s="133"/>
      <c r="DU135" s="133"/>
      <c r="DV135" s="133"/>
      <c r="DW135" s="133"/>
      <c r="DX135" s="133"/>
      <c r="DY135" s="133"/>
      <c r="DZ135" s="133"/>
      <c r="EA135" s="133"/>
      <c r="EB135" s="133"/>
      <c r="EC135" s="133"/>
      <c r="ED135" s="133"/>
      <c r="EE135" s="133"/>
      <c r="EF135" s="133"/>
      <c r="EG135" s="133"/>
      <c r="EH135" s="133"/>
      <c r="EI135" s="133"/>
      <c r="EJ135" s="133"/>
      <c r="EK135" s="133"/>
      <c r="EL135" s="133"/>
      <c r="EM135" s="133"/>
      <c r="EN135" s="133"/>
      <c r="EO135" s="133"/>
      <c r="EP135" s="133"/>
      <c r="EQ135" s="133"/>
      <c r="ER135" s="133"/>
      <c r="ES135" s="133"/>
      <c r="ET135" s="133"/>
      <c r="EU135" s="133"/>
      <c r="EV135" s="133"/>
      <c r="EW135" s="133"/>
      <c r="EX135" s="133"/>
      <c r="EY135" s="133"/>
      <c r="EZ135" s="133"/>
      <c r="FA135" s="133"/>
      <c r="FB135" s="133"/>
      <c r="FC135" s="133"/>
      <c r="FD135" s="133"/>
      <c r="FE135" s="133"/>
      <c r="FF135" s="133"/>
      <c r="FG135" s="133"/>
      <c r="FH135" s="133"/>
      <c r="FI135" s="133"/>
      <c r="FJ135" s="133"/>
      <c r="FK135" s="133"/>
      <c r="FL135" s="133"/>
      <c r="FM135" s="133"/>
      <c r="FN135" s="133"/>
      <c r="FO135" s="133"/>
      <c r="FP135" s="133"/>
      <c r="FQ135" s="133"/>
      <c r="FR135" s="133"/>
      <c r="FS135" s="133"/>
      <c r="FT135" s="133"/>
      <c r="FU135" s="133"/>
      <c r="FV135" s="133"/>
      <c r="FW135" s="133"/>
      <c r="FX135" s="133"/>
      <c r="FY135" s="133"/>
      <c r="FZ135" s="133"/>
      <c r="GA135" s="133"/>
      <c r="GB135" s="133"/>
      <c r="GC135" s="133"/>
      <c r="GD135" s="133"/>
      <c r="GE135" s="133"/>
      <c r="GF135" s="133"/>
      <c r="GG135" s="133"/>
      <c r="GH135" s="133"/>
      <c r="GI135" s="133"/>
      <c r="GJ135" s="133"/>
      <c r="GK135" s="133"/>
      <c r="GL135" s="133"/>
      <c r="GM135" s="133"/>
      <c r="GN135" s="133"/>
      <c r="GO135" s="133"/>
      <c r="GP135" s="133"/>
      <c r="GQ135" s="133"/>
      <c r="GR135" s="133"/>
      <c r="GS135" s="133"/>
      <c r="GT135" s="133"/>
      <c r="GU135" s="133"/>
      <c r="GV135" s="133"/>
      <c r="GW135" s="133"/>
      <c r="GX135" s="133"/>
      <c r="GY135" s="133"/>
      <c r="GZ135" s="133"/>
      <c r="HA135" s="133"/>
      <c r="HB135" s="133"/>
      <c r="HC135" s="133"/>
      <c r="HD135" s="133"/>
      <c r="HE135" s="133"/>
      <c r="HF135" s="133"/>
      <c r="HG135" s="133"/>
      <c r="HH135" s="133"/>
      <c r="HI135" s="133"/>
      <c r="HJ135" s="133"/>
      <c r="HK135" s="133"/>
      <c r="HL135" s="133"/>
      <c r="HM135" s="133"/>
      <c r="HN135" s="133"/>
      <c r="HO135" s="133"/>
      <c r="HP135" s="133"/>
      <c r="HQ135" s="133"/>
      <c r="HR135" s="133"/>
      <c r="HS135" s="133"/>
      <c r="HT135" s="133"/>
      <c r="HU135" s="133"/>
      <c r="HV135" s="133"/>
      <c r="HW135" s="133"/>
      <c r="HX135" s="133"/>
      <c r="HY135" s="133"/>
      <c r="HZ135" s="133"/>
      <c r="IA135" s="133"/>
      <c r="IB135" s="133"/>
      <c r="IC135" s="133"/>
      <c r="ID135" s="133"/>
      <c r="IE135" s="133"/>
      <c r="IF135" s="133"/>
      <c r="IG135" s="133"/>
      <c r="IH135" s="133"/>
      <c r="II135" s="133"/>
      <c r="IJ135" s="133"/>
      <c r="IK135" s="133"/>
      <c r="IL135" s="133"/>
      <c r="IM135" s="133"/>
      <c r="IN135" s="133"/>
      <c r="IO135" s="133"/>
      <c r="IP135" s="133"/>
      <c r="IQ135" s="133"/>
      <c r="IR135" s="133"/>
      <c r="IS135" s="133"/>
      <c r="IT135" s="133"/>
      <c r="IU135" s="133"/>
      <c r="IV135" s="133"/>
      <c r="IW135" s="133"/>
    </row>
    <row r="136" customFormat="false" ht="12" hidden="true" customHeight="true" outlineLevel="0" collapsed="false">
      <c r="A136" s="134" t="str">
        <f aca="false">TEXT(B136,"ddd")</f>
        <v>Mon</v>
      </c>
      <c r="B136" s="81" t="n">
        <v>36962</v>
      </c>
      <c r="C136" s="124" t="n">
        <v>3909.775</v>
      </c>
      <c r="D136" s="124" t="n">
        <v>3123.096</v>
      </c>
      <c r="E136" s="125" t="n">
        <v>7032.871</v>
      </c>
      <c r="F136" s="126" t="n">
        <v>915.683</v>
      </c>
      <c r="G136" s="135"/>
      <c r="H136" s="135"/>
      <c r="I136" s="124" t="n">
        <v>538.964</v>
      </c>
      <c r="J136" s="124" t="n">
        <v>486</v>
      </c>
      <c r="K136" s="124" t="n">
        <v>2564.021</v>
      </c>
      <c r="L136" s="124" t="n">
        <v>847.127</v>
      </c>
      <c r="M136" s="124" t="n">
        <v>1090.228</v>
      </c>
      <c r="N136" s="124" t="n">
        <v>834.716</v>
      </c>
      <c r="O136" s="124" t="n">
        <v>-7</v>
      </c>
      <c r="P136" s="125" t="n">
        <v>7269.739</v>
      </c>
      <c r="Q136" s="126" t="n">
        <v>-76.442</v>
      </c>
      <c r="R136" s="124" t="n">
        <v>-160.426</v>
      </c>
      <c r="S136" s="124" t="n">
        <v>-236.868</v>
      </c>
      <c r="T136" s="136" t="n">
        <v>5275184</v>
      </c>
      <c r="U136" s="125" t="n">
        <f aca="false">+U135+(R136*1000)</f>
        <v>15011422</v>
      </c>
      <c r="V136" s="129" t="n">
        <v>5.11590769747272E-013</v>
      </c>
      <c r="W136" s="130" t="n">
        <v>27.2804414798358</v>
      </c>
      <c r="X136" s="53" t="n">
        <v>47</v>
      </c>
      <c r="Y136" s="55" t="n">
        <v>28</v>
      </c>
      <c r="Z136" s="132" t="n">
        <f aca="false">AVERAGE(X136,Y136)</f>
        <v>37.5</v>
      </c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  <c r="BD136" s="133"/>
      <c r="BE136" s="133"/>
      <c r="BF136" s="133"/>
      <c r="BG136" s="133"/>
      <c r="BH136" s="133"/>
      <c r="BI136" s="133"/>
      <c r="BJ136" s="133"/>
      <c r="BK136" s="133"/>
      <c r="BL136" s="133"/>
      <c r="BM136" s="133"/>
      <c r="BN136" s="133"/>
      <c r="BO136" s="133"/>
      <c r="BP136" s="133"/>
      <c r="BQ136" s="133"/>
      <c r="BR136" s="133"/>
      <c r="BS136" s="133"/>
      <c r="BT136" s="133"/>
      <c r="BU136" s="133"/>
      <c r="BV136" s="133"/>
      <c r="BW136" s="133"/>
      <c r="BX136" s="133"/>
      <c r="BY136" s="133"/>
      <c r="BZ136" s="133"/>
      <c r="CA136" s="133"/>
      <c r="CB136" s="133"/>
      <c r="CC136" s="133"/>
      <c r="CD136" s="133"/>
      <c r="CE136" s="133"/>
      <c r="CF136" s="133"/>
      <c r="CG136" s="133"/>
      <c r="CH136" s="133"/>
      <c r="CI136" s="133"/>
      <c r="CJ136" s="133"/>
      <c r="CK136" s="133"/>
      <c r="CL136" s="133"/>
      <c r="CM136" s="133"/>
      <c r="CN136" s="133"/>
      <c r="CO136" s="133"/>
      <c r="CP136" s="133"/>
      <c r="CQ136" s="133"/>
      <c r="CR136" s="133"/>
      <c r="CS136" s="133"/>
      <c r="CT136" s="133"/>
      <c r="CU136" s="133"/>
      <c r="CV136" s="133"/>
      <c r="CW136" s="133"/>
      <c r="CX136" s="133"/>
      <c r="CY136" s="133"/>
      <c r="CZ136" s="133"/>
      <c r="DA136" s="133"/>
      <c r="DB136" s="133"/>
      <c r="DC136" s="133"/>
      <c r="DD136" s="133"/>
      <c r="DE136" s="133"/>
      <c r="DF136" s="133"/>
      <c r="DG136" s="133"/>
      <c r="DH136" s="133"/>
      <c r="DI136" s="133"/>
      <c r="DJ136" s="133"/>
      <c r="DK136" s="133"/>
      <c r="DL136" s="133"/>
      <c r="DM136" s="133"/>
      <c r="DN136" s="133"/>
      <c r="DO136" s="133"/>
      <c r="DP136" s="133"/>
      <c r="DQ136" s="133"/>
      <c r="DR136" s="133"/>
      <c r="DS136" s="133"/>
      <c r="DT136" s="133"/>
      <c r="DU136" s="133"/>
      <c r="DV136" s="133"/>
      <c r="DW136" s="133"/>
      <c r="DX136" s="133"/>
      <c r="DY136" s="133"/>
      <c r="DZ136" s="133"/>
      <c r="EA136" s="133"/>
      <c r="EB136" s="133"/>
      <c r="EC136" s="133"/>
      <c r="ED136" s="133"/>
      <c r="EE136" s="133"/>
      <c r="EF136" s="133"/>
      <c r="EG136" s="133"/>
      <c r="EH136" s="133"/>
      <c r="EI136" s="133"/>
      <c r="EJ136" s="133"/>
      <c r="EK136" s="133"/>
      <c r="EL136" s="133"/>
      <c r="EM136" s="133"/>
      <c r="EN136" s="133"/>
      <c r="EO136" s="133"/>
      <c r="EP136" s="133"/>
      <c r="EQ136" s="133"/>
      <c r="ER136" s="133"/>
      <c r="ES136" s="133"/>
      <c r="ET136" s="133"/>
      <c r="EU136" s="133"/>
      <c r="EV136" s="133"/>
      <c r="EW136" s="133"/>
      <c r="EX136" s="133"/>
      <c r="EY136" s="133"/>
      <c r="EZ136" s="133"/>
      <c r="FA136" s="133"/>
      <c r="FB136" s="133"/>
      <c r="FC136" s="133"/>
      <c r="FD136" s="133"/>
      <c r="FE136" s="133"/>
      <c r="FF136" s="133"/>
      <c r="FG136" s="133"/>
      <c r="FH136" s="133"/>
      <c r="FI136" s="133"/>
      <c r="FJ136" s="133"/>
      <c r="FK136" s="133"/>
      <c r="FL136" s="133"/>
      <c r="FM136" s="133"/>
      <c r="FN136" s="133"/>
      <c r="FO136" s="133"/>
      <c r="FP136" s="133"/>
      <c r="FQ136" s="133"/>
      <c r="FR136" s="133"/>
      <c r="FS136" s="133"/>
      <c r="FT136" s="133"/>
      <c r="FU136" s="133"/>
      <c r="FV136" s="133"/>
      <c r="FW136" s="133"/>
      <c r="FX136" s="133"/>
      <c r="FY136" s="133"/>
      <c r="FZ136" s="133"/>
      <c r="GA136" s="133"/>
      <c r="GB136" s="133"/>
      <c r="GC136" s="133"/>
      <c r="GD136" s="133"/>
      <c r="GE136" s="133"/>
      <c r="GF136" s="133"/>
      <c r="GG136" s="133"/>
      <c r="GH136" s="133"/>
      <c r="GI136" s="133"/>
      <c r="GJ136" s="133"/>
      <c r="GK136" s="133"/>
      <c r="GL136" s="133"/>
      <c r="GM136" s="133"/>
      <c r="GN136" s="133"/>
      <c r="GO136" s="133"/>
      <c r="GP136" s="133"/>
      <c r="GQ136" s="133"/>
      <c r="GR136" s="133"/>
      <c r="GS136" s="133"/>
      <c r="GT136" s="133"/>
      <c r="GU136" s="133"/>
      <c r="GV136" s="133"/>
      <c r="GW136" s="133"/>
      <c r="GX136" s="133"/>
      <c r="GY136" s="133"/>
      <c r="GZ136" s="133"/>
      <c r="HA136" s="133"/>
      <c r="HB136" s="133"/>
      <c r="HC136" s="133"/>
      <c r="HD136" s="133"/>
      <c r="HE136" s="133"/>
      <c r="HF136" s="133"/>
      <c r="HG136" s="133"/>
      <c r="HH136" s="133"/>
      <c r="HI136" s="133"/>
      <c r="HJ136" s="133"/>
      <c r="HK136" s="133"/>
      <c r="HL136" s="133"/>
      <c r="HM136" s="133"/>
      <c r="HN136" s="133"/>
      <c r="HO136" s="133"/>
      <c r="HP136" s="133"/>
      <c r="HQ136" s="133"/>
      <c r="HR136" s="133"/>
      <c r="HS136" s="133"/>
      <c r="HT136" s="133"/>
      <c r="HU136" s="133"/>
      <c r="HV136" s="133"/>
      <c r="HW136" s="133"/>
      <c r="HX136" s="133"/>
      <c r="HY136" s="133"/>
      <c r="HZ136" s="133"/>
      <c r="IA136" s="133"/>
      <c r="IB136" s="133"/>
      <c r="IC136" s="133"/>
      <c r="ID136" s="133"/>
      <c r="IE136" s="133"/>
      <c r="IF136" s="133"/>
      <c r="IG136" s="133"/>
      <c r="IH136" s="133"/>
      <c r="II136" s="133"/>
      <c r="IJ136" s="133"/>
      <c r="IK136" s="133"/>
      <c r="IL136" s="133"/>
      <c r="IM136" s="133"/>
      <c r="IN136" s="133"/>
      <c r="IO136" s="133"/>
      <c r="IP136" s="133"/>
      <c r="IQ136" s="133"/>
      <c r="IR136" s="133"/>
      <c r="IS136" s="133"/>
      <c r="IT136" s="133"/>
      <c r="IU136" s="133"/>
      <c r="IV136" s="133"/>
      <c r="IW136" s="133"/>
    </row>
    <row r="137" customFormat="false" ht="12" hidden="true" customHeight="true" outlineLevel="0" collapsed="false">
      <c r="A137" s="134" t="str">
        <f aca="false">TEXT(B137,"ddd")</f>
        <v>Tue</v>
      </c>
      <c r="B137" s="81" t="n">
        <v>36963</v>
      </c>
      <c r="C137" s="124" t="n">
        <v>3908.295</v>
      </c>
      <c r="D137" s="124" t="n">
        <v>3142.391</v>
      </c>
      <c r="E137" s="125" t="n">
        <v>7050.686</v>
      </c>
      <c r="F137" s="126" t="n">
        <v>809.371</v>
      </c>
      <c r="G137" s="135"/>
      <c r="H137" s="135"/>
      <c r="I137" s="124" t="n">
        <v>453.207</v>
      </c>
      <c r="J137" s="124" t="n">
        <v>479</v>
      </c>
      <c r="K137" s="124" t="n">
        <v>2596.355</v>
      </c>
      <c r="L137" s="124" t="n">
        <v>816.493</v>
      </c>
      <c r="M137" s="124" t="n">
        <v>1063.349</v>
      </c>
      <c r="N137" s="124" t="n">
        <v>836.837</v>
      </c>
      <c r="O137" s="124" t="n">
        <v>-6</v>
      </c>
      <c r="P137" s="125" t="n">
        <v>7048.612</v>
      </c>
      <c r="Q137" s="126" t="n">
        <v>15.577</v>
      </c>
      <c r="R137" s="124" t="n">
        <v>-13.503</v>
      </c>
      <c r="S137" s="124" t="n">
        <v>2.074</v>
      </c>
      <c r="T137" s="136" t="n">
        <v>5290761</v>
      </c>
      <c r="U137" s="125" t="n">
        <f aca="false">+U136+(R137*1000)</f>
        <v>14997919</v>
      </c>
      <c r="V137" s="129" t="n">
        <v>-3.85469434149854E-013</v>
      </c>
      <c r="W137" s="130" t="n">
        <v>38.3847692572016</v>
      </c>
      <c r="X137" s="53" t="n">
        <v>54</v>
      </c>
      <c r="Y137" s="55" t="n">
        <v>39</v>
      </c>
      <c r="Z137" s="132" t="n">
        <f aca="false">AVERAGE(X137,Y137)</f>
        <v>46.5</v>
      </c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  <c r="BD137" s="133"/>
      <c r="BE137" s="133"/>
      <c r="BF137" s="133"/>
      <c r="BG137" s="133"/>
      <c r="BH137" s="133"/>
      <c r="BI137" s="133"/>
      <c r="BJ137" s="133"/>
      <c r="BK137" s="133"/>
      <c r="BL137" s="133"/>
      <c r="BM137" s="133"/>
      <c r="BN137" s="133"/>
      <c r="BO137" s="133"/>
      <c r="BP137" s="133"/>
      <c r="BQ137" s="133"/>
      <c r="BR137" s="133"/>
      <c r="BS137" s="133"/>
      <c r="BT137" s="133"/>
      <c r="BU137" s="133"/>
      <c r="BV137" s="133"/>
      <c r="BW137" s="133"/>
      <c r="BX137" s="133"/>
      <c r="BY137" s="133"/>
      <c r="BZ137" s="133"/>
      <c r="CA137" s="133"/>
      <c r="CB137" s="133"/>
      <c r="CC137" s="133"/>
      <c r="CD137" s="133"/>
      <c r="CE137" s="133"/>
      <c r="CF137" s="133"/>
      <c r="CG137" s="133"/>
      <c r="CH137" s="133"/>
      <c r="CI137" s="133"/>
      <c r="CJ137" s="133"/>
      <c r="CK137" s="133"/>
      <c r="CL137" s="133"/>
      <c r="CM137" s="133"/>
      <c r="CN137" s="133"/>
      <c r="CO137" s="133"/>
      <c r="CP137" s="133"/>
      <c r="CQ137" s="133"/>
      <c r="CR137" s="133"/>
      <c r="CS137" s="133"/>
      <c r="CT137" s="133"/>
      <c r="CU137" s="133"/>
      <c r="CV137" s="133"/>
      <c r="CW137" s="133"/>
      <c r="CX137" s="133"/>
      <c r="CY137" s="133"/>
      <c r="CZ137" s="133"/>
      <c r="DA137" s="133"/>
      <c r="DB137" s="133"/>
      <c r="DC137" s="133"/>
      <c r="DD137" s="133"/>
      <c r="DE137" s="133"/>
      <c r="DF137" s="133"/>
      <c r="DG137" s="133"/>
      <c r="DH137" s="133"/>
      <c r="DI137" s="133"/>
      <c r="DJ137" s="133"/>
      <c r="DK137" s="133"/>
      <c r="DL137" s="133"/>
      <c r="DM137" s="133"/>
      <c r="DN137" s="133"/>
      <c r="DO137" s="133"/>
      <c r="DP137" s="133"/>
      <c r="DQ137" s="133"/>
      <c r="DR137" s="133"/>
      <c r="DS137" s="133"/>
      <c r="DT137" s="133"/>
      <c r="DU137" s="133"/>
      <c r="DV137" s="133"/>
      <c r="DW137" s="133"/>
      <c r="DX137" s="133"/>
      <c r="DY137" s="133"/>
      <c r="DZ137" s="133"/>
      <c r="EA137" s="133"/>
      <c r="EB137" s="133"/>
      <c r="EC137" s="133"/>
      <c r="ED137" s="133"/>
      <c r="EE137" s="133"/>
      <c r="EF137" s="133"/>
      <c r="EG137" s="133"/>
      <c r="EH137" s="133"/>
      <c r="EI137" s="133"/>
      <c r="EJ137" s="133"/>
      <c r="EK137" s="133"/>
      <c r="EL137" s="133"/>
      <c r="EM137" s="133"/>
      <c r="EN137" s="133"/>
      <c r="EO137" s="133"/>
      <c r="EP137" s="133"/>
      <c r="EQ137" s="133"/>
      <c r="ER137" s="133"/>
      <c r="ES137" s="133"/>
      <c r="ET137" s="133"/>
      <c r="EU137" s="133"/>
      <c r="EV137" s="133"/>
      <c r="EW137" s="133"/>
      <c r="EX137" s="133"/>
      <c r="EY137" s="133"/>
      <c r="EZ137" s="133"/>
      <c r="FA137" s="133"/>
      <c r="FB137" s="133"/>
      <c r="FC137" s="133"/>
      <c r="FD137" s="133"/>
      <c r="FE137" s="133"/>
      <c r="FF137" s="133"/>
      <c r="FG137" s="133"/>
      <c r="FH137" s="133"/>
      <c r="FI137" s="133"/>
      <c r="FJ137" s="133"/>
      <c r="FK137" s="133"/>
      <c r="FL137" s="133"/>
      <c r="FM137" s="133"/>
      <c r="FN137" s="133"/>
      <c r="FO137" s="133"/>
      <c r="FP137" s="133"/>
      <c r="FQ137" s="133"/>
      <c r="FR137" s="133"/>
      <c r="FS137" s="133"/>
      <c r="FT137" s="133"/>
      <c r="FU137" s="133"/>
      <c r="FV137" s="133"/>
      <c r="FW137" s="133"/>
      <c r="FX137" s="133"/>
      <c r="FY137" s="133"/>
      <c r="FZ137" s="133"/>
      <c r="GA137" s="133"/>
      <c r="GB137" s="133"/>
      <c r="GC137" s="133"/>
      <c r="GD137" s="133"/>
      <c r="GE137" s="133"/>
      <c r="GF137" s="133"/>
      <c r="GG137" s="133"/>
      <c r="GH137" s="133"/>
      <c r="GI137" s="133"/>
      <c r="GJ137" s="133"/>
      <c r="GK137" s="133"/>
      <c r="GL137" s="133"/>
      <c r="GM137" s="133"/>
      <c r="GN137" s="133"/>
      <c r="GO137" s="133"/>
      <c r="GP137" s="133"/>
      <c r="GQ137" s="133"/>
      <c r="GR137" s="133"/>
      <c r="GS137" s="133"/>
      <c r="GT137" s="133"/>
      <c r="GU137" s="133"/>
      <c r="GV137" s="133"/>
      <c r="GW137" s="133"/>
      <c r="GX137" s="133"/>
      <c r="GY137" s="133"/>
      <c r="GZ137" s="133"/>
      <c r="HA137" s="133"/>
      <c r="HB137" s="133"/>
      <c r="HC137" s="133"/>
      <c r="HD137" s="133"/>
      <c r="HE137" s="133"/>
      <c r="HF137" s="133"/>
      <c r="HG137" s="133"/>
      <c r="HH137" s="133"/>
      <c r="HI137" s="133"/>
      <c r="HJ137" s="133"/>
      <c r="HK137" s="133"/>
      <c r="HL137" s="133"/>
      <c r="HM137" s="133"/>
      <c r="HN137" s="133"/>
      <c r="HO137" s="133"/>
      <c r="HP137" s="133"/>
      <c r="HQ137" s="133"/>
      <c r="HR137" s="133"/>
      <c r="HS137" s="133"/>
      <c r="HT137" s="133"/>
      <c r="HU137" s="133"/>
      <c r="HV137" s="133"/>
      <c r="HW137" s="133"/>
      <c r="HX137" s="133"/>
      <c r="HY137" s="133"/>
      <c r="HZ137" s="133"/>
      <c r="IA137" s="133"/>
      <c r="IB137" s="133"/>
      <c r="IC137" s="133"/>
      <c r="ID137" s="133"/>
      <c r="IE137" s="133"/>
      <c r="IF137" s="133"/>
      <c r="IG137" s="133"/>
      <c r="IH137" s="133"/>
      <c r="II137" s="133"/>
      <c r="IJ137" s="133"/>
      <c r="IK137" s="133"/>
      <c r="IL137" s="133"/>
      <c r="IM137" s="133"/>
      <c r="IN137" s="133"/>
      <c r="IO137" s="133"/>
      <c r="IP137" s="133"/>
      <c r="IQ137" s="133"/>
      <c r="IR137" s="133"/>
      <c r="IS137" s="133"/>
      <c r="IT137" s="133"/>
      <c r="IU137" s="133"/>
      <c r="IV137" s="133"/>
      <c r="IW137" s="133"/>
    </row>
    <row r="138" customFormat="false" ht="12" hidden="true" customHeight="true" outlineLevel="0" collapsed="false">
      <c r="A138" s="134" t="str">
        <f aca="false">TEXT(B138,"ddd")</f>
        <v>Wed</v>
      </c>
      <c r="B138" s="81" t="n">
        <v>36964</v>
      </c>
      <c r="C138" s="124" t="n">
        <v>3897.37</v>
      </c>
      <c r="D138" s="124" t="n">
        <v>3158.359</v>
      </c>
      <c r="E138" s="125" t="n">
        <v>7055.729</v>
      </c>
      <c r="F138" s="126" t="n">
        <v>1096.961</v>
      </c>
      <c r="G138" s="135"/>
      <c r="H138" s="135"/>
      <c r="I138" s="124" t="n">
        <v>607.053</v>
      </c>
      <c r="J138" s="124" t="n">
        <v>498</v>
      </c>
      <c r="K138" s="124" t="n">
        <v>2658.023</v>
      </c>
      <c r="L138" s="124" t="n">
        <v>808.51</v>
      </c>
      <c r="M138" s="124" t="n">
        <v>1044.038</v>
      </c>
      <c r="N138" s="124" t="n">
        <v>836.755</v>
      </c>
      <c r="O138" s="124" t="n">
        <v>-6</v>
      </c>
      <c r="P138" s="125" t="n">
        <v>7543.34</v>
      </c>
      <c r="Q138" s="126" t="n">
        <v>-179.048</v>
      </c>
      <c r="R138" s="124" t="n">
        <v>-308.563</v>
      </c>
      <c r="S138" s="124" t="n">
        <v>-487.611</v>
      </c>
      <c r="T138" s="136" t="n">
        <v>5111713</v>
      </c>
      <c r="U138" s="125" t="n">
        <f aca="false">+U137+(R138*1000)</f>
        <v>14689356</v>
      </c>
      <c r="V138" s="129" t="n">
        <v>0</v>
      </c>
      <c r="W138" s="130" t="n">
        <v>41.5014589907471</v>
      </c>
      <c r="X138" s="53" t="n">
        <v>50</v>
      </c>
      <c r="Y138" s="55" t="n">
        <v>31</v>
      </c>
      <c r="Z138" s="132" t="n">
        <f aca="false">AVERAGE(X138,Y138)</f>
        <v>40.5</v>
      </c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33"/>
      <c r="BF138" s="133"/>
      <c r="BG138" s="133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3"/>
      <c r="BR138" s="133"/>
      <c r="BS138" s="133"/>
      <c r="BT138" s="133"/>
      <c r="BU138" s="133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133"/>
      <c r="CF138" s="133"/>
      <c r="CG138" s="133"/>
      <c r="CH138" s="133"/>
      <c r="CI138" s="133"/>
      <c r="CJ138" s="133"/>
      <c r="CK138" s="133"/>
      <c r="CL138" s="133"/>
      <c r="CM138" s="133"/>
      <c r="CN138" s="133"/>
      <c r="CO138" s="133"/>
      <c r="CP138" s="133"/>
      <c r="CQ138" s="133"/>
      <c r="CR138" s="133"/>
      <c r="CS138" s="133"/>
      <c r="CT138" s="133"/>
      <c r="CU138" s="133"/>
      <c r="CV138" s="133"/>
      <c r="CW138" s="133"/>
      <c r="CX138" s="133"/>
      <c r="CY138" s="133"/>
      <c r="CZ138" s="133"/>
      <c r="DA138" s="133"/>
      <c r="DB138" s="133"/>
      <c r="DC138" s="133"/>
      <c r="DD138" s="133"/>
      <c r="DE138" s="133"/>
      <c r="DF138" s="133"/>
      <c r="DG138" s="133"/>
      <c r="DH138" s="133"/>
      <c r="DI138" s="133"/>
      <c r="DJ138" s="133"/>
      <c r="DK138" s="133"/>
      <c r="DL138" s="133"/>
      <c r="DM138" s="133"/>
      <c r="DN138" s="13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133"/>
      <c r="DY138" s="133"/>
      <c r="DZ138" s="133"/>
      <c r="EA138" s="133"/>
      <c r="EB138" s="133"/>
      <c r="EC138" s="133"/>
      <c r="ED138" s="133"/>
      <c r="EE138" s="133"/>
      <c r="EF138" s="133"/>
      <c r="EG138" s="133"/>
      <c r="EH138" s="133"/>
      <c r="EI138" s="133"/>
      <c r="EJ138" s="133"/>
      <c r="EK138" s="133"/>
      <c r="EL138" s="133"/>
      <c r="EM138" s="133"/>
      <c r="EN138" s="133"/>
      <c r="EO138" s="133"/>
      <c r="EP138" s="133"/>
      <c r="EQ138" s="133"/>
      <c r="ER138" s="133"/>
      <c r="ES138" s="133"/>
      <c r="ET138" s="133"/>
      <c r="EU138" s="133"/>
      <c r="EV138" s="133"/>
      <c r="EW138" s="133"/>
      <c r="EX138" s="133"/>
      <c r="EY138" s="133"/>
      <c r="EZ138" s="133"/>
      <c r="FA138" s="133"/>
      <c r="FB138" s="133"/>
      <c r="FC138" s="133"/>
      <c r="FD138" s="133"/>
      <c r="FE138" s="133"/>
      <c r="FF138" s="133"/>
      <c r="FG138" s="133"/>
      <c r="FH138" s="133"/>
      <c r="FI138" s="133"/>
      <c r="FJ138" s="133"/>
      <c r="FK138" s="133"/>
      <c r="FL138" s="133"/>
      <c r="FM138" s="133"/>
      <c r="FN138" s="133"/>
      <c r="FO138" s="133"/>
      <c r="FP138" s="133"/>
      <c r="FQ138" s="133"/>
      <c r="FR138" s="133"/>
      <c r="FS138" s="133"/>
      <c r="FT138" s="133"/>
      <c r="FU138" s="133"/>
      <c r="FV138" s="133"/>
      <c r="FW138" s="133"/>
      <c r="FX138" s="133"/>
      <c r="FY138" s="133"/>
      <c r="FZ138" s="133"/>
      <c r="GA138" s="133"/>
      <c r="GB138" s="133"/>
      <c r="GC138" s="133"/>
      <c r="GD138" s="133"/>
      <c r="GE138" s="133"/>
      <c r="GF138" s="133"/>
      <c r="GG138" s="133"/>
      <c r="GH138" s="133"/>
      <c r="GI138" s="133"/>
      <c r="GJ138" s="133"/>
      <c r="GK138" s="133"/>
      <c r="GL138" s="133"/>
      <c r="GM138" s="133"/>
      <c r="GN138" s="133"/>
      <c r="GO138" s="133"/>
      <c r="GP138" s="133"/>
      <c r="GQ138" s="133"/>
      <c r="GR138" s="133"/>
      <c r="GS138" s="133"/>
      <c r="GT138" s="133"/>
      <c r="GU138" s="133"/>
      <c r="GV138" s="133"/>
      <c r="GW138" s="133"/>
      <c r="GX138" s="133"/>
      <c r="GY138" s="133"/>
      <c r="GZ138" s="133"/>
      <c r="HA138" s="133"/>
      <c r="HB138" s="133"/>
      <c r="HC138" s="133"/>
      <c r="HD138" s="133"/>
      <c r="HE138" s="133"/>
      <c r="HF138" s="133"/>
      <c r="HG138" s="133"/>
      <c r="HH138" s="133"/>
      <c r="HI138" s="133"/>
      <c r="HJ138" s="133"/>
      <c r="HK138" s="133"/>
      <c r="HL138" s="133"/>
      <c r="HM138" s="133"/>
      <c r="HN138" s="133"/>
      <c r="HO138" s="133"/>
      <c r="HP138" s="133"/>
      <c r="HQ138" s="133"/>
      <c r="HR138" s="133"/>
      <c r="HS138" s="133"/>
      <c r="HT138" s="133"/>
      <c r="HU138" s="133"/>
      <c r="HV138" s="133"/>
      <c r="HW138" s="133"/>
      <c r="HX138" s="133"/>
      <c r="HY138" s="133"/>
      <c r="HZ138" s="133"/>
      <c r="IA138" s="133"/>
      <c r="IB138" s="133"/>
      <c r="IC138" s="133"/>
      <c r="ID138" s="133"/>
      <c r="IE138" s="133"/>
      <c r="IF138" s="133"/>
      <c r="IG138" s="133"/>
      <c r="IH138" s="133"/>
      <c r="II138" s="133"/>
      <c r="IJ138" s="133"/>
      <c r="IK138" s="133"/>
      <c r="IL138" s="133"/>
      <c r="IM138" s="133"/>
      <c r="IN138" s="133"/>
      <c r="IO138" s="133"/>
      <c r="IP138" s="133"/>
      <c r="IQ138" s="133"/>
      <c r="IR138" s="133"/>
      <c r="IS138" s="133"/>
      <c r="IT138" s="133"/>
      <c r="IU138" s="133"/>
      <c r="IV138" s="133"/>
      <c r="IW138" s="133"/>
    </row>
    <row r="139" customFormat="false" ht="12" hidden="true" customHeight="true" outlineLevel="0" collapsed="false">
      <c r="A139" s="134" t="str">
        <f aca="false">TEXT(B139,"ddd")</f>
        <v>Thu</v>
      </c>
      <c r="B139" s="81" t="n">
        <v>36965</v>
      </c>
      <c r="C139" s="124" t="n">
        <v>3865.834</v>
      </c>
      <c r="D139" s="124" t="n">
        <v>3134.365</v>
      </c>
      <c r="E139" s="125" t="n">
        <v>7000.199</v>
      </c>
      <c r="F139" s="126" t="n">
        <v>1142.251</v>
      </c>
      <c r="G139" s="135"/>
      <c r="H139" s="135"/>
      <c r="I139" s="124" t="n">
        <v>504.366</v>
      </c>
      <c r="J139" s="124" t="n">
        <v>523</v>
      </c>
      <c r="K139" s="124" t="n">
        <v>2590.343</v>
      </c>
      <c r="L139" s="124" t="n">
        <v>829.161</v>
      </c>
      <c r="M139" s="124" t="n">
        <v>961.82</v>
      </c>
      <c r="N139" s="124" t="n">
        <v>821.962</v>
      </c>
      <c r="O139" s="124" t="n">
        <v>-7</v>
      </c>
      <c r="P139" s="125" t="n">
        <v>7365.903</v>
      </c>
      <c r="Q139" s="126" t="n">
        <v>-43.205</v>
      </c>
      <c r="R139" s="124" t="n">
        <v>-322.499</v>
      </c>
      <c r="S139" s="124" t="n">
        <v>-365.704</v>
      </c>
      <c r="T139" s="136" t="n">
        <v>5068508</v>
      </c>
      <c r="U139" s="125" t="n">
        <f aca="false">+U138+(R139*1000)</f>
        <v>14366857</v>
      </c>
      <c r="V139" s="129" t="n">
        <v>0</v>
      </c>
      <c r="W139" s="130" t="n">
        <v>38.6011463847462</v>
      </c>
      <c r="X139" s="53" t="n">
        <v>49</v>
      </c>
      <c r="Y139" s="55" t="n">
        <v>28</v>
      </c>
      <c r="Z139" s="132" t="n">
        <f aca="false">AVERAGE(X139,Y139)</f>
        <v>38.5</v>
      </c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33"/>
      <c r="BC139" s="133"/>
      <c r="BD139" s="133"/>
      <c r="BE139" s="133"/>
      <c r="BF139" s="133"/>
      <c r="BG139" s="133"/>
      <c r="BH139" s="133"/>
      <c r="BI139" s="133"/>
      <c r="BJ139" s="133"/>
      <c r="BK139" s="133"/>
      <c r="BL139" s="133"/>
      <c r="BM139" s="133"/>
      <c r="BN139" s="133"/>
      <c r="BO139" s="133"/>
      <c r="BP139" s="133"/>
      <c r="BQ139" s="133"/>
      <c r="BR139" s="133"/>
      <c r="BS139" s="133"/>
      <c r="BT139" s="133"/>
      <c r="BU139" s="133"/>
      <c r="BV139" s="133"/>
      <c r="BW139" s="133"/>
      <c r="BX139" s="133"/>
      <c r="BY139" s="133"/>
      <c r="BZ139" s="133"/>
      <c r="CA139" s="133"/>
      <c r="CB139" s="133"/>
      <c r="CC139" s="133"/>
      <c r="CD139" s="133"/>
      <c r="CE139" s="133"/>
      <c r="CF139" s="133"/>
      <c r="CG139" s="133"/>
      <c r="CH139" s="133"/>
      <c r="CI139" s="133"/>
      <c r="CJ139" s="133"/>
      <c r="CK139" s="133"/>
      <c r="CL139" s="133"/>
      <c r="CM139" s="133"/>
      <c r="CN139" s="133"/>
      <c r="CO139" s="133"/>
      <c r="CP139" s="133"/>
      <c r="CQ139" s="133"/>
      <c r="CR139" s="133"/>
      <c r="CS139" s="133"/>
      <c r="CT139" s="133"/>
      <c r="CU139" s="133"/>
      <c r="CV139" s="133"/>
      <c r="CW139" s="133"/>
      <c r="CX139" s="133"/>
      <c r="CY139" s="133"/>
      <c r="CZ139" s="133"/>
      <c r="DA139" s="133"/>
      <c r="DB139" s="133"/>
      <c r="DC139" s="133"/>
      <c r="DD139" s="133"/>
      <c r="DE139" s="133"/>
      <c r="DF139" s="133"/>
      <c r="DG139" s="133"/>
      <c r="DH139" s="133"/>
      <c r="DI139" s="133"/>
      <c r="DJ139" s="133"/>
      <c r="DK139" s="133"/>
      <c r="DL139" s="133"/>
      <c r="DM139" s="133"/>
      <c r="DN139" s="133"/>
      <c r="DO139" s="133"/>
      <c r="DP139" s="133"/>
      <c r="DQ139" s="133"/>
      <c r="DR139" s="133"/>
      <c r="DS139" s="133"/>
      <c r="DT139" s="133"/>
      <c r="DU139" s="133"/>
      <c r="DV139" s="133"/>
      <c r="DW139" s="133"/>
      <c r="DX139" s="133"/>
      <c r="DY139" s="133"/>
      <c r="DZ139" s="133"/>
      <c r="EA139" s="133"/>
      <c r="EB139" s="133"/>
      <c r="EC139" s="133"/>
      <c r="ED139" s="133"/>
      <c r="EE139" s="133"/>
      <c r="EF139" s="133"/>
      <c r="EG139" s="133"/>
      <c r="EH139" s="133"/>
      <c r="EI139" s="133"/>
      <c r="EJ139" s="133"/>
      <c r="EK139" s="133"/>
      <c r="EL139" s="133"/>
      <c r="EM139" s="133"/>
      <c r="EN139" s="133"/>
      <c r="EO139" s="133"/>
      <c r="EP139" s="133"/>
      <c r="EQ139" s="133"/>
      <c r="ER139" s="133"/>
      <c r="ES139" s="133"/>
      <c r="ET139" s="133"/>
      <c r="EU139" s="133"/>
      <c r="EV139" s="133"/>
      <c r="EW139" s="133"/>
      <c r="EX139" s="133"/>
      <c r="EY139" s="133"/>
      <c r="EZ139" s="133"/>
      <c r="FA139" s="133"/>
      <c r="FB139" s="133"/>
      <c r="FC139" s="133"/>
      <c r="FD139" s="133"/>
      <c r="FE139" s="133"/>
      <c r="FF139" s="133"/>
      <c r="FG139" s="133"/>
      <c r="FH139" s="133"/>
      <c r="FI139" s="133"/>
      <c r="FJ139" s="133"/>
      <c r="FK139" s="133"/>
      <c r="FL139" s="133"/>
      <c r="FM139" s="133"/>
      <c r="FN139" s="133"/>
      <c r="FO139" s="133"/>
      <c r="FP139" s="133"/>
      <c r="FQ139" s="133"/>
      <c r="FR139" s="133"/>
      <c r="FS139" s="133"/>
      <c r="FT139" s="133"/>
      <c r="FU139" s="133"/>
      <c r="FV139" s="133"/>
      <c r="FW139" s="133"/>
      <c r="FX139" s="133"/>
      <c r="FY139" s="133"/>
      <c r="FZ139" s="133"/>
      <c r="GA139" s="133"/>
      <c r="GB139" s="133"/>
      <c r="GC139" s="133"/>
      <c r="GD139" s="133"/>
      <c r="GE139" s="133"/>
      <c r="GF139" s="133"/>
      <c r="GG139" s="133"/>
      <c r="GH139" s="133"/>
      <c r="GI139" s="133"/>
      <c r="GJ139" s="133"/>
      <c r="GK139" s="133"/>
      <c r="GL139" s="133"/>
      <c r="GM139" s="133"/>
      <c r="GN139" s="133"/>
      <c r="GO139" s="133"/>
      <c r="GP139" s="133"/>
      <c r="GQ139" s="133"/>
      <c r="GR139" s="133"/>
      <c r="GS139" s="133"/>
      <c r="GT139" s="133"/>
      <c r="GU139" s="133"/>
      <c r="GV139" s="133"/>
      <c r="GW139" s="133"/>
      <c r="GX139" s="133"/>
      <c r="GY139" s="133"/>
      <c r="GZ139" s="133"/>
      <c r="HA139" s="133"/>
      <c r="HB139" s="133"/>
      <c r="HC139" s="133"/>
      <c r="HD139" s="133"/>
      <c r="HE139" s="133"/>
      <c r="HF139" s="133"/>
      <c r="HG139" s="133"/>
      <c r="HH139" s="133"/>
      <c r="HI139" s="133"/>
      <c r="HJ139" s="133"/>
      <c r="HK139" s="133"/>
      <c r="HL139" s="133"/>
      <c r="HM139" s="133"/>
      <c r="HN139" s="133"/>
      <c r="HO139" s="133"/>
      <c r="HP139" s="133"/>
      <c r="HQ139" s="133"/>
      <c r="HR139" s="133"/>
      <c r="HS139" s="133"/>
      <c r="HT139" s="133"/>
      <c r="HU139" s="133"/>
      <c r="HV139" s="133"/>
      <c r="HW139" s="133"/>
      <c r="HX139" s="133"/>
      <c r="HY139" s="133"/>
      <c r="HZ139" s="133"/>
      <c r="IA139" s="133"/>
      <c r="IB139" s="133"/>
      <c r="IC139" s="133"/>
      <c r="ID139" s="133"/>
      <c r="IE139" s="133"/>
      <c r="IF139" s="133"/>
      <c r="IG139" s="133"/>
      <c r="IH139" s="133"/>
      <c r="II139" s="133"/>
      <c r="IJ139" s="133"/>
      <c r="IK139" s="133"/>
      <c r="IL139" s="133"/>
      <c r="IM139" s="133"/>
      <c r="IN139" s="133"/>
      <c r="IO139" s="133"/>
      <c r="IP139" s="133"/>
      <c r="IQ139" s="133"/>
      <c r="IR139" s="133"/>
      <c r="IS139" s="133"/>
      <c r="IT139" s="133"/>
      <c r="IU139" s="133"/>
      <c r="IV139" s="133"/>
      <c r="IW139" s="133"/>
    </row>
    <row r="140" customFormat="false" ht="11.25" hidden="true" customHeight="false" outlineLevel="0" collapsed="false">
      <c r="A140" s="134" t="str">
        <f aca="false">TEXT(B140,"ddd")</f>
        <v>Fri</v>
      </c>
      <c r="B140" s="81" t="n">
        <v>36966</v>
      </c>
      <c r="C140" s="56" t="n">
        <v>4115.141</v>
      </c>
      <c r="D140" s="51" t="n">
        <v>3131.371</v>
      </c>
      <c r="E140" s="57" t="n">
        <v>7246.512</v>
      </c>
      <c r="F140" s="50" t="n">
        <v>1284.125</v>
      </c>
      <c r="G140" s="147"/>
      <c r="H140" s="147"/>
      <c r="I140" s="51" t="n">
        <v>589.771</v>
      </c>
      <c r="J140" s="51" t="n">
        <v>520.258</v>
      </c>
      <c r="K140" s="51" t="n">
        <v>2530.292</v>
      </c>
      <c r="L140" s="51" t="n">
        <v>841.062</v>
      </c>
      <c r="M140" s="51" t="n">
        <v>959.467</v>
      </c>
      <c r="N140" s="51" t="n">
        <v>833.685</v>
      </c>
      <c r="O140" s="51" t="n">
        <v>-7</v>
      </c>
      <c r="P140" s="125" t="n">
        <v>7551.66</v>
      </c>
      <c r="Q140" s="50" t="n">
        <v>-53.098</v>
      </c>
      <c r="R140" s="51" t="n">
        <v>-252.05</v>
      </c>
      <c r="S140" s="51" t="n">
        <v>-305.148</v>
      </c>
      <c r="T140" s="56" t="n">
        <v>5015410</v>
      </c>
      <c r="U140" s="125" t="n">
        <f aca="false">+U139+(R140*1000)</f>
        <v>14114807</v>
      </c>
      <c r="V140" s="129" t="n">
        <v>0</v>
      </c>
      <c r="W140" s="130" t="n">
        <v>31.6578471987633</v>
      </c>
      <c r="X140" s="148" t="n">
        <v>46</v>
      </c>
      <c r="Y140" s="149" t="n">
        <v>32</v>
      </c>
      <c r="Z140" s="132" t="n">
        <f aca="false">AVERAGE(X140,Y140)</f>
        <v>39</v>
      </c>
    </row>
    <row r="141" customFormat="false" ht="11.25" hidden="true" customHeight="false" outlineLevel="0" collapsed="false">
      <c r="A141" s="134" t="str">
        <f aca="false">TEXT(B141,"ddd")</f>
        <v>Sat</v>
      </c>
      <c r="B141" s="81" t="n">
        <v>36967</v>
      </c>
      <c r="C141" s="56" t="n">
        <v>3873.032</v>
      </c>
      <c r="D141" s="51" t="n">
        <v>3178.257</v>
      </c>
      <c r="E141" s="57" t="n">
        <v>7051.289</v>
      </c>
      <c r="F141" s="50" t="n">
        <v>1061.415</v>
      </c>
      <c r="G141" s="147"/>
      <c r="H141" s="147"/>
      <c r="I141" s="51" t="n">
        <v>482.949</v>
      </c>
      <c r="J141" s="51" t="n">
        <v>494.359</v>
      </c>
      <c r="K141" s="51" t="n">
        <v>2562.988</v>
      </c>
      <c r="L141" s="51" t="n">
        <v>872.268</v>
      </c>
      <c r="M141" s="51" t="n">
        <v>1006.324</v>
      </c>
      <c r="N141" s="51" t="n">
        <v>810.952</v>
      </c>
      <c r="O141" s="51" t="n">
        <v>5</v>
      </c>
      <c r="P141" s="125" t="n">
        <v>7296.255</v>
      </c>
      <c r="Q141" s="50" t="n">
        <v>48.493</v>
      </c>
      <c r="R141" s="51" t="n">
        <v>-293.459</v>
      </c>
      <c r="S141" s="51" t="n">
        <v>-244.966</v>
      </c>
      <c r="T141" s="56" t="n">
        <v>5063903</v>
      </c>
      <c r="U141" s="125" t="n">
        <f aca="false">+U140+(R141*1000)</f>
        <v>13821348</v>
      </c>
      <c r="V141" s="129" t="n">
        <v>5.6843418860808E-013</v>
      </c>
      <c r="W141" s="130" t="n">
        <v>33.9983671067624</v>
      </c>
      <c r="X141" s="148" t="n">
        <v>47</v>
      </c>
      <c r="Y141" s="149" t="n">
        <v>32</v>
      </c>
      <c r="Z141" s="150" t="n">
        <f aca="false">AVERAGE(X141,Y141)</f>
        <v>39.5</v>
      </c>
    </row>
    <row r="142" customFormat="false" ht="11.25" hidden="true" customHeight="false" outlineLevel="0" collapsed="false">
      <c r="A142" s="134" t="str">
        <f aca="false">TEXT(B142,"ddd")</f>
        <v>Sun</v>
      </c>
      <c r="B142" s="81" t="n">
        <v>36968</v>
      </c>
      <c r="C142" s="56" t="n">
        <v>4059.926</v>
      </c>
      <c r="D142" s="51" t="n">
        <v>3170.782</v>
      </c>
      <c r="E142" s="57" t="n">
        <v>7230.708</v>
      </c>
      <c r="F142" s="50" t="n">
        <v>1070.856</v>
      </c>
      <c r="G142" s="147"/>
      <c r="H142" s="147"/>
      <c r="I142" s="51" t="n">
        <v>431.515</v>
      </c>
      <c r="J142" s="51" t="n">
        <v>494.359</v>
      </c>
      <c r="K142" s="51" t="n">
        <v>2547.734</v>
      </c>
      <c r="L142" s="51" t="n">
        <v>852.574</v>
      </c>
      <c r="M142" s="51" t="n">
        <v>1129.247</v>
      </c>
      <c r="N142" s="51" t="n">
        <v>825.429</v>
      </c>
      <c r="O142" s="51" t="n">
        <v>-5</v>
      </c>
      <c r="P142" s="125" t="n">
        <v>7346.714</v>
      </c>
      <c r="Q142" s="50" t="n">
        <v>69.039</v>
      </c>
      <c r="R142" s="51" t="n">
        <v>-185.045</v>
      </c>
      <c r="S142" s="51" t="n">
        <v>-116.006</v>
      </c>
      <c r="T142" s="56" t="n">
        <v>5132942</v>
      </c>
      <c r="U142" s="125" t="n">
        <f aca="false">+U141+(R142*1000)</f>
        <v>13636303</v>
      </c>
      <c r="V142" s="129" t="n">
        <v>-3.26849658449646E-013</v>
      </c>
      <c r="W142" s="130" t="n">
        <v>31.6519011517785</v>
      </c>
      <c r="X142" s="148" t="n">
        <v>54</v>
      </c>
      <c r="Y142" s="149" t="n">
        <v>39</v>
      </c>
      <c r="Z142" s="150" t="n">
        <f aca="false">AVERAGE(X142,Y142)</f>
        <v>46.5</v>
      </c>
    </row>
    <row r="143" customFormat="false" ht="11.25" hidden="true" customHeight="false" outlineLevel="0" collapsed="false">
      <c r="A143" s="134" t="str">
        <f aca="false">TEXT(B143,"ddd")</f>
        <v>Mon</v>
      </c>
      <c r="B143" s="81" t="n">
        <v>36969</v>
      </c>
      <c r="C143" s="56" t="n">
        <v>4050</v>
      </c>
      <c r="D143" s="51" t="n">
        <v>3080.066</v>
      </c>
      <c r="E143" s="57" t="n">
        <v>7130.066</v>
      </c>
      <c r="F143" s="50" t="n">
        <v>999</v>
      </c>
      <c r="G143" s="147"/>
      <c r="H143" s="147"/>
      <c r="I143" s="51" t="n">
        <v>362.071</v>
      </c>
      <c r="J143" s="51" t="n">
        <v>490</v>
      </c>
      <c r="K143" s="51" t="n">
        <v>2481.213</v>
      </c>
      <c r="L143" s="51" t="n">
        <v>849.024</v>
      </c>
      <c r="M143" s="51" t="n">
        <v>1018</v>
      </c>
      <c r="N143" s="51" t="n">
        <v>830.249</v>
      </c>
      <c r="O143" s="51" t="n">
        <v>-4</v>
      </c>
      <c r="P143" s="125" t="n">
        <v>7024.944</v>
      </c>
      <c r="Q143" s="50" t="n">
        <v>139.985</v>
      </c>
      <c r="R143" s="51" t="n">
        <v>-34.863</v>
      </c>
      <c r="S143" s="51" t="n">
        <v>105.122</v>
      </c>
      <c r="T143" s="56" t="n">
        <v>5272927</v>
      </c>
      <c r="U143" s="125" t="n">
        <f aca="false">+U142+(R143*1000)</f>
        <v>13601440</v>
      </c>
      <c r="V143" s="129" t="n">
        <v>2.8421709430404E-013</v>
      </c>
      <c r="W143" s="130" t="n">
        <v>37.5141599172894</v>
      </c>
      <c r="X143" s="148" t="n">
        <v>65</v>
      </c>
      <c r="Y143" s="149" t="n">
        <v>36</v>
      </c>
      <c r="Z143" s="150" t="n">
        <f aca="false">AVERAGE(X143,Y143)</f>
        <v>50.5</v>
      </c>
    </row>
    <row r="144" customFormat="false" ht="11.25" hidden="true" customHeight="false" outlineLevel="0" collapsed="false">
      <c r="A144" s="134" t="str">
        <f aca="false">TEXT(B144,"ddd")</f>
        <v>Tue</v>
      </c>
      <c r="B144" s="81" t="n">
        <v>36970</v>
      </c>
      <c r="C144" s="56" t="n">
        <v>4100</v>
      </c>
      <c r="D144" s="51" t="n">
        <v>2956.863</v>
      </c>
      <c r="E144" s="57" t="n">
        <v>7056.863</v>
      </c>
      <c r="F144" s="50" t="n">
        <v>750.003</v>
      </c>
      <c r="G144" s="147"/>
      <c r="H144" s="147"/>
      <c r="I144" s="51" t="n">
        <v>355.482</v>
      </c>
      <c r="J144" s="51" t="n">
        <v>485</v>
      </c>
      <c r="K144" s="51" t="n">
        <v>2346.921</v>
      </c>
      <c r="L144" s="51" t="n">
        <v>889.573</v>
      </c>
      <c r="M144" s="51" t="n">
        <v>1086.625</v>
      </c>
      <c r="N144" s="51" t="n">
        <v>833.646</v>
      </c>
      <c r="O144" s="51" t="n">
        <v>-7</v>
      </c>
      <c r="P144" s="125" t="n">
        <v>6740.25</v>
      </c>
      <c r="Q144" s="50" t="n">
        <v>233.283</v>
      </c>
      <c r="R144" s="51" t="n">
        <v>83.33</v>
      </c>
      <c r="S144" s="51" t="n">
        <v>316.613</v>
      </c>
      <c r="T144" s="56" t="n">
        <v>5506210</v>
      </c>
      <c r="U144" s="125" t="n">
        <f aca="false">+U143+(R144*1000)</f>
        <v>13684770</v>
      </c>
      <c r="V144" s="129" t="n">
        <v>0</v>
      </c>
      <c r="W144" s="130" t="n">
        <v>48.0282667106228</v>
      </c>
      <c r="X144" s="148" t="n">
        <v>63</v>
      </c>
      <c r="Y144" s="149" t="n">
        <v>44</v>
      </c>
      <c r="Z144" s="150" t="n">
        <f aca="false">AVERAGE(X144,Y144)</f>
        <v>53.5</v>
      </c>
    </row>
    <row r="145" customFormat="false" ht="11.25" hidden="true" customHeight="false" outlineLevel="0" collapsed="false">
      <c r="A145" s="134" t="str">
        <f aca="false">TEXT(B145,"ddd")</f>
        <v>Wed</v>
      </c>
      <c r="B145" s="81" t="n">
        <v>36971</v>
      </c>
      <c r="C145" s="56" t="n">
        <v>4132.112</v>
      </c>
      <c r="D145" s="51" t="n">
        <v>2999.862</v>
      </c>
      <c r="E145" s="57" t="n">
        <v>7131.974</v>
      </c>
      <c r="F145" s="50" t="n">
        <v>688.694</v>
      </c>
      <c r="G145" s="147"/>
      <c r="H145" s="147"/>
      <c r="I145" s="51" t="n">
        <v>357.563</v>
      </c>
      <c r="J145" s="51" t="n">
        <v>471.105</v>
      </c>
      <c r="K145" s="51" t="n">
        <v>2420.498</v>
      </c>
      <c r="L145" s="51" t="n">
        <v>870.503</v>
      </c>
      <c r="M145" s="51" t="n">
        <v>1159.901</v>
      </c>
      <c r="N145" s="51" t="n">
        <v>832.752</v>
      </c>
      <c r="O145" s="51" t="n">
        <v>-9</v>
      </c>
      <c r="P145" s="125" t="n">
        <v>6792.016</v>
      </c>
      <c r="Q145" s="50" t="n">
        <v>160.97</v>
      </c>
      <c r="R145" s="51" t="n">
        <v>178.988</v>
      </c>
      <c r="S145" s="51" t="n">
        <v>339.958</v>
      </c>
      <c r="T145" s="56" t="n">
        <v>5667180</v>
      </c>
      <c r="U145" s="125" t="n">
        <f aca="false">+U144+(R145*1000)</f>
        <v>13863758</v>
      </c>
      <c r="V145" s="129" t="n">
        <v>0</v>
      </c>
      <c r="W145" s="130" t="n">
        <v>52.5788888421326</v>
      </c>
      <c r="X145" s="148" t="n">
        <v>63</v>
      </c>
      <c r="Y145" s="149" t="n">
        <v>44</v>
      </c>
      <c r="Z145" s="150" t="n">
        <f aca="false">AVERAGE(X145,Y145)</f>
        <v>53.5</v>
      </c>
    </row>
    <row r="146" customFormat="false" ht="11.25" hidden="true" customHeight="false" outlineLevel="0" collapsed="false">
      <c r="A146" s="134" t="str">
        <f aca="false">TEXT(B146,"ddd")</f>
        <v>Thu</v>
      </c>
      <c r="B146" s="81" t="n">
        <v>36972</v>
      </c>
      <c r="C146" s="56" t="n">
        <v>3629.489</v>
      </c>
      <c r="D146" s="51" t="n">
        <v>3082.839</v>
      </c>
      <c r="E146" s="57" t="n">
        <v>6712.328</v>
      </c>
      <c r="F146" s="50" t="n">
        <v>745.587999999999</v>
      </c>
      <c r="G146" s="147"/>
      <c r="H146" s="147"/>
      <c r="I146" s="51" t="n">
        <v>301.935</v>
      </c>
      <c r="J146" s="51" t="n">
        <v>432.139</v>
      </c>
      <c r="K146" s="51" t="n">
        <v>2502.475</v>
      </c>
      <c r="L146" s="51" t="n">
        <v>874.729</v>
      </c>
      <c r="M146" s="51" t="n">
        <v>655.371</v>
      </c>
      <c r="N146" s="51" t="n">
        <v>833.359</v>
      </c>
      <c r="O146" s="51" t="n">
        <v>-9</v>
      </c>
      <c r="P146" s="125" t="n">
        <v>6336.596</v>
      </c>
      <c r="Q146" s="50" t="n">
        <v>247.251</v>
      </c>
      <c r="R146" s="51" t="n">
        <v>128.481</v>
      </c>
      <c r="S146" s="51" t="n">
        <v>375.732</v>
      </c>
      <c r="T146" s="56" t="n">
        <v>5914431</v>
      </c>
      <c r="U146" s="125" t="n">
        <f aca="false">+U145+(R146*1000)</f>
        <v>13992239</v>
      </c>
      <c r="V146" s="129" t="n">
        <v>0</v>
      </c>
      <c r="W146" s="130" t="n">
        <v>50.5887460677229</v>
      </c>
      <c r="X146" s="148" t="n">
        <v>64</v>
      </c>
      <c r="Y146" s="149" t="n">
        <v>40</v>
      </c>
      <c r="Z146" s="150" t="n">
        <f aca="false">AVERAGE(X146,Y146)</f>
        <v>52</v>
      </c>
    </row>
    <row r="147" customFormat="false" ht="11.25" hidden="true" customHeight="false" outlineLevel="0" collapsed="false">
      <c r="A147" s="134" t="str">
        <f aca="false">TEXT(B147,"ddd")</f>
        <v>Fri</v>
      </c>
      <c r="B147" s="81" t="n">
        <v>36973</v>
      </c>
      <c r="C147" s="56" t="n">
        <v>4173.384</v>
      </c>
      <c r="D147" s="51" t="n">
        <v>3091.674</v>
      </c>
      <c r="E147" s="57" t="n">
        <v>7265.058</v>
      </c>
      <c r="F147" s="50" t="n">
        <v>891.162</v>
      </c>
      <c r="G147" s="147"/>
      <c r="H147" s="147"/>
      <c r="I147" s="51" t="n">
        <v>290.98</v>
      </c>
      <c r="J147" s="51" t="n">
        <v>464.165</v>
      </c>
      <c r="K147" s="51" t="n">
        <v>2514.59</v>
      </c>
      <c r="L147" s="51" t="n">
        <v>891.622</v>
      </c>
      <c r="M147" s="51" t="n">
        <v>1025.755</v>
      </c>
      <c r="N147" s="51" t="n">
        <v>833.025</v>
      </c>
      <c r="O147" s="51" t="n">
        <v>-11</v>
      </c>
      <c r="P147" s="125" t="n">
        <v>6900.299</v>
      </c>
      <c r="Q147" s="50" t="n">
        <v>293.493</v>
      </c>
      <c r="R147" s="51" t="n">
        <v>71.266</v>
      </c>
      <c r="S147" s="51" t="n">
        <v>364.759</v>
      </c>
      <c r="T147" s="56" t="n">
        <v>6207924</v>
      </c>
      <c r="U147" s="125" t="n">
        <f aca="false">+U146+(R147*1000)</f>
        <v>14063505</v>
      </c>
      <c r="V147" s="129" t="n">
        <v>0</v>
      </c>
      <c r="W147" s="130" t="n">
        <v>49.1679835285513</v>
      </c>
      <c r="X147" s="148" t="n">
        <v>62</v>
      </c>
      <c r="Y147" s="149" t="n">
        <v>46</v>
      </c>
      <c r="Z147" s="150" t="n">
        <f aca="false">AVERAGE(X147,Y147)</f>
        <v>54</v>
      </c>
    </row>
    <row r="148" customFormat="false" ht="11.25" hidden="true" customHeight="false" outlineLevel="0" collapsed="false">
      <c r="A148" s="134" t="str">
        <f aca="false">TEXT(B148,"ddd")</f>
        <v>Sat</v>
      </c>
      <c r="B148" s="81" t="n">
        <v>36974</v>
      </c>
      <c r="C148" s="56" t="n">
        <v>3738.241</v>
      </c>
      <c r="D148" s="51" t="n">
        <v>3125.629</v>
      </c>
      <c r="E148" s="57" t="n">
        <v>6863.87</v>
      </c>
      <c r="F148" s="50" t="n">
        <v>974.813999999999</v>
      </c>
      <c r="G148" s="147"/>
      <c r="H148" s="147"/>
      <c r="I148" s="51" t="n">
        <v>283.97</v>
      </c>
      <c r="J148" s="51" t="n">
        <v>401.312</v>
      </c>
      <c r="K148" s="51" t="n">
        <v>2487.327</v>
      </c>
      <c r="L148" s="51" t="n">
        <v>917.217</v>
      </c>
      <c r="M148" s="51" t="n">
        <v>834.459</v>
      </c>
      <c r="N148" s="51" t="n">
        <v>827.559</v>
      </c>
      <c r="O148" s="51" t="n">
        <v>-12</v>
      </c>
      <c r="P148" s="125" t="n">
        <v>6714.658</v>
      </c>
      <c r="Q148" s="50" t="n">
        <v>342.166</v>
      </c>
      <c r="R148" s="51" t="n">
        <v>-192.954</v>
      </c>
      <c r="S148" s="51" t="n">
        <v>149.212</v>
      </c>
      <c r="T148" s="56" t="n">
        <v>6550090</v>
      </c>
      <c r="U148" s="125" t="n">
        <f aca="false">+U147+(R148*1000)</f>
        <v>13870551</v>
      </c>
      <c r="V148" s="129" t="n">
        <v>4.54747350886464E-013</v>
      </c>
      <c r="W148" s="130" t="n">
        <v>42.6205350012473</v>
      </c>
      <c r="X148" s="148" t="n">
        <v>65</v>
      </c>
      <c r="Y148" s="149" t="n">
        <v>42</v>
      </c>
      <c r="Z148" s="150" t="n">
        <f aca="false">AVERAGE(X148,Y148)</f>
        <v>53.5</v>
      </c>
    </row>
    <row r="149" customFormat="false" ht="11.25" hidden="true" customHeight="false" outlineLevel="0" collapsed="false">
      <c r="A149" s="134" t="str">
        <f aca="false">TEXT(B149,"ddd")</f>
        <v>Sun</v>
      </c>
      <c r="B149" s="81" t="n">
        <v>36975</v>
      </c>
      <c r="C149" s="56" t="n">
        <v>4212.268</v>
      </c>
      <c r="D149" s="51" t="n">
        <v>2915.668</v>
      </c>
      <c r="E149" s="57" t="n">
        <v>7127.936</v>
      </c>
      <c r="F149" s="50" t="n">
        <v>1220.595</v>
      </c>
      <c r="G149" s="147"/>
      <c r="H149" s="147"/>
      <c r="I149" s="51" t="n">
        <v>290.408</v>
      </c>
      <c r="J149" s="51" t="n">
        <v>460.156</v>
      </c>
      <c r="K149" s="51" t="n">
        <v>2292.974</v>
      </c>
      <c r="L149" s="51" t="n">
        <v>882.712</v>
      </c>
      <c r="M149" s="51" t="n">
        <v>1106.029</v>
      </c>
      <c r="N149" s="51" t="n">
        <v>818.626</v>
      </c>
      <c r="O149" s="51" t="n">
        <v>-12</v>
      </c>
      <c r="P149" s="125" t="n">
        <v>7059.5</v>
      </c>
      <c r="Q149" s="50" t="n">
        <v>340.134</v>
      </c>
      <c r="R149" s="51" t="n">
        <v>-271.698</v>
      </c>
      <c r="S149" s="51" t="n">
        <v>68.436</v>
      </c>
      <c r="T149" s="56" t="n">
        <v>6890224</v>
      </c>
      <c r="U149" s="125" t="n">
        <f aca="false">+U148+(R149*1000)</f>
        <v>13598853</v>
      </c>
      <c r="V149" s="129" t="n">
        <v>-1.25055521493778E-012</v>
      </c>
      <c r="W149" s="130" t="n">
        <v>34.0665043344266</v>
      </c>
      <c r="X149" s="148" t="n">
        <v>68</v>
      </c>
      <c r="Y149" s="149" t="n">
        <v>45</v>
      </c>
      <c r="Z149" s="150" t="n">
        <f aca="false">AVERAGE(X149,Y149)</f>
        <v>56.5</v>
      </c>
    </row>
    <row r="150" customFormat="false" ht="11.25" hidden="true" customHeight="false" outlineLevel="0" collapsed="false">
      <c r="A150" s="134" t="str">
        <f aca="false">TEXT(B150,"ddd")</f>
        <v>Mon</v>
      </c>
      <c r="B150" s="81" t="n">
        <v>36976</v>
      </c>
      <c r="C150" s="56" t="n">
        <v>4252.449</v>
      </c>
      <c r="D150" s="51" t="n">
        <v>3045.879</v>
      </c>
      <c r="E150" s="57" t="n">
        <v>7298.328</v>
      </c>
      <c r="F150" s="151" t="n">
        <v>1145.053</v>
      </c>
      <c r="G150" s="147"/>
      <c r="H150" s="147"/>
      <c r="I150" s="51" t="n">
        <v>336.904</v>
      </c>
      <c r="J150" s="51" t="n">
        <v>471.093</v>
      </c>
      <c r="K150" s="51" t="n">
        <v>2416.025</v>
      </c>
      <c r="L150" s="51" t="n">
        <v>920.088</v>
      </c>
      <c r="M150" s="51" t="n">
        <v>1106.255</v>
      </c>
      <c r="N150" s="51" t="n">
        <v>827.125</v>
      </c>
      <c r="O150" s="51" t="n">
        <v>-11</v>
      </c>
      <c r="P150" s="125" t="n">
        <v>7211.543</v>
      </c>
      <c r="Q150" s="50" t="n">
        <v>361.971</v>
      </c>
      <c r="R150" s="51" t="n">
        <v>-275.186</v>
      </c>
      <c r="S150" s="51" t="n">
        <v>86.785</v>
      </c>
      <c r="T150" s="56" t="n">
        <v>7252195</v>
      </c>
      <c r="U150" s="125" t="n">
        <f aca="false">+U149+(R150*1000)</f>
        <v>13323667</v>
      </c>
      <c r="V150" s="129" t="n">
        <v>-1.4210854715202E-013</v>
      </c>
      <c r="W150" s="130" t="n">
        <v>33.7969142072523</v>
      </c>
      <c r="X150" s="148" t="n">
        <v>58</v>
      </c>
      <c r="Y150" s="149" t="n">
        <v>40</v>
      </c>
      <c r="Z150" s="150" t="n">
        <f aca="false">AVERAGE(X150,Y150)</f>
        <v>49</v>
      </c>
    </row>
    <row r="151" customFormat="false" ht="11.25" hidden="true" customHeight="false" outlineLevel="0" collapsed="false">
      <c r="A151" s="134" t="str">
        <f aca="false">TEXT(B151,"ddd")</f>
        <v>Tue</v>
      </c>
      <c r="B151" s="81" t="n">
        <v>36977</v>
      </c>
      <c r="C151" s="56" t="n">
        <v>4221.364</v>
      </c>
      <c r="D151" s="51" t="n">
        <v>2985.393</v>
      </c>
      <c r="E151" s="57" t="n">
        <v>7206.757</v>
      </c>
      <c r="F151" s="151" t="n">
        <v>878.657999999999</v>
      </c>
      <c r="G151" s="147"/>
      <c r="H151" s="147"/>
      <c r="I151" s="51" t="n">
        <v>401.257</v>
      </c>
      <c r="J151" s="51" t="n">
        <v>493.623</v>
      </c>
      <c r="K151" s="51" t="n">
        <v>2363.023</v>
      </c>
      <c r="L151" s="51" t="n">
        <v>890.795</v>
      </c>
      <c r="M151" s="51" t="n">
        <v>1112.655</v>
      </c>
      <c r="N151" s="51" t="n">
        <v>810.26</v>
      </c>
      <c r="O151" s="51" t="n">
        <v>-15</v>
      </c>
      <c r="P151" s="125" t="n">
        <v>6935.271</v>
      </c>
      <c r="Q151" s="50" t="n">
        <v>250.245</v>
      </c>
      <c r="R151" s="51" t="n">
        <v>21.241</v>
      </c>
      <c r="S151" s="51" t="n">
        <v>271.486</v>
      </c>
      <c r="T151" s="56" t="n">
        <v>7502440</v>
      </c>
      <c r="U151" s="125" t="n">
        <f aca="false">+U150+(R151*1000)</f>
        <v>13344908</v>
      </c>
      <c r="V151" s="129" t="n">
        <v>0</v>
      </c>
      <c r="W151" s="130" t="n">
        <v>37.5408713863214</v>
      </c>
      <c r="X151" s="148" t="n">
        <v>49</v>
      </c>
      <c r="Y151" s="149" t="n">
        <v>33</v>
      </c>
      <c r="Z151" s="150" t="n">
        <f aca="false">AVERAGE(X151,Y151)</f>
        <v>41</v>
      </c>
    </row>
    <row r="152" customFormat="false" ht="11.25" hidden="true" customHeight="false" outlineLevel="0" collapsed="false">
      <c r="A152" s="134" t="str">
        <f aca="false">TEXT(B152,"ddd")</f>
        <v>Wed</v>
      </c>
      <c r="B152" s="81" t="n">
        <v>36978</v>
      </c>
      <c r="C152" s="56" t="n">
        <v>4230.209</v>
      </c>
      <c r="D152" s="51" t="n">
        <v>2940.991</v>
      </c>
      <c r="E152" s="57" t="n">
        <v>7171.2</v>
      </c>
      <c r="F152" s="151" t="n">
        <v>1006.741</v>
      </c>
      <c r="G152" s="147"/>
      <c r="H152" s="147"/>
      <c r="I152" s="51" t="n">
        <v>405.062</v>
      </c>
      <c r="J152" s="51" t="n">
        <v>487.877</v>
      </c>
      <c r="K152" s="51" t="n">
        <v>2329.509</v>
      </c>
      <c r="L152" s="51" t="n">
        <v>875.61</v>
      </c>
      <c r="M152" s="51" t="n">
        <v>1109.573</v>
      </c>
      <c r="N152" s="51" t="n">
        <v>829.614</v>
      </c>
      <c r="O152" s="51" t="n">
        <v>-1</v>
      </c>
      <c r="P152" s="125" t="n">
        <v>7042.986</v>
      </c>
      <c r="Q152" s="50" t="n">
        <v>195.205</v>
      </c>
      <c r="R152" s="51" t="n">
        <v>-66.991</v>
      </c>
      <c r="S152" s="51" t="n">
        <v>128.214</v>
      </c>
      <c r="T152" s="56" t="n">
        <v>7697645</v>
      </c>
      <c r="U152" s="125" t="n">
        <f aca="false">+U151+(R152*1000)</f>
        <v>13277917</v>
      </c>
      <c r="V152" s="129" t="n">
        <v>0</v>
      </c>
      <c r="W152" s="130" t="n">
        <v>42.0809786943875</v>
      </c>
      <c r="X152" s="148" t="n">
        <v>57</v>
      </c>
      <c r="Y152" s="149" t="n">
        <v>38</v>
      </c>
      <c r="Z152" s="150" t="n">
        <f aca="false">AVERAGE(X152,Y152)</f>
        <v>47.5</v>
      </c>
    </row>
    <row r="153" customFormat="false" ht="11.25" hidden="true" customHeight="false" outlineLevel="0" collapsed="false">
      <c r="A153" s="134" t="str">
        <f aca="false">TEXT(B153,"ddd")</f>
        <v>Thu</v>
      </c>
      <c r="B153" s="81" t="n">
        <v>36979</v>
      </c>
      <c r="C153" s="56" t="n">
        <v>4159.193</v>
      </c>
      <c r="D153" s="51" t="n">
        <v>3009.168</v>
      </c>
      <c r="E153" s="57" t="n">
        <v>7168.361</v>
      </c>
      <c r="F153" s="151" t="n">
        <v>924.815000000001</v>
      </c>
      <c r="G153" s="147"/>
      <c r="H153" s="147"/>
      <c r="I153" s="51" t="n">
        <v>431.845</v>
      </c>
      <c r="J153" s="51" t="n">
        <v>489.126</v>
      </c>
      <c r="K153" s="51" t="n">
        <v>2374.592</v>
      </c>
      <c r="L153" s="51" t="n">
        <v>880.321</v>
      </c>
      <c r="M153" s="51" t="n">
        <v>1179.49</v>
      </c>
      <c r="N153" s="51" t="n">
        <v>831.776</v>
      </c>
      <c r="O153" s="51" t="n">
        <v>-12</v>
      </c>
      <c r="P153" s="125" t="n">
        <v>7099.965</v>
      </c>
      <c r="Q153" s="50" t="n">
        <v>147.546</v>
      </c>
      <c r="R153" s="51" t="n">
        <v>-79.15</v>
      </c>
      <c r="S153" s="51" t="n">
        <v>68.396</v>
      </c>
      <c r="T153" s="56" t="n">
        <v>7845191</v>
      </c>
      <c r="U153" s="125" t="n">
        <f aca="false">+U152+(R153*1000)</f>
        <v>13198767</v>
      </c>
      <c r="V153" s="129" t="n">
        <v>-2.55795384873636E-013</v>
      </c>
      <c r="W153" s="130" t="n">
        <v>40.4667366151461</v>
      </c>
      <c r="X153" s="148" t="n">
        <v>53</v>
      </c>
      <c r="Y153" s="149" t="n">
        <v>40</v>
      </c>
      <c r="Z153" s="150" t="n">
        <f aca="false">AVERAGE(X153,Y153)</f>
        <v>46.5</v>
      </c>
    </row>
    <row r="154" customFormat="false" ht="11.25" hidden="true" customHeight="false" outlineLevel="0" collapsed="false">
      <c r="A154" s="134" t="str">
        <f aca="false">TEXT(B154,"ddd")</f>
        <v>Fri</v>
      </c>
      <c r="B154" s="81" t="n">
        <v>36980</v>
      </c>
      <c r="C154" s="56" t="n">
        <v>4195.304</v>
      </c>
      <c r="D154" s="51" t="n">
        <v>2875.03</v>
      </c>
      <c r="E154" s="57" t="n">
        <v>7070.334</v>
      </c>
      <c r="F154" s="151" t="n">
        <v>941.703000000001</v>
      </c>
      <c r="G154" s="147"/>
      <c r="H154" s="147"/>
      <c r="I154" s="51" t="n">
        <v>384.145</v>
      </c>
      <c r="J154" s="51" t="n">
        <v>478.329</v>
      </c>
      <c r="K154" s="51" t="n">
        <v>2212.536</v>
      </c>
      <c r="L154" s="51" t="n">
        <v>891.893</v>
      </c>
      <c r="M154" s="51" t="n">
        <v>1192.803</v>
      </c>
      <c r="N154" s="51" t="n">
        <v>831.409</v>
      </c>
      <c r="O154" s="51" t="n">
        <v>-17</v>
      </c>
      <c r="P154" s="125" t="n">
        <v>6915.818</v>
      </c>
      <c r="Q154" s="50" t="n">
        <v>193.442</v>
      </c>
      <c r="R154" s="51" t="n">
        <v>-38.926</v>
      </c>
      <c r="S154" s="51" t="n">
        <v>154.516</v>
      </c>
      <c r="T154" s="56" t="n">
        <v>8038633</v>
      </c>
      <c r="U154" s="125" t="n">
        <f aca="false">+U153+(R154*1000)</f>
        <v>13159841</v>
      </c>
      <c r="V154" s="129" t="n">
        <v>-3.97903932025656E-013</v>
      </c>
      <c r="W154" s="130" t="n">
        <v>41.6011870704893</v>
      </c>
      <c r="X154" s="148" t="n">
        <v>58</v>
      </c>
      <c r="Y154" s="149" t="n">
        <v>36</v>
      </c>
      <c r="Z154" s="150" t="n">
        <f aca="false">AVERAGE(X154,Y154)</f>
        <v>47</v>
      </c>
    </row>
    <row r="155" customFormat="false" ht="12" hidden="true" customHeight="false" outlineLevel="0" collapsed="false">
      <c r="A155" s="137" t="str">
        <f aca="false">TEXT(B155,"ddd")</f>
        <v>Sat</v>
      </c>
      <c r="B155" s="82" t="n">
        <v>36981</v>
      </c>
      <c r="C155" s="70" t="n">
        <v>4109.53</v>
      </c>
      <c r="D155" s="66" t="n">
        <v>3041.284</v>
      </c>
      <c r="E155" s="71" t="n">
        <v>7150.814</v>
      </c>
      <c r="F155" s="152" t="n">
        <v>766.982</v>
      </c>
      <c r="G155" s="153"/>
      <c r="H155" s="153"/>
      <c r="I155" s="66" t="n">
        <v>336.959</v>
      </c>
      <c r="J155" s="66" t="n">
        <v>484.089</v>
      </c>
      <c r="K155" s="66" t="n">
        <v>2372.594</v>
      </c>
      <c r="L155" s="66" t="n">
        <v>946.465</v>
      </c>
      <c r="M155" s="66" t="n">
        <v>1215.157</v>
      </c>
      <c r="N155" s="66" t="n">
        <v>830.695</v>
      </c>
      <c r="O155" s="66" t="n">
        <v>-17</v>
      </c>
      <c r="P155" s="71" t="n">
        <v>6935.941</v>
      </c>
      <c r="Q155" s="65" t="n">
        <v>193.442</v>
      </c>
      <c r="R155" s="66" t="n">
        <v>21.431</v>
      </c>
      <c r="S155" s="66" t="n">
        <v>214.873</v>
      </c>
      <c r="T155" s="70" t="n">
        <v>8232075</v>
      </c>
      <c r="U155" s="139" t="n">
        <f aca="false">+U154+(R155*1000)</f>
        <v>13181272</v>
      </c>
      <c r="V155" s="143" t="n">
        <v>-4.2632564145606E-013</v>
      </c>
      <c r="W155" s="144" t="n">
        <v>41.7558325337616</v>
      </c>
      <c r="X155" s="154" t="n">
        <v>58</v>
      </c>
      <c r="Y155" s="155" t="n">
        <v>33</v>
      </c>
      <c r="Z155" s="156" t="n">
        <f aca="false">AVERAGE(X155,Y155)</f>
        <v>45.5</v>
      </c>
    </row>
    <row r="156" customFormat="false" ht="11.25" hidden="true" customHeight="false" outlineLevel="0" collapsed="false">
      <c r="A156" s="134" t="str">
        <f aca="false">TEXT(B156,"ddd")</f>
        <v>Sun</v>
      </c>
      <c r="B156" s="81" t="n">
        <v>36982</v>
      </c>
      <c r="C156" s="56" t="n">
        <v>4164.516</v>
      </c>
      <c r="D156" s="51" t="n">
        <v>3017.237</v>
      </c>
      <c r="E156" s="57" t="n">
        <v>7181.753</v>
      </c>
      <c r="F156" s="151" t="n">
        <v>749.627</v>
      </c>
      <c r="G156" s="147"/>
      <c r="H156" s="147"/>
      <c r="I156" s="51" t="n">
        <v>313.217</v>
      </c>
      <c r="J156" s="51" t="n">
        <v>465.462</v>
      </c>
      <c r="K156" s="51" t="n">
        <v>2449.15</v>
      </c>
      <c r="L156" s="51" t="n">
        <v>899.444</v>
      </c>
      <c r="M156" s="51" t="n">
        <v>1169.868</v>
      </c>
      <c r="N156" s="51" t="n">
        <v>835.13</v>
      </c>
      <c r="O156" s="51" t="n">
        <v>-69</v>
      </c>
      <c r="P156" s="57" t="n">
        <v>6812.898</v>
      </c>
      <c r="Q156" s="50" t="n">
        <v>237.023</v>
      </c>
      <c r="R156" s="51" t="n">
        <v>131.832</v>
      </c>
      <c r="S156" s="51" t="n">
        <v>368.855</v>
      </c>
      <c r="T156" s="56" t="n">
        <v>8469098</v>
      </c>
      <c r="U156" s="125" t="n">
        <f aca="false">+U155+(R156*1000)</f>
        <v>13313104</v>
      </c>
      <c r="V156" s="58" t="n">
        <v>4.54747350886464E-013</v>
      </c>
      <c r="W156" s="130" t="n">
        <v>43.6942448970197</v>
      </c>
      <c r="X156" s="148" t="n">
        <v>59</v>
      </c>
      <c r="Y156" s="149" t="n">
        <v>44</v>
      </c>
      <c r="Z156" s="150" t="n">
        <f aca="false">AVERAGE(X156,Y156)</f>
        <v>51.5</v>
      </c>
    </row>
    <row r="157" customFormat="false" ht="11.25" hidden="true" customHeight="false" outlineLevel="0" collapsed="false">
      <c r="A157" s="134" t="str">
        <f aca="false">TEXT(B157,"ddd")</f>
        <v>Mon</v>
      </c>
      <c r="B157" s="81" t="n">
        <v>36983</v>
      </c>
      <c r="C157" s="56" t="n">
        <v>4189</v>
      </c>
      <c r="D157" s="51" t="n">
        <v>2744.41</v>
      </c>
      <c r="E157" s="57" t="n">
        <v>6933.41</v>
      </c>
      <c r="F157" s="151" t="n">
        <v>1005.611</v>
      </c>
      <c r="G157" s="147"/>
      <c r="H157" s="147"/>
      <c r="I157" s="51" t="n">
        <v>425.113</v>
      </c>
      <c r="J157" s="51" t="n">
        <v>509.022</v>
      </c>
      <c r="K157" s="51" t="n">
        <v>2341.521</v>
      </c>
      <c r="L157" s="51" t="n">
        <v>699.984</v>
      </c>
      <c r="M157" s="51" t="n">
        <v>1169.303</v>
      </c>
      <c r="N157" s="51" t="n">
        <v>825.347</v>
      </c>
      <c r="O157" s="51" t="n">
        <v>-69</v>
      </c>
      <c r="P157" s="57" t="n">
        <v>6906.901</v>
      </c>
      <c r="Q157" s="50" t="n">
        <v>26.509</v>
      </c>
      <c r="R157" s="51" t="n">
        <v>0</v>
      </c>
      <c r="S157" s="51" t="n">
        <v>26.509</v>
      </c>
      <c r="T157" s="56" t="n">
        <v>8495607</v>
      </c>
      <c r="U157" s="125" t="n">
        <f aca="false">+U156+(R157*1000)</f>
        <v>13313104</v>
      </c>
      <c r="V157" s="58" t="n">
        <v>0</v>
      </c>
      <c r="W157" s="130" t="n">
        <v>53.1041974667429</v>
      </c>
      <c r="X157" s="148" t="n">
        <v>57</v>
      </c>
      <c r="Y157" s="149" t="n">
        <v>41</v>
      </c>
      <c r="Z157" s="150" t="n">
        <f aca="false">AVERAGE(X157,Y157)</f>
        <v>49</v>
      </c>
    </row>
    <row r="158" customFormat="false" ht="11.25" hidden="true" customHeight="false" outlineLevel="0" collapsed="false">
      <c r="A158" s="134" t="str">
        <f aca="false">TEXT(B158,"ddd")</f>
        <v>Tue</v>
      </c>
      <c r="B158" s="81" t="n">
        <v>36984</v>
      </c>
      <c r="C158" s="56" t="n">
        <v>4203</v>
      </c>
      <c r="D158" s="51" t="n">
        <v>2772.894</v>
      </c>
      <c r="E158" s="57" t="n">
        <v>6975.894</v>
      </c>
      <c r="F158" s="151" t="n">
        <v>985.863000000001</v>
      </c>
      <c r="G158" s="147"/>
      <c r="H158" s="147"/>
      <c r="I158" s="51" t="n">
        <v>499.816</v>
      </c>
      <c r="J158" s="51" t="n">
        <v>527.059</v>
      </c>
      <c r="K158" s="51" t="n">
        <v>2390.675</v>
      </c>
      <c r="L158" s="51" t="n">
        <v>714.795</v>
      </c>
      <c r="M158" s="51" t="n">
        <v>1140.352</v>
      </c>
      <c r="N158" s="51" t="n">
        <v>807.855</v>
      </c>
      <c r="O158" s="51" t="n">
        <v>-113</v>
      </c>
      <c r="P158" s="57" t="n">
        <v>6953.415</v>
      </c>
      <c r="Q158" s="50" t="n">
        <v>22.479</v>
      </c>
      <c r="R158" s="51" t="n">
        <v>0</v>
      </c>
      <c r="S158" s="51" t="n">
        <v>22.479</v>
      </c>
      <c r="T158" s="56" t="n">
        <v>8518086</v>
      </c>
      <c r="U158" s="125" t="n">
        <f aca="false">+U157+(R158*1000)</f>
        <v>13313104</v>
      </c>
      <c r="V158" s="58" t="n">
        <v>2.70006239588838E-013</v>
      </c>
      <c r="W158" s="130" t="n">
        <v>55.6115477530892</v>
      </c>
      <c r="X158" s="148" t="n">
        <v>44</v>
      </c>
      <c r="Y158" s="149" t="n">
        <v>37</v>
      </c>
      <c r="Z158" s="150" t="n">
        <f aca="false">AVERAGE(X158,Y158)</f>
        <v>40.5</v>
      </c>
    </row>
    <row r="159" customFormat="false" ht="11.25" hidden="true" customHeight="false" outlineLevel="0" collapsed="false">
      <c r="A159" s="134" t="str">
        <f aca="false">TEXT(B159,"ddd")</f>
        <v>Wed</v>
      </c>
      <c r="B159" s="81" t="n">
        <v>36985</v>
      </c>
      <c r="C159" s="56" t="n">
        <v>4042</v>
      </c>
      <c r="D159" s="51" t="n">
        <v>2879.896</v>
      </c>
      <c r="E159" s="57" t="n">
        <v>6921.896</v>
      </c>
      <c r="F159" s="151" t="n">
        <v>751.979</v>
      </c>
      <c r="G159" s="147"/>
      <c r="H159" s="147"/>
      <c r="I159" s="51" t="n">
        <v>503.648</v>
      </c>
      <c r="J159" s="51" t="n">
        <v>533.864</v>
      </c>
      <c r="K159" s="51" t="n">
        <v>2524.127</v>
      </c>
      <c r="L159" s="51" t="n">
        <v>788.303</v>
      </c>
      <c r="M159" s="51" t="n">
        <v>1103.122</v>
      </c>
      <c r="N159" s="51" t="n">
        <v>822.853</v>
      </c>
      <c r="O159" s="51" t="n">
        <v>-106</v>
      </c>
      <c r="P159" s="57" t="n">
        <v>6921.896</v>
      </c>
      <c r="Q159" s="50" t="n">
        <v>0</v>
      </c>
      <c r="R159" s="51" t="n">
        <v>0</v>
      </c>
      <c r="S159" s="51" t="n">
        <v>0</v>
      </c>
      <c r="T159" s="56" t="n">
        <v>8518086</v>
      </c>
      <c r="U159" s="125" t="n">
        <f aca="false">+U158+(R159*1000)</f>
        <v>13313104</v>
      </c>
      <c r="V159" s="58" t="n">
        <v>0</v>
      </c>
      <c r="W159" s="130" t="n">
        <v>56.1454053822821</v>
      </c>
      <c r="X159" s="148" t="n">
        <v>50</v>
      </c>
      <c r="Y159" s="149" t="n">
        <v>38</v>
      </c>
      <c r="Z159" s="150" t="n">
        <f aca="false">AVERAGE(X159,Y159)</f>
        <v>44</v>
      </c>
    </row>
    <row r="160" customFormat="false" ht="11.25" hidden="true" customHeight="false" outlineLevel="0" collapsed="false">
      <c r="A160" s="134" t="str">
        <f aca="false">TEXT(B160,"ddd")</f>
        <v>Thu</v>
      </c>
      <c r="B160" s="81" t="n">
        <v>36986</v>
      </c>
      <c r="C160" s="56" t="n">
        <v>4126</v>
      </c>
      <c r="D160" s="51" t="n">
        <v>3045.644</v>
      </c>
      <c r="E160" s="57" t="n">
        <v>7171.644</v>
      </c>
      <c r="F160" s="151" t="n">
        <v>849.071</v>
      </c>
      <c r="G160" s="147"/>
      <c r="H160" s="147"/>
      <c r="I160" s="51" t="n">
        <v>481.474</v>
      </c>
      <c r="J160" s="51" t="n">
        <v>495.845</v>
      </c>
      <c r="K160" s="51" t="n">
        <v>2486.117</v>
      </c>
      <c r="L160" s="51" t="n">
        <v>850.465</v>
      </c>
      <c r="M160" s="51" t="n">
        <v>1191.291</v>
      </c>
      <c r="N160" s="51" t="n">
        <v>819.471</v>
      </c>
      <c r="O160" s="51" t="n">
        <v>-83</v>
      </c>
      <c r="P160" s="57" t="n">
        <v>7090.734</v>
      </c>
      <c r="Q160" s="50" t="n">
        <v>80.91</v>
      </c>
      <c r="R160" s="51" t="n">
        <v>0</v>
      </c>
      <c r="S160" s="51" t="n">
        <v>80.91</v>
      </c>
      <c r="T160" s="56" t="n">
        <v>8598996</v>
      </c>
      <c r="U160" s="125" t="n">
        <f aca="false">+U159+(R160*1000)</f>
        <v>13313104</v>
      </c>
      <c r="V160" s="58" t="n">
        <v>-1.4210854715202E-013</v>
      </c>
      <c r="W160" s="130" t="n">
        <v>49.9331206592671</v>
      </c>
      <c r="X160" s="148" t="n">
        <v>51</v>
      </c>
      <c r="Y160" s="149" t="n">
        <v>38</v>
      </c>
      <c r="Z160" s="150" t="n">
        <f aca="false">AVERAGE(X160,Y160)</f>
        <v>44.5</v>
      </c>
    </row>
    <row r="161" customFormat="false" ht="11.25" hidden="true" customHeight="false" outlineLevel="0" collapsed="false">
      <c r="A161" s="134" t="str">
        <f aca="false">TEXT(B161,"ddd")</f>
        <v>Fri</v>
      </c>
      <c r="B161" s="81" t="n">
        <v>36987</v>
      </c>
      <c r="C161" s="56" t="n">
        <v>4202</v>
      </c>
      <c r="D161" s="51" t="n">
        <v>3087.731</v>
      </c>
      <c r="E161" s="57" t="n">
        <v>7289.731</v>
      </c>
      <c r="F161" s="151" t="n">
        <v>954.368</v>
      </c>
      <c r="G161" s="147"/>
      <c r="H161" s="147"/>
      <c r="I161" s="51" t="n">
        <v>486.151</v>
      </c>
      <c r="J161" s="51" t="n">
        <v>521.579</v>
      </c>
      <c r="K161" s="51" t="n">
        <v>2597.203</v>
      </c>
      <c r="L161" s="51" t="n">
        <v>772.035</v>
      </c>
      <c r="M161" s="51" t="n">
        <v>1102.165</v>
      </c>
      <c r="N161" s="51" t="n">
        <v>830.995</v>
      </c>
      <c r="O161" s="51" t="n">
        <v>-77</v>
      </c>
      <c r="P161" s="57" t="n">
        <v>7187.496</v>
      </c>
      <c r="Q161" s="50" t="n">
        <v>102.235</v>
      </c>
      <c r="R161" s="51" t="n">
        <v>0</v>
      </c>
      <c r="S161" s="51" t="n">
        <v>102.235</v>
      </c>
      <c r="T161" s="56" t="n">
        <v>8701231</v>
      </c>
      <c r="U161" s="125" t="n">
        <f aca="false">+U160+(R161*1000)</f>
        <v>13313104</v>
      </c>
      <c r="V161" s="58" t="n">
        <v>-3.26849658449646E-013</v>
      </c>
      <c r="W161" s="130" t="n">
        <v>53.5731819110721</v>
      </c>
      <c r="X161" s="148" t="n">
        <v>50</v>
      </c>
      <c r="Y161" s="149" t="n">
        <v>40</v>
      </c>
      <c r="Z161" s="150" t="n">
        <f aca="false">AVERAGE(X161,Y161)</f>
        <v>45</v>
      </c>
    </row>
    <row r="162" customFormat="false" ht="11.25" hidden="true" customHeight="false" outlineLevel="0" collapsed="false">
      <c r="A162" s="134" t="str">
        <f aca="false">TEXT(B162,"ddd")</f>
        <v>Sat</v>
      </c>
      <c r="B162" s="81" t="n">
        <v>36988</v>
      </c>
      <c r="C162" s="56" t="n">
        <v>4156</v>
      </c>
      <c r="D162" s="51" t="n">
        <v>3174.836</v>
      </c>
      <c r="E162" s="57" t="n">
        <v>7330.836</v>
      </c>
      <c r="F162" s="151" t="n">
        <v>624.687999999999</v>
      </c>
      <c r="G162" s="147"/>
      <c r="H162" s="147"/>
      <c r="I162" s="51" t="n">
        <v>519.02</v>
      </c>
      <c r="J162" s="51" t="n">
        <v>552.565</v>
      </c>
      <c r="K162" s="51" t="n">
        <v>2677.531</v>
      </c>
      <c r="L162" s="51" t="n">
        <v>851.05</v>
      </c>
      <c r="M162" s="51" t="n">
        <v>1222.915</v>
      </c>
      <c r="N162" s="51" t="n">
        <v>831.251</v>
      </c>
      <c r="O162" s="51" t="n">
        <v>-90</v>
      </c>
      <c r="P162" s="57" t="n">
        <v>7189.02</v>
      </c>
      <c r="Q162" s="50" t="n">
        <v>141.816</v>
      </c>
      <c r="R162" s="51" t="n">
        <v>0</v>
      </c>
      <c r="S162" s="51" t="n">
        <v>141.816</v>
      </c>
      <c r="T162" s="56" t="n">
        <v>8843047</v>
      </c>
      <c r="U162" s="125" t="n">
        <f aca="false">+U161+(R162*1000)</f>
        <v>13313104</v>
      </c>
      <c r="V162" s="58" t="n">
        <v>0</v>
      </c>
      <c r="W162" s="130" t="n">
        <v>50.4850921625077</v>
      </c>
      <c r="X162" s="148" t="n">
        <v>52</v>
      </c>
      <c r="Y162" s="149" t="n">
        <v>33</v>
      </c>
      <c r="Z162" s="150" t="n">
        <f aca="false">AVERAGE(X162,Y162)</f>
        <v>42.5</v>
      </c>
    </row>
    <row r="163" customFormat="false" ht="11.25" hidden="true" customHeight="false" outlineLevel="0" collapsed="false">
      <c r="A163" s="134" t="str">
        <f aca="false">TEXT(B163,"ddd")</f>
        <v>Sun</v>
      </c>
      <c r="B163" s="81" t="n">
        <v>36989</v>
      </c>
      <c r="C163" s="56" t="n">
        <v>4172</v>
      </c>
      <c r="D163" s="51" t="n">
        <v>3147.888</v>
      </c>
      <c r="E163" s="57" t="n">
        <v>7319.888</v>
      </c>
      <c r="F163" s="151" t="n">
        <v>710.73</v>
      </c>
      <c r="G163" s="147"/>
      <c r="H163" s="147"/>
      <c r="I163" s="51" t="n">
        <v>572.403</v>
      </c>
      <c r="J163" s="51" t="n">
        <v>551.157</v>
      </c>
      <c r="K163" s="51" t="n">
        <v>2638.719</v>
      </c>
      <c r="L163" s="51" t="n">
        <v>850.605</v>
      </c>
      <c r="M163" s="51" t="n">
        <v>1223.696</v>
      </c>
      <c r="N163" s="51" t="n">
        <v>835.201</v>
      </c>
      <c r="O163" s="51" t="n">
        <v>-81</v>
      </c>
      <c r="P163" s="57" t="n">
        <v>7301.511</v>
      </c>
      <c r="Q163" s="50" t="n">
        <v>18.377</v>
      </c>
      <c r="R163" s="51" t="n">
        <v>0</v>
      </c>
      <c r="S163" s="51" t="n">
        <v>18.377</v>
      </c>
      <c r="T163" s="56" t="n">
        <v>8861424</v>
      </c>
      <c r="U163" s="125" t="n">
        <f aca="false">+U162+(R163*1000)</f>
        <v>13313104</v>
      </c>
      <c r="V163" s="58" t="n">
        <v>-5.00932628710871E-013</v>
      </c>
      <c r="W163" s="130" t="n">
        <v>48.784672680872</v>
      </c>
      <c r="X163" s="148" t="n">
        <v>40</v>
      </c>
      <c r="Y163" s="149" t="n">
        <v>30</v>
      </c>
      <c r="Z163" s="150" t="n">
        <f aca="false">AVERAGE(X163,Y163)</f>
        <v>35</v>
      </c>
    </row>
    <row r="164" customFormat="false" ht="11.25" hidden="true" customHeight="false" outlineLevel="0" collapsed="false">
      <c r="A164" s="134" t="str">
        <f aca="false">TEXT(B164,"ddd")</f>
        <v>Mon</v>
      </c>
      <c r="B164" s="81" t="n">
        <v>36990</v>
      </c>
      <c r="C164" s="56" t="n">
        <v>4342.82</v>
      </c>
      <c r="D164" s="51" t="n">
        <v>3047.694</v>
      </c>
      <c r="E164" s="57" t="n">
        <v>7390.514</v>
      </c>
      <c r="F164" s="151" t="n">
        <v>956.935999999999</v>
      </c>
      <c r="G164" s="147"/>
      <c r="H164" s="147"/>
      <c r="I164" s="51" t="n">
        <v>526.274</v>
      </c>
      <c r="J164" s="51" t="n">
        <v>556.414</v>
      </c>
      <c r="K164" s="51" t="n">
        <v>2592.678</v>
      </c>
      <c r="L164" s="51" t="n">
        <v>821.008</v>
      </c>
      <c r="M164" s="51" t="n">
        <v>1120.036</v>
      </c>
      <c r="N164" s="51" t="n">
        <v>834.532</v>
      </c>
      <c r="O164" s="51" t="n">
        <v>-81</v>
      </c>
      <c r="P164" s="57" t="n">
        <v>7326.878</v>
      </c>
      <c r="Q164" s="50" t="n">
        <v>133.448</v>
      </c>
      <c r="R164" s="51" t="n">
        <v>-69.812</v>
      </c>
      <c r="S164" s="51" t="n">
        <v>63.636</v>
      </c>
      <c r="T164" s="56" t="n">
        <v>8994872</v>
      </c>
      <c r="U164" s="125" t="n">
        <f aca="false">+U163+(R164*1000)</f>
        <v>13243292</v>
      </c>
      <c r="V164" s="58" t="n">
        <v>4.12114786740858E-013</v>
      </c>
      <c r="W164" s="130" t="n">
        <v>47.9990727137926</v>
      </c>
      <c r="X164" s="148" t="n">
        <v>47</v>
      </c>
      <c r="Y164" s="149" t="n">
        <v>25</v>
      </c>
      <c r="Z164" s="150" t="n">
        <f aca="false">AVERAGE(X164,Y164)</f>
        <v>36</v>
      </c>
    </row>
    <row r="165" customFormat="false" ht="11.25" hidden="true" customHeight="false" outlineLevel="0" collapsed="false">
      <c r="A165" s="134" t="str">
        <f aca="false">TEXT(B165,"ddd")</f>
        <v>Tue</v>
      </c>
      <c r="B165" s="81" t="n">
        <v>36991</v>
      </c>
      <c r="C165" s="56" t="n">
        <v>4210.867</v>
      </c>
      <c r="D165" s="51" t="n">
        <v>3067.42</v>
      </c>
      <c r="E165" s="57" t="n">
        <v>7278.287</v>
      </c>
      <c r="F165" s="151" t="n">
        <v>1224</v>
      </c>
      <c r="G165" s="147"/>
      <c r="H165" s="147"/>
      <c r="I165" s="51" t="n">
        <v>530.72</v>
      </c>
      <c r="J165" s="51" t="n">
        <v>525</v>
      </c>
      <c r="K165" s="51" t="n">
        <v>2618.003</v>
      </c>
      <c r="L165" s="51" t="n">
        <v>819.236</v>
      </c>
      <c r="M165" s="51" t="n">
        <v>1171.47</v>
      </c>
      <c r="N165" s="51" t="n">
        <v>832.394</v>
      </c>
      <c r="O165" s="51" t="n">
        <v>-70</v>
      </c>
      <c r="P165" s="57" t="n">
        <v>7650.823</v>
      </c>
      <c r="Q165" s="50" t="n">
        <v>91.169</v>
      </c>
      <c r="R165" s="51" t="n">
        <v>-463.774</v>
      </c>
      <c r="S165" s="51" t="n">
        <v>-372.605</v>
      </c>
      <c r="T165" s="56" t="n">
        <v>9086041</v>
      </c>
      <c r="U165" s="125" t="n">
        <f aca="false">+U164+(R165*1000)</f>
        <v>12779518</v>
      </c>
      <c r="V165" s="58" t="n">
        <v>0.06899999999996</v>
      </c>
      <c r="W165" s="130" t="n">
        <v>48.5556193869658</v>
      </c>
      <c r="X165" s="148" t="n">
        <v>49</v>
      </c>
      <c r="Y165" s="149" t="n">
        <v>33</v>
      </c>
      <c r="Z165" s="150" t="n">
        <f aca="false">AVERAGE(X165,Y165)</f>
        <v>41</v>
      </c>
    </row>
    <row r="166" customFormat="false" ht="11.25" hidden="true" customHeight="false" outlineLevel="0" collapsed="false">
      <c r="A166" s="134" t="str">
        <f aca="false">TEXT(B166,"ddd")</f>
        <v>Wed</v>
      </c>
      <c r="B166" s="81" t="n">
        <v>36992</v>
      </c>
      <c r="C166" s="56" t="n">
        <v>4137.179</v>
      </c>
      <c r="D166" s="51" t="n">
        <v>3029.246</v>
      </c>
      <c r="E166" s="57" t="n">
        <v>7166.425</v>
      </c>
      <c r="F166" s="151" t="n">
        <v>897.888</v>
      </c>
      <c r="G166" s="147"/>
      <c r="H166" s="147"/>
      <c r="I166" s="51" t="n">
        <v>479.406</v>
      </c>
      <c r="J166" s="51" t="n">
        <v>529.824</v>
      </c>
      <c r="K166" s="51" t="n">
        <v>2516.942</v>
      </c>
      <c r="L166" s="51" t="n">
        <v>807.458</v>
      </c>
      <c r="M166" s="51" t="n">
        <v>1141.72</v>
      </c>
      <c r="N166" s="51" t="n">
        <v>832.501</v>
      </c>
      <c r="O166" s="51" t="n">
        <v>-51</v>
      </c>
      <c r="P166" s="57" t="n">
        <v>7154.739</v>
      </c>
      <c r="Q166" s="50" t="n">
        <v>-49.175</v>
      </c>
      <c r="R166" s="51" t="n">
        <v>60.861</v>
      </c>
      <c r="S166" s="51" t="n">
        <v>11.686</v>
      </c>
      <c r="T166" s="56" t="n">
        <v>9036866</v>
      </c>
      <c r="U166" s="125" t="n">
        <f aca="false">+U165+(R166*1000)</f>
        <v>12840379</v>
      </c>
      <c r="V166" s="58" t="n">
        <v>-3.05533376376843E-013</v>
      </c>
      <c r="W166" s="130" t="n">
        <v>37.5412322107401</v>
      </c>
      <c r="X166" s="148" t="n">
        <v>52</v>
      </c>
      <c r="Y166" s="149" t="n">
        <v>31</v>
      </c>
      <c r="Z166" s="150" t="n">
        <f aca="false">AVERAGE(X166,Y166)</f>
        <v>41.5</v>
      </c>
    </row>
    <row r="167" customFormat="false" ht="11.25" hidden="true" customHeight="false" outlineLevel="0" collapsed="false">
      <c r="A167" s="134" t="str">
        <f aca="false">TEXT(B167,"ddd")</f>
        <v>Thu</v>
      </c>
      <c r="B167" s="81" t="n">
        <v>36993</v>
      </c>
      <c r="C167" s="56" t="n">
        <v>4231.041</v>
      </c>
      <c r="D167" s="51" t="n">
        <v>2980.167</v>
      </c>
      <c r="E167" s="57" t="n">
        <v>7211.208</v>
      </c>
      <c r="F167" s="151" t="n">
        <v>1048.564</v>
      </c>
      <c r="G167" s="147"/>
      <c r="H167" s="147"/>
      <c r="I167" s="51" t="n">
        <v>568.373</v>
      </c>
      <c r="J167" s="51" t="n">
        <v>486.996</v>
      </c>
      <c r="K167" s="51" t="n">
        <v>2582.412</v>
      </c>
      <c r="L167" s="51" t="n">
        <v>778.664</v>
      </c>
      <c r="M167" s="51" t="n">
        <v>1062.574</v>
      </c>
      <c r="N167" s="51" t="n">
        <v>833.034</v>
      </c>
      <c r="O167" s="51" t="n">
        <v>-25</v>
      </c>
      <c r="P167" s="57" t="n">
        <v>7335.617</v>
      </c>
      <c r="Q167" s="50" t="n">
        <v>-22.797</v>
      </c>
      <c r="R167" s="51" t="n">
        <v>-101.612</v>
      </c>
      <c r="S167" s="51" t="n">
        <v>-124.409</v>
      </c>
      <c r="T167" s="56" t="n">
        <v>9014069</v>
      </c>
      <c r="U167" s="125" t="n">
        <f aca="false">+U166+(R167*1000)</f>
        <v>12738767</v>
      </c>
      <c r="V167" s="58" t="n">
        <v>3.41060513164848E-013</v>
      </c>
      <c r="W167" s="130" t="n">
        <v>38.0958923441289</v>
      </c>
      <c r="X167" s="148" t="n">
        <v>44</v>
      </c>
      <c r="Y167" s="149" t="n">
        <v>32</v>
      </c>
      <c r="Z167" s="150" t="n">
        <f aca="false">AVERAGE(X167,Y167)</f>
        <v>38</v>
      </c>
    </row>
    <row r="168" customFormat="false" ht="11.25" hidden="true" customHeight="false" outlineLevel="0" collapsed="false">
      <c r="A168" s="134" t="str">
        <f aca="false">TEXT(B168,"ddd")</f>
        <v>Fri</v>
      </c>
      <c r="B168" s="81" t="n">
        <v>36994</v>
      </c>
      <c r="C168" s="56" t="n">
        <v>4202.057</v>
      </c>
      <c r="D168" s="51" t="n">
        <v>2959.918</v>
      </c>
      <c r="E168" s="57" t="n">
        <v>7161.975</v>
      </c>
      <c r="F168" s="151" t="n">
        <v>966.701000000001</v>
      </c>
      <c r="G168" s="147"/>
      <c r="H168" s="147"/>
      <c r="I168" s="51" t="n">
        <v>447.422</v>
      </c>
      <c r="J168" s="51" t="n">
        <v>521.587</v>
      </c>
      <c r="K168" s="51" t="n">
        <v>2543.5</v>
      </c>
      <c r="L168" s="51" t="n">
        <v>725.155</v>
      </c>
      <c r="M168" s="51" t="n">
        <v>1147.03</v>
      </c>
      <c r="N168" s="51" t="n">
        <v>822.733</v>
      </c>
      <c r="O168" s="51" t="n">
        <v>-37</v>
      </c>
      <c r="P168" s="57" t="n">
        <v>7137.128</v>
      </c>
      <c r="Q168" s="50" t="n">
        <v>108.323</v>
      </c>
      <c r="R168" s="51" t="n">
        <v>-83.476</v>
      </c>
      <c r="S168" s="51" t="n">
        <v>24.847</v>
      </c>
      <c r="T168" s="56" t="n">
        <v>9122392</v>
      </c>
      <c r="U168" s="125" t="n">
        <f aca="false">+U167+(R168*1000)</f>
        <v>12655291</v>
      </c>
      <c r="V168" s="58" t="n">
        <v>-2.41584530158434E-013</v>
      </c>
      <c r="W168" s="130" t="n">
        <v>42.4371372720698</v>
      </c>
      <c r="X168" s="148" t="n">
        <v>55</v>
      </c>
      <c r="Y168" s="149" t="n">
        <v>31</v>
      </c>
      <c r="Z168" s="150" t="n">
        <f aca="false">AVERAGE(X168,Y168)</f>
        <v>43</v>
      </c>
    </row>
    <row r="169" customFormat="false" ht="11.25" hidden="true" customHeight="false" outlineLevel="0" collapsed="false">
      <c r="A169" s="134" t="str">
        <f aca="false">TEXT(B169,"ddd")</f>
        <v>Sat</v>
      </c>
      <c r="B169" s="81" t="n">
        <v>36995</v>
      </c>
      <c r="C169" s="56" t="n">
        <v>4228.059</v>
      </c>
      <c r="D169" s="51" t="n">
        <v>3029.129</v>
      </c>
      <c r="E169" s="57" t="n">
        <v>7257.188</v>
      </c>
      <c r="F169" s="151" t="n">
        <v>820.084</v>
      </c>
      <c r="G169" s="147"/>
      <c r="H169" s="147"/>
      <c r="I169" s="51" t="n">
        <v>425.943</v>
      </c>
      <c r="J169" s="51" t="n">
        <v>518.798</v>
      </c>
      <c r="K169" s="51" t="n">
        <v>2513.8</v>
      </c>
      <c r="L169" s="51" t="n">
        <v>857.305</v>
      </c>
      <c r="M169" s="51" t="n">
        <v>1189.253</v>
      </c>
      <c r="N169" s="51" t="n">
        <v>820.669</v>
      </c>
      <c r="O169" s="51" t="n">
        <v>-33</v>
      </c>
      <c r="P169" s="57" t="n">
        <v>7112.852</v>
      </c>
      <c r="Q169" s="50" t="n">
        <v>217.263</v>
      </c>
      <c r="R169" s="51" t="n">
        <v>-72.927</v>
      </c>
      <c r="S169" s="51" t="n">
        <v>144.336</v>
      </c>
      <c r="T169" s="56" t="n">
        <v>9339655</v>
      </c>
      <c r="U169" s="125" t="n">
        <f aca="false">+U168+(R169*1000)</f>
        <v>12582364</v>
      </c>
      <c r="V169" s="58" t="n">
        <v>2.27373675443232E-013</v>
      </c>
      <c r="W169" s="130" t="n">
        <v>44.5514044602269</v>
      </c>
      <c r="X169" s="148" t="n">
        <v>52</v>
      </c>
      <c r="Y169" s="149" t="n">
        <v>39</v>
      </c>
      <c r="Z169" s="150" t="n">
        <f aca="false">AVERAGE(X169,Y169)</f>
        <v>45.5</v>
      </c>
    </row>
    <row r="170" customFormat="false" ht="11.25" hidden="true" customHeight="false" outlineLevel="0" collapsed="false">
      <c r="A170" s="134" t="str">
        <f aca="false">TEXT(B170,"ddd")</f>
        <v>Sun</v>
      </c>
      <c r="B170" s="81" t="n">
        <v>36996</v>
      </c>
      <c r="C170" s="56" t="n">
        <v>4175.954</v>
      </c>
      <c r="D170" s="51" t="n">
        <v>3019.33</v>
      </c>
      <c r="E170" s="57" t="n">
        <v>7195.284</v>
      </c>
      <c r="F170" s="151" t="n">
        <v>779.844999999999</v>
      </c>
      <c r="G170" s="147"/>
      <c r="H170" s="147"/>
      <c r="I170" s="51" t="n">
        <v>343.446</v>
      </c>
      <c r="J170" s="51" t="n">
        <v>518.798</v>
      </c>
      <c r="K170" s="51" t="n">
        <v>2467.501</v>
      </c>
      <c r="L170" s="51" t="n">
        <v>883.044</v>
      </c>
      <c r="M170" s="51" t="n">
        <v>1163.133</v>
      </c>
      <c r="N170" s="51" t="n">
        <v>814.529</v>
      </c>
      <c r="O170" s="51" t="n">
        <v>-40</v>
      </c>
      <c r="P170" s="57" t="n">
        <v>6930.296</v>
      </c>
      <c r="Q170" s="50" t="n">
        <v>297.259</v>
      </c>
      <c r="R170" s="51" t="n">
        <v>-32.271</v>
      </c>
      <c r="S170" s="51" t="n">
        <v>264.988</v>
      </c>
      <c r="T170" s="56" t="n">
        <v>9636914</v>
      </c>
      <c r="U170" s="125" t="n">
        <f aca="false">+U169+(R170*1000)</f>
        <v>12550093</v>
      </c>
      <c r="V170" s="58" t="n">
        <v>0</v>
      </c>
      <c r="W170" s="130" t="n">
        <v>45.002572152678</v>
      </c>
      <c r="X170" s="148" t="n">
        <v>61</v>
      </c>
      <c r="Y170" s="149" t="n">
        <v>35</v>
      </c>
      <c r="Z170" s="150" t="n">
        <f aca="false">AVERAGE(X170,Y170)</f>
        <v>48</v>
      </c>
    </row>
    <row r="171" customFormat="false" ht="11.25" hidden="true" customHeight="false" outlineLevel="0" collapsed="false">
      <c r="A171" s="134" t="str">
        <f aca="false">TEXT(B171,"ddd")</f>
        <v>Mon</v>
      </c>
      <c r="B171" s="81" t="n">
        <v>36997</v>
      </c>
      <c r="C171" s="56" t="n">
        <v>4198.531</v>
      </c>
      <c r="D171" s="51" t="n">
        <v>3112.377</v>
      </c>
      <c r="E171" s="57" t="n">
        <v>7310.908</v>
      </c>
      <c r="F171" s="151" t="n">
        <v>985.038</v>
      </c>
      <c r="G171" s="147"/>
      <c r="H171" s="147"/>
      <c r="I171" s="51" t="n">
        <v>325.06</v>
      </c>
      <c r="J171" s="51" t="n">
        <v>511.215</v>
      </c>
      <c r="K171" s="51" t="n">
        <v>2559.027</v>
      </c>
      <c r="L171" s="51" t="n">
        <v>839.816</v>
      </c>
      <c r="M171" s="51" t="n">
        <v>1062.909</v>
      </c>
      <c r="N171" s="51" t="n">
        <v>811.775</v>
      </c>
      <c r="O171" s="51" t="n">
        <v>-37</v>
      </c>
      <c r="P171" s="57" t="n">
        <v>7057.84</v>
      </c>
      <c r="Q171" s="50" t="n">
        <v>367.447</v>
      </c>
      <c r="R171" s="51" t="n">
        <v>-114.379</v>
      </c>
      <c r="S171" s="51" t="n">
        <v>253.068</v>
      </c>
      <c r="T171" s="56" t="n">
        <v>10004361</v>
      </c>
      <c r="U171" s="125" t="n">
        <f aca="false">+U170+(R171*1000)</f>
        <v>12435714</v>
      </c>
      <c r="V171" s="58" t="n">
        <v>2.27373675443232E-013</v>
      </c>
      <c r="W171" s="130" t="n">
        <v>44.2560801355696</v>
      </c>
      <c r="X171" s="148" t="n">
        <v>67</v>
      </c>
      <c r="Y171" s="149" t="n">
        <v>39</v>
      </c>
      <c r="Z171" s="150" t="n">
        <f aca="false">AVERAGE(X171,Y171)</f>
        <v>53</v>
      </c>
    </row>
    <row r="172" customFormat="false" ht="11.25" hidden="true" customHeight="false" outlineLevel="0" collapsed="false">
      <c r="A172" s="134" t="str">
        <f aca="false">TEXT(B172,"ddd")</f>
        <v>Tue</v>
      </c>
      <c r="B172" s="81" t="n">
        <v>36998</v>
      </c>
      <c r="C172" s="56" t="n">
        <v>4237.546</v>
      </c>
      <c r="D172" s="51" t="n">
        <v>3093.788</v>
      </c>
      <c r="E172" s="57" t="n">
        <v>7331.334</v>
      </c>
      <c r="F172" s="151" t="n">
        <v>890.736</v>
      </c>
      <c r="G172" s="147"/>
      <c r="H172" s="147"/>
      <c r="I172" s="51" t="n">
        <v>274.668</v>
      </c>
      <c r="J172" s="51" t="n">
        <v>534.664</v>
      </c>
      <c r="K172" s="51" t="n">
        <v>2533.279</v>
      </c>
      <c r="L172" s="51" t="n">
        <v>888.489</v>
      </c>
      <c r="M172" s="51" t="n">
        <v>1081.88</v>
      </c>
      <c r="N172" s="51" t="n">
        <v>813.719</v>
      </c>
      <c r="O172" s="51" t="n">
        <v>-45</v>
      </c>
      <c r="P172" s="57" t="n">
        <v>6972.435</v>
      </c>
      <c r="Q172" s="50" t="n">
        <v>386.008</v>
      </c>
      <c r="R172" s="51" t="n">
        <v>-27.109</v>
      </c>
      <c r="S172" s="51" t="n">
        <v>358.899</v>
      </c>
      <c r="T172" s="56" t="n">
        <v>10390369</v>
      </c>
      <c r="U172" s="125" t="n">
        <f aca="false">+U171+(R172*1000)</f>
        <v>12408605</v>
      </c>
      <c r="V172" s="58" t="n">
        <v>0</v>
      </c>
      <c r="W172" s="130" t="n">
        <v>38.9321822135416</v>
      </c>
      <c r="X172" s="148" t="n">
        <v>78</v>
      </c>
      <c r="Y172" s="149" t="n">
        <v>46</v>
      </c>
      <c r="Z172" s="150" t="n">
        <f aca="false">AVERAGE(X172,Y172)</f>
        <v>62</v>
      </c>
    </row>
    <row r="173" customFormat="false" ht="11.25" hidden="true" customHeight="false" outlineLevel="0" collapsed="false">
      <c r="A173" s="134" t="str">
        <f aca="false">TEXT(B173,"ddd")</f>
        <v>Wed</v>
      </c>
      <c r="B173" s="81" t="n">
        <v>36999</v>
      </c>
      <c r="C173" s="56" t="n">
        <v>4157.114</v>
      </c>
      <c r="D173" s="51" t="n">
        <v>3114.885</v>
      </c>
      <c r="E173" s="57" t="n">
        <v>7271.999</v>
      </c>
      <c r="F173" s="151" t="n">
        <v>767.803</v>
      </c>
      <c r="G173" s="147"/>
      <c r="H173" s="147"/>
      <c r="I173" s="51" t="n">
        <v>277.618</v>
      </c>
      <c r="J173" s="51" t="n">
        <v>497.923</v>
      </c>
      <c r="K173" s="51" t="n">
        <v>2578.049</v>
      </c>
      <c r="L173" s="51" t="n">
        <v>892.68</v>
      </c>
      <c r="M173" s="51" t="n">
        <v>1186.819</v>
      </c>
      <c r="N173" s="51" t="n">
        <v>763.941</v>
      </c>
      <c r="O173" s="51" t="n">
        <v>-43</v>
      </c>
      <c r="P173" s="57" t="n">
        <v>6921.833</v>
      </c>
      <c r="Q173" s="50" t="n">
        <v>335.118</v>
      </c>
      <c r="R173" s="51" t="n">
        <v>15.048</v>
      </c>
      <c r="S173" s="51" t="n">
        <v>350.166</v>
      </c>
      <c r="T173" s="56" t="n">
        <v>10725487</v>
      </c>
      <c r="U173" s="125" t="n">
        <f aca="false">+U172+(R173*1000)</f>
        <v>12423653</v>
      </c>
      <c r="V173" s="58" t="n">
        <v>0</v>
      </c>
      <c r="W173" s="130" t="n">
        <v>52.1182776399758</v>
      </c>
      <c r="X173" s="148" t="n">
        <v>79</v>
      </c>
      <c r="Y173" s="149" t="n">
        <v>55</v>
      </c>
      <c r="Z173" s="150" t="n">
        <f aca="false">AVERAGE(X173,Y173)</f>
        <v>67</v>
      </c>
    </row>
    <row r="174" customFormat="false" ht="11.25" hidden="true" customHeight="false" outlineLevel="0" collapsed="false">
      <c r="A174" s="134" t="str">
        <f aca="false">TEXT(B174,"ddd")</f>
        <v>Thu</v>
      </c>
      <c r="B174" s="81" t="n">
        <v>37000</v>
      </c>
      <c r="C174" s="56" t="n">
        <v>4215.134</v>
      </c>
      <c r="D174" s="51" t="n">
        <v>3102.939</v>
      </c>
      <c r="E174" s="57" t="n">
        <v>7318.073</v>
      </c>
      <c r="F174" s="151" t="n">
        <v>791.351000000001</v>
      </c>
      <c r="G174" s="147"/>
      <c r="H174" s="147"/>
      <c r="I174" s="51" t="n">
        <v>301.221</v>
      </c>
      <c r="J174" s="51" t="n">
        <v>481.219</v>
      </c>
      <c r="K174" s="51" t="n">
        <v>2534.991</v>
      </c>
      <c r="L174" s="51" t="n">
        <v>910.001</v>
      </c>
      <c r="M174" s="51" t="n">
        <v>1179.572</v>
      </c>
      <c r="N174" s="51" t="n">
        <v>777.172</v>
      </c>
      <c r="O174" s="51" t="n">
        <v>-64</v>
      </c>
      <c r="P174" s="57" t="n">
        <v>6911.527</v>
      </c>
      <c r="Q174" s="50" t="n">
        <v>289.054</v>
      </c>
      <c r="R174" s="51" t="n">
        <v>117.492</v>
      </c>
      <c r="S174" s="51" t="n">
        <v>406.546</v>
      </c>
      <c r="T174" s="56" t="n">
        <v>11014541</v>
      </c>
      <c r="U174" s="125" t="n">
        <f aca="false">+U173+(R174*1000)</f>
        <v>12541145</v>
      </c>
      <c r="V174" s="58" t="n">
        <v>0</v>
      </c>
      <c r="W174" s="130" t="n">
        <v>61.6445090172394</v>
      </c>
      <c r="X174" s="148" t="n">
        <v>66</v>
      </c>
      <c r="Y174" s="149" t="n">
        <v>47</v>
      </c>
      <c r="Z174" s="150" t="n">
        <f aca="false">AVERAGE(X174,Y174)</f>
        <v>56.5</v>
      </c>
    </row>
    <row r="175" customFormat="false" ht="11.25" hidden="true" customHeight="false" outlineLevel="0" collapsed="false">
      <c r="A175" s="134" t="str">
        <f aca="false">TEXT(B175,"ddd")</f>
        <v>Fri</v>
      </c>
      <c r="B175" s="81" t="n">
        <v>37001</v>
      </c>
      <c r="C175" s="56" t="n">
        <v>4292.126</v>
      </c>
      <c r="D175" s="51" t="n">
        <v>3132.447</v>
      </c>
      <c r="E175" s="57" t="n">
        <v>7424.573</v>
      </c>
      <c r="F175" s="151" t="n">
        <v>987.421000000001</v>
      </c>
      <c r="G175" s="147"/>
      <c r="H175" s="147"/>
      <c r="I175" s="51" t="n">
        <v>428.382</v>
      </c>
      <c r="J175" s="51" t="n">
        <v>513.953</v>
      </c>
      <c r="K175" s="51" t="n">
        <v>2572.547</v>
      </c>
      <c r="L175" s="51" t="n">
        <v>870.749</v>
      </c>
      <c r="M175" s="51" t="n">
        <v>1179.815</v>
      </c>
      <c r="N175" s="51" t="n">
        <v>775.101</v>
      </c>
      <c r="O175" s="51" t="n">
        <v>-60</v>
      </c>
      <c r="P175" s="57" t="n">
        <v>7267.968</v>
      </c>
      <c r="Q175" s="50" t="n">
        <v>116.075</v>
      </c>
      <c r="R175" s="51" t="n">
        <v>40.53</v>
      </c>
      <c r="S175" s="51" t="n">
        <v>156.605</v>
      </c>
      <c r="T175" s="56" t="n">
        <v>11130616</v>
      </c>
      <c r="U175" s="125" t="n">
        <f aca="false">+U174+(R175*1000)</f>
        <v>12581675</v>
      </c>
      <c r="V175" s="58" t="n">
        <v>-4.54747350886464E-013</v>
      </c>
      <c r="W175" s="130" t="n">
        <v>59.4790212684141</v>
      </c>
      <c r="X175" s="148" t="n">
        <v>59</v>
      </c>
      <c r="Y175" s="149" t="n">
        <v>37</v>
      </c>
      <c r="Z175" s="150" t="n">
        <f aca="false">AVERAGE(X175,Y175)</f>
        <v>48</v>
      </c>
    </row>
    <row r="176" customFormat="false" ht="11.25" hidden="true" customHeight="false" outlineLevel="0" collapsed="false">
      <c r="A176" s="134" t="str">
        <f aca="false">TEXT(B176,"ddd")</f>
        <v>Sat</v>
      </c>
      <c r="B176" s="81" t="n">
        <v>37002</v>
      </c>
      <c r="C176" s="56" t="n">
        <v>4147.231</v>
      </c>
      <c r="D176" s="51" t="n">
        <v>3156.098</v>
      </c>
      <c r="E176" s="57" t="n">
        <v>7303.329</v>
      </c>
      <c r="F176" s="151" t="n">
        <v>871.662999999999</v>
      </c>
      <c r="G176" s="147"/>
      <c r="H176" s="147"/>
      <c r="I176" s="51" t="n">
        <v>440.382</v>
      </c>
      <c r="J176" s="51" t="n">
        <v>539.888</v>
      </c>
      <c r="K176" s="51" t="n">
        <v>2566.944</v>
      </c>
      <c r="L176" s="51" t="n">
        <v>884.309</v>
      </c>
      <c r="M176" s="51" t="n">
        <v>1181.514</v>
      </c>
      <c r="N176" s="51" t="n">
        <v>772.555</v>
      </c>
      <c r="O176" s="51" t="n">
        <v>-91</v>
      </c>
      <c r="P176" s="57" t="n">
        <v>7166.255</v>
      </c>
      <c r="Q176" s="50" t="n">
        <v>201.19</v>
      </c>
      <c r="R176" s="51" t="n">
        <v>-64.116</v>
      </c>
      <c r="S176" s="51" t="n">
        <v>137.074</v>
      </c>
      <c r="T176" s="56" t="n">
        <v>11331806</v>
      </c>
      <c r="U176" s="125" t="n">
        <f aca="false">+U175+(R176*1000)</f>
        <v>12517559</v>
      </c>
      <c r="V176" s="58" t="n">
        <v>5.11590769747272E-013</v>
      </c>
      <c r="W176" s="130" t="n">
        <v>48.8300819224874</v>
      </c>
      <c r="X176" s="148" t="n">
        <v>52</v>
      </c>
      <c r="Y176" s="149" t="n">
        <v>40</v>
      </c>
      <c r="Z176" s="150" t="n">
        <f aca="false">AVERAGE(X176,Y176)</f>
        <v>46</v>
      </c>
    </row>
    <row r="177" customFormat="false" ht="11.25" hidden="true" customHeight="false" outlineLevel="0" collapsed="false">
      <c r="A177" s="134" t="str">
        <f aca="false">TEXT(B177,"ddd")</f>
        <v>Sun</v>
      </c>
      <c r="B177" s="81" t="n">
        <v>37003</v>
      </c>
      <c r="C177" s="56" t="n">
        <v>4090.37</v>
      </c>
      <c r="D177" s="51" t="n">
        <v>3128.775</v>
      </c>
      <c r="E177" s="57" t="n">
        <v>7219.145</v>
      </c>
      <c r="F177" s="151" t="n">
        <v>1201.989</v>
      </c>
      <c r="G177" s="147"/>
      <c r="H177" s="147"/>
      <c r="I177" s="51" t="n">
        <v>396.288</v>
      </c>
      <c r="J177" s="51" t="n">
        <v>514.671</v>
      </c>
      <c r="K177" s="51" t="n">
        <v>2537.765</v>
      </c>
      <c r="L177" s="51" t="n">
        <v>876.913</v>
      </c>
      <c r="M177" s="51" t="n">
        <v>1183.439</v>
      </c>
      <c r="N177" s="51" t="n">
        <v>773.132</v>
      </c>
      <c r="O177" s="51" t="n">
        <v>-92</v>
      </c>
      <c r="P177" s="57" t="n">
        <v>7392.197</v>
      </c>
      <c r="Q177" s="50" t="n">
        <v>145.576</v>
      </c>
      <c r="R177" s="51" t="n">
        <v>-318.628</v>
      </c>
      <c r="S177" s="51" t="n">
        <v>-173.052</v>
      </c>
      <c r="T177" s="56" t="n">
        <v>11477382</v>
      </c>
      <c r="U177" s="125" t="n">
        <f aca="false">+U176+(R177*1000)</f>
        <v>12198931</v>
      </c>
      <c r="V177" s="58" t="n">
        <v>3.12638803734444E-013</v>
      </c>
      <c r="W177" s="130" t="n">
        <v>40.4422457739719</v>
      </c>
      <c r="X177" s="148" t="n">
        <v>56</v>
      </c>
      <c r="Y177" s="149" t="n">
        <v>39</v>
      </c>
      <c r="Z177" s="150" t="n">
        <f aca="false">AVERAGE(X177,Y177)</f>
        <v>47.5</v>
      </c>
    </row>
    <row r="178" customFormat="false" ht="11.25" hidden="true" customHeight="false" outlineLevel="0" collapsed="false">
      <c r="A178" s="134" t="str">
        <f aca="false">TEXT(B178,"ddd")</f>
        <v>Mon</v>
      </c>
      <c r="B178" s="81" t="n">
        <v>37004</v>
      </c>
      <c r="C178" s="56" t="n">
        <v>4082.827</v>
      </c>
      <c r="D178" s="51" t="n">
        <v>3123.034</v>
      </c>
      <c r="E178" s="57" t="n">
        <v>7205.861</v>
      </c>
      <c r="F178" s="151" t="n">
        <v>826.785</v>
      </c>
      <c r="G178" s="147"/>
      <c r="H178" s="147"/>
      <c r="I178" s="51" t="n">
        <v>380.388</v>
      </c>
      <c r="J178" s="51" t="n">
        <v>537.566</v>
      </c>
      <c r="K178" s="51" t="n">
        <v>2539.628</v>
      </c>
      <c r="L178" s="51" t="n">
        <v>868.841</v>
      </c>
      <c r="M178" s="51" t="n">
        <v>1180.417</v>
      </c>
      <c r="N178" s="51" t="n">
        <v>773.354</v>
      </c>
      <c r="O178" s="51" t="n">
        <v>-87</v>
      </c>
      <c r="P178" s="57" t="n">
        <v>7019.979</v>
      </c>
      <c r="Q178" s="50" t="n">
        <v>202.702</v>
      </c>
      <c r="R178" s="51" t="n">
        <v>-16.82</v>
      </c>
      <c r="S178" s="51" t="n">
        <v>185.882</v>
      </c>
      <c r="T178" s="56" t="n">
        <v>11680084</v>
      </c>
      <c r="U178" s="125" t="n">
        <f aca="false">+U177+(R178*1000)</f>
        <v>12182111</v>
      </c>
      <c r="V178" s="58" t="n">
        <v>5.11590769747272E-013</v>
      </c>
      <c r="W178" s="130" t="n">
        <v>33.8795463702389</v>
      </c>
      <c r="X178" s="148" t="n">
        <v>61</v>
      </c>
      <c r="Y178" s="149" t="n">
        <v>41</v>
      </c>
      <c r="Z178" s="150" t="n">
        <f aca="false">AVERAGE(X178,Y178)</f>
        <v>51</v>
      </c>
    </row>
    <row r="179" customFormat="false" ht="11.25" hidden="true" customHeight="false" outlineLevel="0" collapsed="false">
      <c r="A179" s="134" t="str">
        <f aca="false">TEXT(B179,"ddd")</f>
        <v>Tue</v>
      </c>
      <c r="B179" s="81" t="n">
        <v>37005</v>
      </c>
      <c r="C179" s="56" t="n">
        <v>3710.095</v>
      </c>
      <c r="D179" s="51" t="n">
        <v>3102.927</v>
      </c>
      <c r="E179" s="57" t="n">
        <v>6813.022</v>
      </c>
      <c r="F179" s="151" t="n">
        <v>746.579</v>
      </c>
      <c r="G179" s="147"/>
      <c r="H179" s="147"/>
      <c r="I179" s="51" t="n">
        <v>313.619</v>
      </c>
      <c r="J179" s="51" t="n">
        <v>381.72</v>
      </c>
      <c r="K179" s="51" t="n">
        <v>2573.891</v>
      </c>
      <c r="L179" s="51" t="n">
        <v>851.471</v>
      </c>
      <c r="M179" s="51" t="n">
        <v>1109.172</v>
      </c>
      <c r="N179" s="51" t="n">
        <v>712.024</v>
      </c>
      <c r="O179" s="51" t="n">
        <v>-53</v>
      </c>
      <c r="P179" s="57" t="n">
        <v>6635.476</v>
      </c>
      <c r="Q179" s="50" t="n">
        <v>149.794</v>
      </c>
      <c r="R179" s="51" t="n">
        <v>27.752</v>
      </c>
      <c r="S179" s="51" t="n">
        <v>177.546</v>
      </c>
      <c r="T179" s="56" t="n">
        <v>11829878</v>
      </c>
      <c r="U179" s="125" t="n">
        <f aca="false">+U178+(R179*1000)</f>
        <v>12209863</v>
      </c>
      <c r="V179" s="58" t="n">
        <v>2.55795384873636E-013</v>
      </c>
      <c r="W179" s="130" t="n">
        <v>44.7315473299574</v>
      </c>
      <c r="X179" s="148" t="n">
        <v>65</v>
      </c>
      <c r="Y179" s="149" t="n">
        <v>42</v>
      </c>
      <c r="Z179" s="150" t="n">
        <f aca="false">AVERAGE(X179,Y179)</f>
        <v>53.5</v>
      </c>
    </row>
    <row r="180" customFormat="false" ht="11.25" hidden="true" customHeight="false" outlineLevel="0" collapsed="false">
      <c r="A180" s="134" t="str">
        <f aca="false">TEXT(B180,"ddd")</f>
        <v>Wed</v>
      </c>
      <c r="B180" s="81" t="n">
        <v>37006</v>
      </c>
      <c r="C180" s="56" t="n">
        <v>3760.487</v>
      </c>
      <c r="D180" s="51" t="n">
        <v>3129.505</v>
      </c>
      <c r="E180" s="57" t="n">
        <v>6889.992</v>
      </c>
      <c r="F180" s="151" t="n">
        <v>607.300999999999</v>
      </c>
      <c r="G180" s="147"/>
      <c r="H180" s="147"/>
      <c r="I180" s="51" t="n">
        <v>297.876</v>
      </c>
      <c r="J180" s="51" t="n">
        <v>445.766</v>
      </c>
      <c r="K180" s="51" t="n">
        <v>2605.655</v>
      </c>
      <c r="L180" s="51" t="n">
        <v>886.05</v>
      </c>
      <c r="M180" s="51" t="n">
        <v>1175.917</v>
      </c>
      <c r="N180" s="51" t="n">
        <v>716.564</v>
      </c>
      <c r="O180" s="51" t="n">
        <v>-55</v>
      </c>
      <c r="P180" s="57" t="n">
        <v>6680.129</v>
      </c>
      <c r="Q180" s="50" t="n">
        <v>197.705</v>
      </c>
      <c r="R180" s="51" t="n">
        <v>12.158</v>
      </c>
      <c r="S180" s="51" t="n">
        <v>209.863</v>
      </c>
      <c r="T180" s="56" t="n">
        <v>12027583</v>
      </c>
      <c r="U180" s="125" t="n">
        <f aca="false">+U179+(R180*1000)</f>
        <v>12222021</v>
      </c>
      <c r="V180" s="58" t="n">
        <v>2.8421709430404E-013</v>
      </c>
      <c r="W180" s="130" t="n">
        <v>51.353511214502</v>
      </c>
      <c r="X180" s="148" t="n">
        <v>70</v>
      </c>
      <c r="Y180" s="149" t="n">
        <v>42</v>
      </c>
      <c r="Z180" s="150" t="n">
        <f aca="false">AVERAGE(X180,Y180)</f>
        <v>56</v>
      </c>
    </row>
    <row r="181" customFormat="false" ht="11.25" hidden="true" customHeight="false" outlineLevel="0" collapsed="false">
      <c r="A181" s="134" t="str">
        <f aca="false">TEXT(B181,"ddd")</f>
        <v>Thu</v>
      </c>
      <c r="B181" s="81" t="n">
        <v>37007</v>
      </c>
      <c r="C181" s="56" t="n">
        <v>4031.099</v>
      </c>
      <c r="D181" s="51" t="n">
        <v>3104.438</v>
      </c>
      <c r="E181" s="57" t="n">
        <v>7135.537</v>
      </c>
      <c r="F181" s="151" t="n">
        <v>771.206</v>
      </c>
      <c r="G181" s="147"/>
      <c r="H181" s="147"/>
      <c r="I181" s="51" t="n">
        <v>272.528</v>
      </c>
      <c r="J181" s="51" t="n">
        <v>490.881</v>
      </c>
      <c r="K181" s="51" t="n">
        <v>2653.885</v>
      </c>
      <c r="L181" s="51" t="n">
        <v>873.003</v>
      </c>
      <c r="M181" s="51" t="n">
        <v>1157.206</v>
      </c>
      <c r="N181" s="51" t="n">
        <v>652.652</v>
      </c>
      <c r="O181" s="51" t="n">
        <v>-71</v>
      </c>
      <c r="P181" s="57" t="n">
        <v>6800.361</v>
      </c>
      <c r="Q181" s="50" t="n">
        <v>296.85</v>
      </c>
      <c r="R181" s="51" t="n">
        <v>38.326</v>
      </c>
      <c r="S181" s="51" t="n">
        <v>335.176</v>
      </c>
      <c r="T181" s="56" t="n">
        <v>12324433</v>
      </c>
      <c r="U181" s="125" t="n">
        <f aca="false">+U180+(R181*1000)</f>
        <v>12260347</v>
      </c>
      <c r="V181" s="58" t="n">
        <v>0</v>
      </c>
      <c r="W181" s="130" t="n">
        <v>56.7758723546421</v>
      </c>
      <c r="X181" s="148" t="n">
        <v>78</v>
      </c>
      <c r="Y181" s="149" t="n">
        <v>47</v>
      </c>
      <c r="Z181" s="150" t="n">
        <f aca="false">AVERAGE(X181,Y181)</f>
        <v>62.5</v>
      </c>
    </row>
    <row r="182" customFormat="false" ht="11.25" hidden="true" customHeight="false" outlineLevel="0" collapsed="false">
      <c r="A182" s="134" t="str">
        <f aca="false">TEXT(B182,"ddd")</f>
        <v>Fri</v>
      </c>
      <c r="B182" s="81" t="n">
        <v>37008</v>
      </c>
      <c r="C182" s="56" t="n">
        <v>4032.853</v>
      </c>
      <c r="D182" s="51" t="n">
        <v>3117.631</v>
      </c>
      <c r="E182" s="57" t="n">
        <v>7150.484</v>
      </c>
      <c r="F182" s="151" t="n">
        <v>608.274</v>
      </c>
      <c r="G182" s="147"/>
      <c r="H182" s="147"/>
      <c r="I182" s="51" t="n">
        <v>250.026</v>
      </c>
      <c r="J182" s="51" t="n">
        <v>526.927</v>
      </c>
      <c r="K182" s="51" t="n">
        <v>2692.397</v>
      </c>
      <c r="L182" s="51" t="n">
        <v>880.517</v>
      </c>
      <c r="M182" s="51" t="n">
        <v>1171.703</v>
      </c>
      <c r="N182" s="51" t="n">
        <v>667.306</v>
      </c>
      <c r="O182" s="51" t="n">
        <v>-75</v>
      </c>
      <c r="P182" s="57" t="n">
        <v>6722.15</v>
      </c>
      <c r="Q182" s="50" t="n">
        <v>340.995</v>
      </c>
      <c r="R182" s="51" t="n">
        <v>87.339</v>
      </c>
      <c r="S182" s="51" t="n">
        <v>428.334</v>
      </c>
      <c r="T182" s="56" t="n">
        <v>12665428</v>
      </c>
      <c r="U182" s="125" t="n">
        <f aca="false">+U181+(R182*1000)</f>
        <v>12347686</v>
      </c>
      <c r="V182" s="58" t="n">
        <v>0</v>
      </c>
      <c r="W182" s="130" t="n">
        <v>59.8577504364418</v>
      </c>
      <c r="X182" s="148" t="n">
        <v>80</v>
      </c>
      <c r="Y182" s="149" t="n">
        <v>51</v>
      </c>
      <c r="Z182" s="150" t="n">
        <f aca="false">AVERAGE(X182,Y182)</f>
        <v>65.5</v>
      </c>
    </row>
    <row r="183" customFormat="false" ht="11.25" hidden="true" customHeight="false" outlineLevel="0" collapsed="false">
      <c r="A183" s="134" t="str">
        <f aca="false">TEXT(B183,"ddd")</f>
        <v>Sat</v>
      </c>
      <c r="B183" s="81" t="n">
        <v>37009</v>
      </c>
      <c r="C183" s="56" t="n">
        <v>4073.948</v>
      </c>
      <c r="D183" s="51" t="n">
        <v>3043.132</v>
      </c>
      <c r="E183" s="57" t="n">
        <v>7117.08</v>
      </c>
      <c r="F183" s="151" t="n">
        <v>671.58</v>
      </c>
      <c r="G183" s="147"/>
      <c r="H183" s="147"/>
      <c r="I183" s="51" t="n">
        <v>245.557</v>
      </c>
      <c r="J183" s="51" t="n">
        <v>509.478</v>
      </c>
      <c r="K183" s="51" t="n">
        <v>2602.206</v>
      </c>
      <c r="L183" s="51" t="n">
        <v>933.741</v>
      </c>
      <c r="M183" s="51" t="n">
        <v>1181.323</v>
      </c>
      <c r="N183" s="51" t="n">
        <v>669.869</v>
      </c>
      <c r="O183" s="51" t="n">
        <v>-117</v>
      </c>
      <c r="P183" s="57" t="n">
        <v>6696.754</v>
      </c>
      <c r="Q183" s="50" t="n">
        <v>363.713</v>
      </c>
      <c r="R183" s="51" t="n">
        <v>56.613</v>
      </c>
      <c r="S183" s="51" t="n">
        <v>420.326</v>
      </c>
      <c r="T183" s="56" t="n">
        <v>13029141</v>
      </c>
      <c r="U183" s="125" t="n">
        <f aca="false">+U182+(R183*1000)</f>
        <v>12404299</v>
      </c>
      <c r="V183" s="58" t="n">
        <v>0</v>
      </c>
      <c r="W183" s="130" t="n">
        <v>61.1160529435438</v>
      </c>
      <c r="X183" s="148" t="n">
        <v>80</v>
      </c>
      <c r="Y183" s="149" t="n">
        <v>61</v>
      </c>
      <c r="Z183" s="150" t="n">
        <f aca="false">AVERAGE(X183,Y183)</f>
        <v>70.5</v>
      </c>
    </row>
    <row r="184" customFormat="false" ht="11.25" hidden="true" customHeight="false" outlineLevel="0" collapsed="false">
      <c r="A184" s="134" t="str">
        <f aca="false">TEXT(B184,"ddd")</f>
        <v>Sun</v>
      </c>
      <c r="B184" s="81" t="n">
        <v>37010</v>
      </c>
      <c r="C184" s="56" t="n">
        <v>4187.411</v>
      </c>
      <c r="D184" s="51" t="n">
        <v>3204.766</v>
      </c>
      <c r="E184" s="57" t="n">
        <v>7392.177</v>
      </c>
      <c r="F184" s="151" t="n">
        <v>796.946999999999</v>
      </c>
      <c r="G184" s="147"/>
      <c r="H184" s="147"/>
      <c r="I184" s="51" t="n">
        <v>260.972</v>
      </c>
      <c r="J184" s="51" t="n">
        <v>526.059</v>
      </c>
      <c r="K184" s="51" t="n">
        <v>2726.478</v>
      </c>
      <c r="L184" s="51" t="n">
        <v>893.692</v>
      </c>
      <c r="M184" s="51" t="n">
        <v>1181.343</v>
      </c>
      <c r="N184" s="51" t="n">
        <v>805.497</v>
      </c>
      <c r="O184" s="51" t="n">
        <v>-109</v>
      </c>
      <c r="P184" s="57" t="n">
        <v>7081.988</v>
      </c>
      <c r="Q184" s="50" t="n">
        <v>250.776</v>
      </c>
      <c r="R184" s="51" t="n">
        <v>59.413</v>
      </c>
      <c r="S184" s="51" t="n">
        <v>310.189</v>
      </c>
      <c r="T184" s="56" t="n">
        <v>13279917</v>
      </c>
      <c r="U184" s="125" t="n">
        <f aca="false">+U183+(R184*1000)</f>
        <v>12463712</v>
      </c>
      <c r="V184" s="58" t="n">
        <v>0</v>
      </c>
      <c r="W184" s="130" t="n">
        <v>62.5485426250581</v>
      </c>
      <c r="X184" s="148" t="n">
        <v>64</v>
      </c>
      <c r="Y184" s="149" t="n">
        <v>50</v>
      </c>
      <c r="Z184" s="150" t="n">
        <f aca="false">AVERAGE(X184,Y184)</f>
        <v>57</v>
      </c>
    </row>
    <row r="185" customFormat="false" ht="12" hidden="true" customHeight="false" outlineLevel="0" collapsed="false">
      <c r="A185" s="137" t="str">
        <f aca="false">TEXT(B185,"ddd")</f>
        <v>Mon</v>
      </c>
      <c r="B185" s="82" t="n">
        <v>37011</v>
      </c>
      <c r="C185" s="70" t="n">
        <v>4173.561</v>
      </c>
      <c r="D185" s="66" t="n">
        <v>3199.403</v>
      </c>
      <c r="E185" s="71" t="n">
        <v>7372.964</v>
      </c>
      <c r="F185" s="152" t="n">
        <v>823.634</v>
      </c>
      <c r="G185" s="153"/>
      <c r="H185" s="153"/>
      <c r="I185" s="66" t="n">
        <v>272.659</v>
      </c>
      <c r="J185" s="66" t="n">
        <v>523.265</v>
      </c>
      <c r="K185" s="66" t="n">
        <v>2731.807</v>
      </c>
      <c r="L185" s="66" t="n">
        <v>884.288</v>
      </c>
      <c r="M185" s="66" t="n">
        <v>1174.793</v>
      </c>
      <c r="N185" s="66" t="n">
        <v>811.031</v>
      </c>
      <c r="O185" s="66" t="n">
        <v>-107</v>
      </c>
      <c r="P185" s="71" t="n">
        <v>7114.477</v>
      </c>
      <c r="Q185" s="65" t="n">
        <v>252.621</v>
      </c>
      <c r="R185" s="66" t="n">
        <v>5.866</v>
      </c>
      <c r="S185" s="66" t="n">
        <v>258.487</v>
      </c>
      <c r="T185" s="70" t="n">
        <v>13532538</v>
      </c>
      <c r="U185" s="139" t="n">
        <f aca="false">+U184+(R185*1000)</f>
        <v>12469578</v>
      </c>
      <c r="V185" s="72" t="n">
        <v>0</v>
      </c>
      <c r="W185" s="144" t="n">
        <v>61.6864019644472</v>
      </c>
      <c r="X185" s="154" t="n">
        <v>78</v>
      </c>
      <c r="Y185" s="155" t="n">
        <v>45</v>
      </c>
      <c r="Z185" s="156" t="n">
        <f aca="false">AVERAGE(X185,Y185)</f>
        <v>61.5</v>
      </c>
    </row>
    <row r="186" customFormat="false" ht="11.25" hidden="true" customHeight="false" outlineLevel="0" collapsed="false">
      <c r="A186" s="134" t="str">
        <f aca="false">TEXT(B186,"ddd")</f>
        <v>Tue</v>
      </c>
      <c r="B186" s="81" t="n">
        <v>37012</v>
      </c>
      <c r="C186" s="56" t="n">
        <v>4071.912</v>
      </c>
      <c r="D186" s="51" t="n">
        <v>2601.531</v>
      </c>
      <c r="E186" s="57" t="n">
        <v>6673.443</v>
      </c>
      <c r="F186" s="151" t="n">
        <v>464.862</v>
      </c>
      <c r="G186" s="147"/>
      <c r="H186" s="147"/>
      <c r="I186" s="51" t="n">
        <v>304.91</v>
      </c>
      <c r="J186" s="51" t="n">
        <v>447.55</v>
      </c>
      <c r="K186" s="51" t="n">
        <v>2473.118</v>
      </c>
      <c r="L186" s="51" t="n">
        <v>681.657</v>
      </c>
      <c r="M186" s="51" t="n">
        <v>1096.219</v>
      </c>
      <c r="N186" s="51" t="n">
        <v>797.721</v>
      </c>
      <c r="O186" s="51" t="n">
        <v>-81</v>
      </c>
      <c r="P186" s="57" t="n">
        <v>6185.037</v>
      </c>
      <c r="Q186" s="50" t="n">
        <v>462.665</v>
      </c>
      <c r="R186" s="51" t="n">
        <v>25.741</v>
      </c>
      <c r="S186" s="51" t="n">
        <v>488.406</v>
      </c>
      <c r="T186" s="56" t="n">
        <v>13995203</v>
      </c>
      <c r="U186" s="125" t="n">
        <f aca="false">+U185+(R186*1000)</f>
        <v>12495319</v>
      </c>
      <c r="V186" s="58" t="n">
        <v>0</v>
      </c>
      <c r="W186" s="130" t="n">
        <v>65.3274453700903</v>
      </c>
      <c r="X186" s="148" t="n">
        <v>69</v>
      </c>
      <c r="Y186" s="149" t="n">
        <v>45</v>
      </c>
      <c r="Z186" s="150" t="n">
        <f aca="false">AVERAGE(X186,Y186)</f>
        <v>57</v>
      </c>
    </row>
    <row r="187" customFormat="false" ht="11.25" hidden="true" customHeight="false" outlineLevel="0" collapsed="false">
      <c r="A187" s="134" t="str">
        <f aca="false">TEXT(B187,"ddd")</f>
        <v>Wed</v>
      </c>
      <c r="B187" s="81" t="n">
        <v>37013</v>
      </c>
      <c r="C187" s="56" t="n">
        <v>3995.482</v>
      </c>
      <c r="D187" s="51" t="n">
        <v>2636.484</v>
      </c>
      <c r="E187" s="57" t="n">
        <v>6631.966</v>
      </c>
      <c r="F187" s="151" t="n">
        <v>782.361000000001</v>
      </c>
      <c r="G187" s="147"/>
      <c r="H187" s="147"/>
      <c r="I187" s="51" t="n">
        <v>418.082</v>
      </c>
      <c r="J187" s="51" t="n">
        <v>492.244</v>
      </c>
      <c r="K187" s="51" t="n">
        <v>2442.025</v>
      </c>
      <c r="L187" s="51" t="n">
        <v>696.148</v>
      </c>
      <c r="M187" s="51" t="n">
        <v>1126.586</v>
      </c>
      <c r="N187" s="51" t="n">
        <v>700.002</v>
      </c>
      <c r="O187" s="51" t="n">
        <v>-96</v>
      </c>
      <c r="P187" s="57" t="n">
        <v>6561.448</v>
      </c>
      <c r="Q187" s="50" t="n">
        <v>207.918</v>
      </c>
      <c r="R187" s="51" t="n">
        <v>-137.4</v>
      </c>
      <c r="S187" s="51" t="n">
        <v>70.518</v>
      </c>
      <c r="T187" s="56" t="n">
        <v>14203121</v>
      </c>
      <c r="U187" s="125" t="n">
        <f aca="false">+U186+(R187*1000)</f>
        <v>12357919</v>
      </c>
      <c r="V187" s="58" t="n">
        <v>0</v>
      </c>
      <c r="W187" s="130" t="n">
        <v>57.1087166065952</v>
      </c>
      <c r="X187" s="148" t="n">
        <v>56</v>
      </c>
      <c r="Y187" s="149" t="n">
        <v>33</v>
      </c>
      <c r="Z187" s="150" t="n">
        <f aca="false">AVERAGE(X187,Y187)</f>
        <v>44.5</v>
      </c>
    </row>
    <row r="188" customFormat="false" ht="11.25" hidden="true" customHeight="false" outlineLevel="0" collapsed="false">
      <c r="A188" s="134" t="str">
        <f aca="false">TEXT(B188,"ddd")</f>
        <v>Thu</v>
      </c>
      <c r="B188" s="81" t="n">
        <v>37014</v>
      </c>
      <c r="C188" s="56" t="n">
        <v>3909.465</v>
      </c>
      <c r="D188" s="51" t="n">
        <v>2965.697</v>
      </c>
      <c r="E188" s="57" t="n">
        <v>6875.162</v>
      </c>
      <c r="F188" s="151" t="n">
        <v>1103.939</v>
      </c>
      <c r="G188" s="147"/>
      <c r="H188" s="147"/>
      <c r="I188" s="51" t="n">
        <v>448.716</v>
      </c>
      <c r="J188" s="51" t="n">
        <v>499.499</v>
      </c>
      <c r="K188" s="51" t="n">
        <v>2551.87</v>
      </c>
      <c r="L188" s="51" t="n">
        <v>842.866</v>
      </c>
      <c r="M188" s="51" t="n">
        <v>1077.867</v>
      </c>
      <c r="N188" s="51" t="n">
        <v>684.646</v>
      </c>
      <c r="O188" s="51" t="n">
        <v>-77</v>
      </c>
      <c r="P188" s="57" t="n">
        <v>7132.403</v>
      </c>
      <c r="Q188" s="50" t="n">
        <v>77.616</v>
      </c>
      <c r="R188" s="51" t="n">
        <v>-334.857</v>
      </c>
      <c r="S188" s="51" t="n">
        <v>-257.241</v>
      </c>
      <c r="T188" s="56" t="n">
        <v>14280737</v>
      </c>
      <c r="U188" s="125" t="n">
        <f aca="false">+U187+(R188*1000)</f>
        <v>12023062</v>
      </c>
      <c r="V188" s="58" t="n">
        <v>0</v>
      </c>
      <c r="W188" s="130" t="n">
        <v>34.8600406950427</v>
      </c>
      <c r="X188" s="148" t="n">
        <v>57</v>
      </c>
      <c r="Y188" s="149" t="n">
        <v>42</v>
      </c>
      <c r="Z188" s="150" t="n">
        <f aca="false">AVERAGE(X188,Y188)</f>
        <v>49.5</v>
      </c>
    </row>
    <row r="189" customFormat="false" ht="11.25" hidden="true" customHeight="false" outlineLevel="0" collapsed="false">
      <c r="A189" s="134" t="str">
        <f aca="false">TEXT(B189,"ddd")</f>
        <v>Fri</v>
      </c>
      <c r="B189" s="81" t="n">
        <v>37015</v>
      </c>
      <c r="C189" s="56" t="n">
        <v>4042.322</v>
      </c>
      <c r="D189" s="51" t="n">
        <v>3175.533</v>
      </c>
      <c r="E189" s="57" t="n">
        <v>7217.855</v>
      </c>
      <c r="F189" s="151" t="n">
        <v>1004.927</v>
      </c>
      <c r="G189" s="147"/>
      <c r="H189" s="147"/>
      <c r="I189" s="51" t="n">
        <v>351.81</v>
      </c>
      <c r="J189" s="51" t="n">
        <v>525.905</v>
      </c>
      <c r="K189" s="51" t="n">
        <v>2752.731</v>
      </c>
      <c r="L189" s="51" t="n">
        <v>849.318</v>
      </c>
      <c r="M189" s="51" t="n">
        <v>1094.864</v>
      </c>
      <c r="N189" s="51" t="n">
        <v>749.655</v>
      </c>
      <c r="O189" s="51" t="n">
        <v>-75</v>
      </c>
      <c r="P189" s="57" t="n">
        <v>7254.21</v>
      </c>
      <c r="Q189" s="50" t="n">
        <v>263.947</v>
      </c>
      <c r="R189" s="51" t="n">
        <v>-300.302</v>
      </c>
      <c r="S189" s="51" t="n">
        <v>-36.355</v>
      </c>
      <c r="T189" s="56" t="n">
        <v>14544684</v>
      </c>
      <c r="U189" s="125" t="n">
        <f aca="false">+U188+(R189*1000)</f>
        <v>11722760</v>
      </c>
      <c r="V189" s="58" t="n">
        <v>4.54747350886464E-013</v>
      </c>
      <c r="W189" s="130" t="n">
        <v>35.363076083967</v>
      </c>
      <c r="X189" s="148" t="n">
        <v>62</v>
      </c>
      <c r="Y189" s="149" t="n">
        <v>36</v>
      </c>
      <c r="Z189" s="150" t="n">
        <f aca="false">AVERAGE(X189,Y189)</f>
        <v>49</v>
      </c>
    </row>
    <row r="190" customFormat="false" ht="11.25" hidden="true" customHeight="false" outlineLevel="0" collapsed="false">
      <c r="A190" s="134" t="str">
        <f aca="false">TEXT(B190,"ddd")</f>
        <v>Sat</v>
      </c>
      <c r="B190" s="81" t="n">
        <v>37016</v>
      </c>
      <c r="C190" s="56" t="n">
        <v>3960.553</v>
      </c>
      <c r="D190" s="51" t="n">
        <v>2937.843</v>
      </c>
      <c r="E190" s="57" t="n">
        <v>6898.396</v>
      </c>
      <c r="F190" s="151" t="n">
        <v>929.886999999999</v>
      </c>
      <c r="G190" s="147"/>
      <c r="H190" s="147"/>
      <c r="I190" s="51" t="n">
        <v>304.276</v>
      </c>
      <c r="J190" s="51" t="n">
        <v>535.052</v>
      </c>
      <c r="K190" s="51" t="n">
        <v>2433.372</v>
      </c>
      <c r="L190" s="51" t="n">
        <v>853.06</v>
      </c>
      <c r="M190" s="51" t="n">
        <v>1151.586</v>
      </c>
      <c r="N190" s="51" t="n">
        <v>724.822</v>
      </c>
      <c r="O190" s="51" t="n">
        <v>-91</v>
      </c>
      <c r="P190" s="57" t="n">
        <v>6841.055</v>
      </c>
      <c r="Q190" s="50" t="n">
        <v>288.379</v>
      </c>
      <c r="R190" s="51" t="n">
        <v>-231.038</v>
      </c>
      <c r="S190" s="51" t="n">
        <v>57.341</v>
      </c>
      <c r="T190" s="56" t="n">
        <v>14833063</v>
      </c>
      <c r="U190" s="125" t="n">
        <f aca="false">+U189+(R190*1000)</f>
        <v>11491722</v>
      </c>
      <c r="V190" s="58" t="n">
        <v>3.41060513164848E-013</v>
      </c>
      <c r="W190" s="130" t="n">
        <v>37.992342013191</v>
      </c>
      <c r="X190" s="148" t="n">
        <v>67</v>
      </c>
      <c r="Y190" s="149" t="n">
        <v>39</v>
      </c>
      <c r="Z190" s="150" t="n">
        <f aca="false">AVERAGE(X190,Y190)</f>
        <v>53</v>
      </c>
    </row>
    <row r="191" customFormat="false" ht="11.25" hidden="true" customHeight="false" outlineLevel="0" collapsed="false">
      <c r="A191" s="134" t="str">
        <f aca="false">TEXT(B191,"ddd")</f>
        <v>Sun</v>
      </c>
      <c r="B191" s="81" t="n">
        <v>37017</v>
      </c>
      <c r="C191" s="56" t="n">
        <v>4013.489</v>
      </c>
      <c r="D191" s="51" t="n">
        <v>3033.602</v>
      </c>
      <c r="E191" s="57" t="n">
        <v>7047.091</v>
      </c>
      <c r="F191" s="151" t="n">
        <v>756.179000000001</v>
      </c>
      <c r="G191" s="147"/>
      <c r="H191" s="147"/>
      <c r="I191" s="51" t="n">
        <v>316.892</v>
      </c>
      <c r="J191" s="51" t="n">
        <v>523.574</v>
      </c>
      <c r="K191" s="51" t="n">
        <v>2540.021</v>
      </c>
      <c r="L191" s="51" t="n">
        <v>874.441</v>
      </c>
      <c r="M191" s="51" t="n">
        <v>1167.187</v>
      </c>
      <c r="N191" s="51" t="n">
        <v>753.494</v>
      </c>
      <c r="O191" s="51" t="n">
        <v>-94</v>
      </c>
      <c r="P191" s="57" t="n">
        <v>6837.788</v>
      </c>
      <c r="Q191" s="50" t="n">
        <v>203.095</v>
      </c>
      <c r="R191" s="51" t="n">
        <v>6.208</v>
      </c>
      <c r="S191" s="51" t="n">
        <v>209.303</v>
      </c>
      <c r="T191" s="56" t="n">
        <v>15036158</v>
      </c>
      <c r="U191" s="125" t="n">
        <f aca="false">+U190+(R191*1000)</f>
        <v>11497930</v>
      </c>
      <c r="V191" s="58" t="n">
        <v>0</v>
      </c>
      <c r="W191" s="130" t="n">
        <v>47.0712293441389</v>
      </c>
      <c r="X191" s="148" t="n">
        <v>64</v>
      </c>
      <c r="Y191" s="149" t="n">
        <v>40</v>
      </c>
      <c r="Z191" s="150" t="n">
        <f aca="false">AVERAGE(X191,Y191)</f>
        <v>52</v>
      </c>
    </row>
    <row r="192" customFormat="false" ht="11.25" hidden="true" customHeight="false" outlineLevel="0" collapsed="false">
      <c r="A192" s="134" t="str">
        <f aca="false">TEXT(B192,"ddd")</f>
        <v>Mon</v>
      </c>
      <c r="B192" s="81" t="n">
        <v>37018</v>
      </c>
      <c r="C192" s="56" t="n">
        <v>4021.216</v>
      </c>
      <c r="D192" s="51" t="n">
        <v>3041.418</v>
      </c>
      <c r="E192" s="57" t="n">
        <v>7062.634</v>
      </c>
      <c r="F192" s="151" t="n">
        <v>787.435000000001</v>
      </c>
      <c r="G192" s="147"/>
      <c r="H192" s="147"/>
      <c r="I192" s="51" t="n">
        <v>313.777</v>
      </c>
      <c r="J192" s="51" t="n">
        <v>522.428</v>
      </c>
      <c r="K192" s="51" t="n">
        <v>2561.041</v>
      </c>
      <c r="L192" s="51" t="n">
        <v>859.315</v>
      </c>
      <c r="M192" s="51" t="n">
        <v>1089.141</v>
      </c>
      <c r="N192" s="51" t="n">
        <v>806.331</v>
      </c>
      <c r="O192" s="51" t="n">
        <v>-96</v>
      </c>
      <c r="P192" s="57" t="n">
        <v>6843.468</v>
      </c>
      <c r="Q192" s="50" t="n">
        <v>223.366</v>
      </c>
      <c r="R192" s="51" t="n">
        <v>-4.2</v>
      </c>
      <c r="S192" s="51" t="n">
        <v>219.166</v>
      </c>
      <c r="T192" s="56" t="n">
        <v>15259524</v>
      </c>
      <c r="U192" s="125" t="n">
        <f aca="false">+U191+(R192*1000)</f>
        <v>11493730</v>
      </c>
      <c r="V192" s="58" t="n">
        <v>0</v>
      </c>
      <c r="W192" s="130" t="n">
        <v>50.3135407267776</v>
      </c>
      <c r="X192" s="148" t="n">
        <v>69</v>
      </c>
      <c r="Y192" s="149" t="n">
        <v>40</v>
      </c>
      <c r="Z192" s="150" t="n">
        <f aca="false">AVERAGE(X192,Y192)</f>
        <v>54.5</v>
      </c>
    </row>
    <row r="193" customFormat="false" ht="11.25" hidden="true" customHeight="false" outlineLevel="0" collapsed="false">
      <c r="A193" s="134" t="str">
        <f aca="false">TEXT(B193,"ddd")</f>
        <v>Tue</v>
      </c>
      <c r="B193" s="81" t="n">
        <v>37019</v>
      </c>
      <c r="C193" s="56" t="n">
        <v>4068.365</v>
      </c>
      <c r="D193" s="51" t="n">
        <v>2921.105</v>
      </c>
      <c r="E193" s="57" t="n">
        <v>6989.47</v>
      </c>
      <c r="F193" s="151" t="n">
        <v>638.374</v>
      </c>
      <c r="G193" s="147"/>
      <c r="H193" s="147"/>
      <c r="I193" s="51" t="n">
        <v>293.768</v>
      </c>
      <c r="J193" s="51" t="n">
        <v>507.735</v>
      </c>
      <c r="K193" s="51" t="n">
        <v>2674.794</v>
      </c>
      <c r="L193" s="51" t="n">
        <v>723.672</v>
      </c>
      <c r="M193" s="51" t="n">
        <v>1079.236</v>
      </c>
      <c r="N193" s="51" t="n">
        <v>820.344</v>
      </c>
      <c r="O193" s="51" t="n">
        <v>-108</v>
      </c>
      <c r="P193" s="57" t="n">
        <v>6629.923</v>
      </c>
      <c r="Q193" s="50" t="n">
        <v>302.18</v>
      </c>
      <c r="R193" s="51" t="n">
        <v>57.367</v>
      </c>
      <c r="S193" s="51" t="n">
        <v>359.547</v>
      </c>
      <c r="T193" s="56" t="n">
        <v>15561704</v>
      </c>
      <c r="U193" s="125" t="n">
        <f aca="false">+U192+(R193*1000)</f>
        <v>11551097</v>
      </c>
      <c r="V193" s="58" t="n">
        <v>4.54747350886464E-013</v>
      </c>
      <c r="W193" s="130" t="n">
        <v>54.0281080362247</v>
      </c>
      <c r="X193" s="148" t="n">
        <v>79</v>
      </c>
      <c r="Y193" s="149" t="n">
        <v>44</v>
      </c>
      <c r="Z193" s="150" t="n">
        <f aca="false">AVERAGE(X193,Y193)</f>
        <v>61.5</v>
      </c>
    </row>
    <row r="194" customFormat="false" ht="11.25" hidden="true" customHeight="false" outlineLevel="0" collapsed="false">
      <c r="A194" s="134" t="str">
        <f aca="false">TEXT(B194,"ddd")</f>
        <v>Wed</v>
      </c>
      <c r="B194" s="81" t="n">
        <v>37020</v>
      </c>
      <c r="C194" s="56" t="n">
        <v>4106.573</v>
      </c>
      <c r="D194" s="51" t="n">
        <v>2969.146</v>
      </c>
      <c r="E194" s="57" t="n">
        <v>7075.719</v>
      </c>
      <c r="F194" s="151" t="n">
        <v>391.759000000001</v>
      </c>
      <c r="G194" s="147"/>
      <c r="H194" s="147"/>
      <c r="I194" s="51" t="n">
        <v>282.747</v>
      </c>
      <c r="J194" s="51" t="n">
        <v>539.074</v>
      </c>
      <c r="K194" s="51" t="n">
        <v>2702.648</v>
      </c>
      <c r="L194" s="51" t="n">
        <v>632.248</v>
      </c>
      <c r="M194" s="51" t="n">
        <v>1126.553</v>
      </c>
      <c r="N194" s="51" t="n">
        <v>820.428</v>
      </c>
      <c r="O194" s="51" t="n">
        <v>100</v>
      </c>
      <c r="P194" s="57" t="n">
        <v>6595.457</v>
      </c>
      <c r="Q194" s="50" t="n">
        <v>349.112</v>
      </c>
      <c r="R194" s="51" t="n">
        <v>131.15</v>
      </c>
      <c r="S194" s="51" t="n">
        <v>480.262</v>
      </c>
      <c r="T194" s="56" t="n">
        <v>15910816</v>
      </c>
      <c r="U194" s="125" t="n">
        <f aca="false">+U193+(R194*1000)</f>
        <v>11682247</v>
      </c>
      <c r="V194" s="58" t="n">
        <v>0</v>
      </c>
      <c r="W194" s="130" t="n">
        <v>61.4146346850377</v>
      </c>
      <c r="X194" s="148" t="n">
        <v>83</v>
      </c>
      <c r="Y194" s="149" t="n">
        <v>54</v>
      </c>
      <c r="Z194" s="150" t="n">
        <f aca="false">AVERAGE(X194,Y194)</f>
        <v>68.5</v>
      </c>
    </row>
    <row r="195" customFormat="false" ht="11.25" hidden="true" customHeight="false" outlineLevel="0" collapsed="false">
      <c r="A195" s="134" t="str">
        <f aca="false">TEXT(B195,"ddd")</f>
        <v>Thu</v>
      </c>
      <c r="B195" s="81" t="n">
        <v>37021</v>
      </c>
      <c r="C195" s="56" t="n">
        <v>4063.935</v>
      </c>
      <c r="D195" s="51" t="n">
        <v>2990.294</v>
      </c>
      <c r="E195" s="57" t="n">
        <v>7054.229</v>
      </c>
      <c r="F195" s="151" t="n">
        <v>518.907999999999</v>
      </c>
      <c r="G195" s="147"/>
      <c r="H195" s="147"/>
      <c r="I195" s="51" t="n">
        <v>253.918</v>
      </c>
      <c r="J195" s="51" t="n">
        <v>483.201</v>
      </c>
      <c r="K195" s="51" t="n">
        <v>2768.887</v>
      </c>
      <c r="L195" s="51" t="n">
        <v>623.602</v>
      </c>
      <c r="M195" s="51" t="n">
        <v>1111.793</v>
      </c>
      <c r="N195" s="51" t="n">
        <v>805.871</v>
      </c>
      <c r="O195" s="51" t="n">
        <v>100</v>
      </c>
      <c r="P195" s="57" t="n">
        <v>6666.18</v>
      </c>
      <c r="Q195" s="50" t="n">
        <v>329.074</v>
      </c>
      <c r="R195" s="51" t="n">
        <v>58.975</v>
      </c>
      <c r="S195" s="51" t="n">
        <v>388.049</v>
      </c>
      <c r="T195" s="56" t="n">
        <v>16239890</v>
      </c>
      <c r="U195" s="125" t="n">
        <f aca="false">+U194+(R195*1000)</f>
        <v>11741222</v>
      </c>
      <c r="V195" s="58" t="n">
        <v>0</v>
      </c>
      <c r="W195" s="130" t="n">
        <v>63.5922048208653</v>
      </c>
      <c r="X195" s="148" t="n">
        <v>76</v>
      </c>
      <c r="Y195" s="149" t="n">
        <v>50</v>
      </c>
      <c r="Z195" s="150" t="n">
        <f aca="false">AVERAGE(X195,Y195)</f>
        <v>63</v>
      </c>
    </row>
    <row r="196" customFormat="false" ht="11.25" hidden="true" customHeight="false" outlineLevel="0" collapsed="false">
      <c r="A196" s="134" t="str">
        <f aca="false">TEXT(B196,"ddd")</f>
        <v>Fri</v>
      </c>
      <c r="B196" s="81" t="n">
        <v>37022</v>
      </c>
      <c r="C196" s="56" t="n">
        <v>4127.79</v>
      </c>
      <c r="D196" s="51" t="n">
        <v>3089.336</v>
      </c>
      <c r="E196" s="57" t="n">
        <v>7217.126</v>
      </c>
      <c r="F196" s="151" t="n">
        <v>540.942</v>
      </c>
      <c r="G196" s="147"/>
      <c r="H196" s="147"/>
      <c r="I196" s="51" t="n">
        <v>271.391</v>
      </c>
      <c r="J196" s="51" t="n">
        <v>483.091</v>
      </c>
      <c r="K196" s="51" t="n">
        <v>2807.016</v>
      </c>
      <c r="L196" s="51" t="n">
        <v>708.574</v>
      </c>
      <c r="M196" s="51" t="n">
        <v>1137.366</v>
      </c>
      <c r="N196" s="51" t="n">
        <v>810.474</v>
      </c>
      <c r="O196" s="51" t="n">
        <v>100</v>
      </c>
      <c r="P196" s="57" t="n">
        <v>6858.854</v>
      </c>
      <c r="Q196" s="50" t="n">
        <v>311.286</v>
      </c>
      <c r="R196" s="51" t="n">
        <v>46.986</v>
      </c>
      <c r="S196" s="51" t="n">
        <v>358.272</v>
      </c>
      <c r="T196" s="56" t="n">
        <v>16551176</v>
      </c>
      <c r="U196" s="125" t="n">
        <f aca="false">+U195+(R196*1000)</f>
        <v>11788208</v>
      </c>
      <c r="V196" s="58" t="n">
        <v>0</v>
      </c>
      <c r="W196" s="130" t="n">
        <v>61.4643528955811</v>
      </c>
      <c r="X196" s="148" t="n">
        <v>84</v>
      </c>
      <c r="Y196" s="149" t="n">
        <v>44</v>
      </c>
      <c r="Z196" s="150" t="n">
        <f aca="false">AVERAGE(X196,Y196)</f>
        <v>64</v>
      </c>
    </row>
    <row r="197" customFormat="false" ht="11.25" hidden="true" customHeight="false" outlineLevel="0" collapsed="false">
      <c r="A197" s="134" t="str">
        <f aca="false">TEXT(B197,"ddd")</f>
        <v>Sat</v>
      </c>
      <c r="B197" s="81" t="n">
        <v>37023</v>
      </c>
      <c r="C197" s="56" t="n">
        <v>4082.991</v>
      </c>
      <c r="D197" s="51" t="n">
        <v>3114.354</v>
      </c>
      <c r="E197" s="57" t="n">
        <v>7197.345</v>
      </c>
      <c r="F197" s="151" t="n">
        <v>488.643999999999</v>
      </c>
      <c r="G197" s="147"/>
      <c r="H197" s="147"/>
      <c r="I197" s="51" t="n">
        <v>251.806</v>
      </c>
      <c r="J197" s="51" t="n">
        <v>498.265</v>
      </c>
      <c r="K197" s="51" t="n">
        <v>2838.876</v>
      </c>
      <c r="L197" s="51" t="n">
        <v>693.894</v>
      </c>
      <c r="M197" s="51" t="n">
        <v>1179.578</v>
      </c>
      <c r="N197" s="51" t="n">
        <v>803.112</v>
      </c>
      <c r="O197" s="51" t="n">
        <v>96</v>
      </c>
      <c r="P197" s="57" t="n">
        <v>6850.175</v>
      </c>
      <c r="Q197" s="50" t="n">
        <v>299.858</v>
      </c>
      <c r="R197" s="51" t="n">
        <v>47.312</v>
      </c>
      <c r="S197" s="51" t="n">
        <v>347.17</v>
      </c>
      <c r="T197" s="56" t="n">
        <v>16851034</v>
      </c>
      <c r="U197" s="125" t="n">
        <f aca="false">+U196+(R197*1000)</f>
        <v>11835520</v>
      </c>
      <c r="V197" s="58" t="n">
        <v>0</v>
      </c>
      <c r="W197" s="130" t="n">
        <v>60.1282032176146</v>
      </c>
      <c r="X197" s="148" t="n">
        <v>90</v>
      </c>
      <c r="Y197" s="149" t="n">
        <v>56</v>
      </c>
      <c r="Z197" s="150" t="n">
        <f aca="false">AVERAGE(X197,Y197)</f>
        <v>73</v>
      </c>
    </row>
    <row r="198" customFormat="false" ht="11.25" hidden="true" customHeight="false" outlineLevel="0" collapsed="false">
      <c r="A198" s="134" t="str">
        <f aca="false">TEXT(B198,"ddd")</f>
        <v>Sun</v>
      </c>
      <c r="B198" s="81" t="n">
        <v>37024</v>
      </c>
      <c r="C198" s="56" t="n">
        <v>4105.549</v>
      </c>
      <c r="D198" s="51" t="n">
        <v>3133.369</v>
      </c>
      <c r="E198" s="57" t="n">
        <v>7238.918</v>
      </c>
      <c r="F198" s="151" t="n">
        <v>547.399</v>
      </c>
      <c r="G198" s="147"/>
      <c r="H198" s="147"/>
      <c r="I198" s="51" t="n">
        <v>238.926</v>
      </c>
      <c r="J198" s="51" t="n">
        <v>483.609</v>
      </c>
      <c r="K198" s="51" t="n">
        <v>2743.709</v>
      </c>
      <c r="L198" s="51" t="n">
        <v>831.27</v>
      </c>
      <c r="M198" s="51" t="n">
        <v>1146.592</v>
      </c>
      <c r="N198" s="51" t="n">
        <v>803.955</v>
      </c>
      <c r="O198" s="51" t="n">
        <v>100</v>
      </c>
      <c r="P198" s="57" t="n">
        <v>6895.46</v>
      </c>
      <c r="Q198" s="50" t="n">
        <v>325.752</v>
      </c>
      <c r="R198" s="51" t="n">
        <v>17.706</v>
      </c>
      <c r="S198" s="51" t="n">
        <v>343.458</v>
      </c>
      <c r="T198" s="56" t="n">
        <v>17176786</v>
      </c>
      <c r="U198" s="125" t="n">
        <f aca="false">+U197+(R198*1000)</f>
        <v>11853226</v>
      </c>
      <c r="V198" s="58" t="n">
        <v>5.11590769747272E-013</v>
      </c>
      <c r="W198" s="130" t="n">
        <v>66.3649219380084</v>
      </c>
      <c r="X198" s="148" t="n">
        <v>79</v>
      </c>
      <c r="Y198" s="149" t="n">
        <v>60</v>
      </c>
      <c r="Z198" s="150" t="n">
        <f aca="false">AVERAGE(X198,Y198)</f>
        <v>69.5</v>
      </c>
    </row>
    <row r="199" customFormat="false" ht="11.25" hidden="true" customHeight="false" outlineLevel="0" collapsed="false">
      <c r="A199" s="134" t="str">
        <f aca="false">TEXT(B199,"ddd")</f>
        <v>Mon</v>
      </c>
      <c r="B199" s="81" t="n">
        <v>37025</v>
      </c>
      <c r="C199" s="56" t="n">
        <v>4067.544</v>
      </c>
      <c r="D199" s="51" t="n">
        <v>3119.328</v>
      </c>
      <c r="E199" s="57" t="n">
        <v>7186.872</v>
      </c>
      <c r="F199" s="151" t="n">
        <v>446.547</v>
      </c>
      <c r="G199" s="147"/>
      <c r="H199" s="147"/>
      <c r="I199" s="51" t="n">
        <v>252.853</v>
      </c>
      <c r="J199" s="51" t="n">
        <v>487.899</v>
      </c>
      <c r="K199" s="51" t="n">
        <v>2735.817</v>
      </c>
      <c r="L199" s="51" t="n">
        <v>817.778</v>
      </c>
      <c r="M199" s="51" t="n">
        <v>1137.362</v>
      </c>
      <c r="N199" s="51" t="n">
        <v>798.936</v>
      </c>
      <c r="O199" s="51" t="n">
        <v>100</v>
      </c>
      <c r="P199" s="57" t="n">
        <v>6777.192</v>
      </c>
      <c r="Q199" s="50" t="n">
        <v>280.041</v>
      </c>
      <c r="R199" s="51" t="n">
        <v>129.639</v>
      </c>
      <c r="S199" s="51" t="n">
        <v>409.68</v>
      </c>
      <c r="T199" s="56" t="n">
        <v>17456827</v>
      </c>
      <c r="U199" s="125" t="n">
        <f aca="false">+U198+(R199*1000)</f>
        <v>11982865</v>
      </c>
      <c r="V199" s="58" t="n">
        <v>0</v>
      </c>
      <c r="W199" s="130" t="n">
        <v>67.7474089575127</v>
      </c>
      <c r="X199" s="148" t="n">
        <v>83</v>
      </c>
      <c r="Y199" s="149" t="n">
        <v>55</v>
      </c>
      <c r="Z199" s="150" t="n">
        <f aca="false">AVERAGE(X199,Y199)</f>
        <v>69</v>
      </c>
    </row>
    <row r="200" customFormat="false" ht="11.25" hidden="true" customHeight="false" outlineLevel="0" collapsed="false">
      <c r="A200" s="134" t="str">
        <f aca="false">TEXT(B200,"ddd")</f>
        <v>Tue</v>
      </c>
      <c r="B200" s="81" t="n">
        <v>37026</v>
      </c>
      <c r="C200" s="56" t="n">
        <v>4069.025</v>
      </c>
      <c r="D200" s="51" t="n">
        <v>3132.209</v>
      </c>
      <c r="E200" s="57" t="n">
        <v>7201.234</v>
      </c>
      <c r="F200" s="151" t="n">
        <v>428.060000000001</v>
      </c>
      <c r="G200" s="147"/>
      <c r="H200" s="147"/>
      <c r="I200" s="51" t="n">
        <v>253.168</v>
      </c>
      <c r="J200" s="51" t="n">
        <v>464.296</v>
      </c>
      <c r="K200" s="51" t="n">
        <v>2674.29</v>
      </c>
      <c r="L200" s="51" t="n">
        <v>859.578</v>
      </c>
      <c r="M200" s="51" t="n">
        <v>1144.087</v>
      </c>
      <c r="N200" s="51" t="n">
        <v>800.789</v>
      </c>
      <c r="O200" s="51" t="n">
        <v>100</v>
      </c>
      <c r="P200" s="57" t="n">
        <v>6724.268</v>
      </c>
      <c r="Q200" s="50" t="n">
        <v>309.501</v>
      </c>
      <c r="R200" s="51" t="n">
        <v>167.465</v>
      </c>
      <c r="S200" s="51" t="n">
        <v>476.966</v>
      </c>
      <c r="T200" s="56" t="n">
        <v>17766328</v>
      </c>
      <c r="U200" s="125" t="n">
        <f aca="false">+U199+(R200*1000)</f>
        <v>12150330</v>
      </c>
      <c r="V200" s="58" t="n">
        <v>0</v>
      </c>
      <c r="W200" s="130" t="n">
        <v>67.3760778525182</v>
      </c>
      <c r="X200" s="148" t="n">
        <v>83</v>
      </c>
      <c r="Y200" s="149" t="n">
        <v>62</v>
      </c>
      <c r="Z200" s="150" t="n">
        <f aca="false">AVERAGE(X200,Y200)</f>
        <v>72.5</v>
      </c>
    </row>
    <row r="201" customFormat="false" ht="11.25" hidden="true" customHeight="false" outlineLevel="0" collapsed="false">
      <c r="A201" s="134" t="str">
        <f aca="false">TEXT(B201,"ddd")</f>
        <v>Wed</v>
      </c>
      <c r="B201" s="81" t="n">
        <v>37027</v>
      </c>
      <c r="C201" s="56" t="n">
        <v>4005.885</v>
      </c>
      <c r="D201" s="51" t="n">
        <v>3165.386</v>
      </c>
      <c r="E201" s="57" t="n">
        <v>7171.271</v>
      </c>
      <c r="F201" s="151" t="n">
        <v>456.398</v>
      </c>
      <c r="G201" s="147"/>
      <c r="H201" s="147"/>
      <c r="I201" s="51" t="n">
        <v>270.354</v>
      </c>
      <c r="J201" s="51" t="n">
        <v>479.758</v>
      </c>
      <c r="K201" s="51" t="n">
        <v>2764.499</v>
      </c>
      <c r="L201" s="51" t="n">
        <v>834.971</v>
      </c>
      <c r="M201" s="51" t="n">
        <v>1167.107</v>
      </c>
      <c r="N201" s="51" t="n">
        <v>762.866</v>
      </c>
      <c r="O201" s="51" t="n">
        <v>100</v>
      </c>
      <c r="P201" s="57" t="n">
        <v>6835.953</v>
      </c>
      <c r="Q201" s="50" t="n">
        <v>271.787</v>
      </c>
      <c r="R201" s="51" t="n">
        <v>63.531</v>
      </c>
      <c r="S201" s="51" t="n">
        <v>335.318</v>
      </c>
      <c r="T201" s="56" t="n">
        <v>18038115</v>
      </c>
      <c r="U201" s="125" t="n">
        <f aca="false">+U200+(R201*1000)</f>
        <v>12213861</v>
      </c>
      <c r="V201" s="58" t="n">
        <v>0</v>
      </c>
      <c r="W201" s="130" t="n">
        <v>69.4015878134343</v>
      </c>
      <c r="X201" s="148" t="n">
        <v>75</v>
      </c>
      <c r="Y201" s="149" t="n">
        <v>57</v>
      </c>
      <c r="Z201" s="150" t="n">
        <f aca="false">AVERAGE(X201,Y201)</f>
        <v>66</v>
      </c>
    </row>
    <row r="202" customFormat="false" ht="11.25" hidden="true" customHeight="false" outlineLevel="0" collapsed="false">
      <c r="A202" s="134" t="str">
        <f aca="false">TEXT(B202,"ddd")</f>
        <v>Thu</v>
      </c>
      <c r="B202" s="81" t="n">
        <v>37028</v>
      </c>
      <c r="C202" s="56" t="n">
        <v>4070.292</v>
      </c>
      <c r="D202" s="51" t="n">
        <v>3203.719</v>
      </c>
      <c r="E202" s="57" t="n">
        <v>7274.011</v>
      </c>
      <c r="F202" s="151" t="n">
        <v>577.730000000001</v>
      </c>
      <c r="G202" s="147"/>
      <c r="H202" s="147"/>
      <c r="I202" s="51" t="n">
        <v>276.399</v>
      </c>
      <c r="J202" s="51" t="n">
        <v>474.622</v>
      </c>
      <c r="K202" s="51" t="n">
        <v>2771.514</v>
      </c>
      <c r="L202" s="51" t="n">
        <v>860.605</v>
      </c>
      <c r="M202" s="51" t="n">
        <v>1164.718</v>
      </c>
      <c r="N202" s="51" t="n">
        <v>749.916</v>
      </c>
      <c r="O202" s="51" t="n">
        <v>100</v>
      </c>
      <c r="P202" s="57" t="n">
        <v>6975.504</v>
      </c>
      <c r="Q202" s="50" t="n">
        <v>239.236</v>
      </c>
      <c r="R202" s="51" t="n">
        <v>59.271</v>
      </c>
      <c r="S202" s="51" t="n">
        <v>298.507</v>
      </c>
      <c r="T202" s="56" t="n">
        <v>18277351</v>
      </c>
      <c r="U202" s="125" t="n">
        <f aca="false">+U201+(R202*1000)</f>
        <v>12273132</v>
      </c>
      <c r="V202" s="58" t="n">
        <v>0</v>
      </c>
      <c r="W202" s="130" t="n">
        <v>65.2881363163035</v>
      </c>
      <c r="X202" s="148" t="n">
        <v>75</v>
      </c>
      <c r="Y202" s="149" t="n">
        <v>57</v>
      </c>
      <c r="Z202" s="150" t="n">
        <f aca="false">AVERAGE(X202,Y202)</f>
        <v>66</v>
      </c>
    </row>
    <row r="203" customFormat="false" ht="11.25" hidden="true" customHeight="false" outlineLevel="0" collapsed="false">
      <c r="A203" s="134" t="str">
        <f aca="false">TEXT(B203,"ddd")</f>
        <v>Fri</v>
      </c>
      <c r="B203" s="81" t="n">
        <v>37029</v>
      </c>
      <c r="C203" s="56" t="n">
        <v>4061.451</v>
      </c>
      <c r="D203" s="51" t="n">
        <v>3199.178</v>
      </c>
      <c r="E203" s="57" t="n">
        <v>7260.629</v>
      </c>
      <c r="F203" s="151" t="n">
        <v>575.958</v>
      </c>
      <c r="G203" s="147"/>
      <c r="H203" s="147"/>
      <c r="I203" s="51" t="n">
        <v>256.181</v>
      </c>
      <c r="J203" s="51" t="n">
        <v>472.746</v>
      </c>
      <c r="K203" s="51" t="n">
        <v>2778.119</v>
      </c>
      <c r="L203" s="51" t="n">
        <v>863.918</v>
      </c>
      <c r="M203" s="51" t="n">
        <v>1082.82</v>
      </c>
      <c r="N203" s="51" t="n">
        <v>751.87</v>
      </c>
      <c r="O203" s="51" t="n">
        <v>95</v>
      </c>
      <c r="P203" s="57" t="n">
        <v>6876.612</v>
      </c>
      <c r="Q203" s="50" t="n">
        <v>254.651</v>
      </c>
      <c r="R203" s="51" t="n">
        <v>129.366</v>
      </c>
      <c r="S203" s="51" t="n">
        <v>384.017</v>
      </c>
      <c r="T203" s="56" t="n">
        <v>18532002</v>
      </c>
      <c r="U203" s="125" t="n">
        <f aca="false">+U202+(R203*1000)</f>
        <v>12402498</v>
      </c>
      <c r="V203" s="58" t="n">
        <v>0</v>
      </c>
      <c r="W203" s="130" t="n">
        <v>54.3138144837061</v>
      </c>
      <c r="X203" s="148" t="n">
        <v>74</v>
      </c>
      <c r="Y203" s="149" t="n">
        <v>59</v>
      </c>
      <c r="Z203" s="150" t="n">
        <f aca="false">AVERAGE(X203,Y203)</f>
        <v>66.5</v>
      </c>
    </row>
    <row r="204" customFormat="false" ht="11.25" hidden="true" customHeight="false" outlineLevel="0" collapsed="false">
      <c r="A204" s="134" t="str">
        <f aca="false">TEXT(B204,"ddd")</f>
        <v>Sat</v>
      </c>
      <c r="B204" s="81" t="n">
        <v>37030</v>
      </c>
      <c r="C204" s="56" t="n">
        <v>4074.235</v>
      </c>
      <c r="D204" s="51" t="n">
        <v>3165.399</v>
      </c>
      <c r="E204" s="57" t="n">
        <v>7239.634</v>
      </c>
      <c r="F204" s="151" t="n">
        <v>455.271999999999</v>
      </c>
      <c r="G204" s="147"/>
      <c r="H204" s="147"/>
      <c r="I204" s="51" t="n">
        <v>233.289</v>
      </c>
      <c r="J204" s="51" t="n">
        <v>484.271</v>
      </c>
      <c r="K204" s="51" t="n">
        <v>2768.874</v>
      </c>
      <c r="L204" s="51" t="n">
        <v>847.272</v>
      </c>
      <c r="M204" s="51" t="n">
        <v>1169.769</v>
      </c>
      <c r="N204" s="51" t="n">
        <v>743.654</v>
      </c>
      <c r="O204" s="51" t="n">
        <v>100</v>
      </c>
      <c r="P204" s="57" t="n">
        <v>6802.401</v>
      </c>
      <c r="Q204" s="50" t="n">
        <v>292.493</v>
      </c>
      <c r="R204" s="51" t="n">
        <v>144.74</v>
      </c>
      <c r="S204" s="51" t="n">
        <v>437.233</v>
      </c>
      <c r="T204" s="56" t="n">
        <v>18824495</v>
      </c>
      <c r="U204" s="125" t="n">
        <f aca="false">+U203+(R204*1000)</f>
        <v>12547238</v>
      </c>
      <c r="V204" s="58" t="n">
        <v>0</v>
      </c>
      <c r="W204" s="130" t="n">
        <v>61.2409959544422</v>
      </c>
      <c r="X204" s="148" t="n">
        <v>76</v>
      </c>
      <c r="Y204" s="149" t="n">
        <v>51</v>
      </c>
      <c r="Z204" s="150" t="n">
        <f aca="false">AVERAGE(X204,Y204)</f>
        <v>63.5</v>
      </c>
    </row>
    <row r="205" customFormat="false" ht="11.25" hidden="true" customHeight="false" outlineLevel="0" collapsed="false">
      <c r="A205" s="134" t="str">
        <f aca="false">TEXT(B205,"ddd")</f>
        <v>Sun</v>
      </c>
      <c r="B205" s="81" t="n">
        <v>37031</v>
      </c>
      <c r="C205" s="56" t="n">
        <v>4018.883</v>
      </c>
      <c r="D205" s="51" t="n">
        <v>3075.47</v>
      </c>
      <c r="E205" s="57" t="n">
        <v>7094.353</v>
      </c>
      <c r="F205" s="151" t="n">
        <v>545.293</v>
      </c>
      <c r="G205" s="147"/>
      <c r="H205" s="147"/>
      <c r="I205" s="51" t="n">
        <v>241.656</v>
      </c>
      <c r="J205" s="51" t="n">
        <v>488.751</v>
      </c>
      <c r="K205" s="51" t="n">
        <v>2722.942</v>
      </c>
      <c r="L205" s="51" t="n">
        <v>825.138</v>
      </c>
      <c r="M205" s="51" t="n">
        <v>1088.468</v>
      </c>
      <c r="N205" s="51" t="n">
        <v>772.074</v>
      </c>
      <c r="O205" s="51" t="n">
        <v>97</v>
      </c>
      <c r="P205" s="57" t="n">
        <v>6781.322</v>
      </c>
      <c r="Q205" s="50" t="n">
        <v>282.106</v>
      </c>
      <c r="R205" s="51" t="n">
        <v>30.925</v>
      </c>
      <c r="S205" s="51" t="n">
        <v>313.031</v>
      </c>
      <c r="T205" s="56" t="n">
        <v>19106601</v>
      </c>
      <c r="U205" s="125" t="n">
        <f aca="false">+U204+(R205*1000)</f>
        <v>12578163</v>
      </c>
      <c r="V205" s="58" t="n">
        <v>0</v>
      </c>
      <c r="W205" s="130" t="n">
        <v>55.7694756258688</v>
      </c>
      <c r="X205" s="148" t="n">
        <v>74</v>
      </c>
      <c r="Y205" s="149" t="n">
        <v>49</v>
      </c>
      <c r="Z205" s="150" t="n">
        <f aca="false">AVERAGE(X205,Y205)</f>
        <v>61.5</v>
      </c>
    </row>
    <row r="206" customFormat="false" ht="11.25" hidden="true" customHeight="false" outlineLevel="0" collapsed="false">
      <c r="A206" s="134" t="str">
        <f aca="false">TEXT(B206,"ddd")</f>
        <v>Mon</v>
      </c>
      <c r="B206" s="81" t="n">
        <v>37032</v>
      </c>
      <c r="C206" s="56" t="n">
        <v>4076.819</v>
      </c>
      <c r="D206" s="51" t="n">
        <v>3222.817</v>
      </c>
      <c r="E206" s="57" t="n">
        <v>7299.636</v>
      </c>
      <c r="F206" s="151" t="n">
        <v>599.952000000001</v>
      </c>
      <c r="G206" s="147"/>
      <c r="H206" s="147"/>
      <c r="I206" s="51" t="n">
        <v>270.967</v>
      </c>
      <c r="J206" s="51" t="n">
        <v>489.59</v>
      </c>
      <c r="K206" s="51" t="n">
        <v>2789.181</v>
      </c>
      <c r="L206" s="51" t="n">
        <v>854.192</v>
      </c>
      <c r="M206" s="51" t="n">
        <v>1170.53</v>
      </c>
      <c r="N206" s="51" t="n">
        <v>764.263</v>
      </c>
      <c r="O206" s="51" t="n">
        <v>100</v>
      </c>
      <c r="P206" s="57" t="n">
        <v>7038.675</v>
      </c>
      <c r="Q206" s="50" t="n">
        <v>232.437</v>
      </c>
      <c r="R206" s="51" t="n">
        <v>28.524</v>
      </c>
      <c r="S206" s="51" t="n">
        <v>260.961</v>
      </c>
      <c r="T206" s="56" t="n">
        <v>19339038</v>
      </c>
      <c r="U206" s="125" t="n">
        <f aca="false">+U205+(R206*1000)</f>
        <v>12606687</v>
      </c>
      <c r="V206" s="58" t="n">
        <v>0</v>
      </c>
      <c r="W206" s="130" t="n">
        <v>50.3315926422507</v>
      </c>
      <c r="X206" s="148" t="n">
        <v>66</v>
      </c>
      <c r="Y206" s="149" t="n">
        <v>39</v>
      </c>
      <c r="Z206" s="150" t="n">
        <f aca="false">AVERAGE(X206,Y206)</f>
        <v>52.5</v>
      </c>
    </row>
    <row r="207" customFormat="false" ht="11.25" hidden="true" customHeight="false" outlineLevel="0" collapsed="false">
      <c r="A207" s="134" t="str">
        <f aca="false">TEXT(B207,"ddd")</f>
        <v>Tue</v>
      </c>
      <c r="B207" s="81" t="n">
        <v>37033</v>
      </c>
      <c r="C207" s="56" t="n">
        <v>4102.665</v>
      </c>
      <c r="D207" s="51" t="n">
        <v>3079.63</v>
      </c>
      <c r="E207" s="57" t="n">
        <v>7182.295</v>
      </c>
      <c r="F207" s="151" t="n">
        <v>577.756</v>
      </c>
      <c r="G207" s="147"/>
      <c r="H207" s="147"/>
      <c r="I207" s="51" t="n">
        <v>278.532</v>
      </c>
      <c r="J207" s="51" t="n">
        <v>471.088</v>
      </c>
      <c r="K207" s="51" t="n">
        <v>2674.262</v>
      </c>
      <c r="L207" s="51" t="n">
        <v>887.749</v>
      </c>
      <c r="M207" s="51" t="n">
        <v>1174.021</v>
      </c>
      <c r="N207" s="51" t="n">
        <v>762.916</v>
      </c>
      <c r="O207" s="51" t="n">
        <v>100</v>
      </c>
      <c r="P207" s="57" t="n">
        <v>6926.324</v>
      </c>
      <c r="Q207" s="50" t="n">
        <v>151.755</v>
      </c>
      <c r="R207" s="51" t="n">
        <v>104.216</v>
      </c>
      <c r="S207" s="51" t="n">
        <v>255.971</v>
      </c>
      <c r="T207" s="56" t="n">
        <v>19490793</v>
      </c>
      <c r="U207" s="125" t="n">
        <f aca="false">+U206+(R207*1000)</f>
        <v>12710903</v>
      </c>
      <c r="V207" s="58" t="n">
        <v>-4.54747350886464E-013</v>
      </c>
      <c r="W207" s="130" t="n">
        <v>48.1998859171764</v>
      </c>
      <c r="X207" s="148" t="n">
        <v>77</v>
      </c>
      <c r="Y207" s="149" t="n">
        <v>45</v>
      </c>
      <c r="Z207" s="150" t="n">
        <f aca="false">AVERAGE(X207,Y207)</f>
        <v>61</v>
      </c>
    </row>
    <row r="208" customFormat="false" ht="11.25" hidden="true" customHeight="false" outlineLevel="0" collapsed="false">
      <c r="A208" s="134" t="str">
        <f aca="false">TEXT(B208,"ddd")</f>
        <v>Wed</v>
      </c>
      <c r="B208" s="81" t="n">
        <v>37034</v>
      </c>
      <c r="C208" s="56" t="n">
        <v>3970.06</v>
      </c>
      <c r="D208" s="51" t="n">
        <v>3037.079</v>
      </c>
      <c r="E208" s="57" t="n">
        <v>7007.139</v>
      </c>
      <c r="F208" s="151" t="n">
        <v>529.648</v>
      </c>
      <c r="G208" s="147"/>
      <c r="H208" s="147"/>
      <c r="I208" s="51" t="n">
        <v>290.091</v>
      </c>
      <c r="J208" s="51" t="n">
        <v>466.532</v>
      </c>
      <c r="K208" s="51" t="n">
        <v>2660.65</v>
      </c>
      <c r="L208" s="51" t="n">
        <v>847.609</v>
      </c>
      <c r="M208" s="51" t="n">
        <v>1166.965</v>
      </c>
      <c r="N208" s="51" t="n">
        <v>712.78</v>
      </c>
      <c r="O208" s="51" t="n">
        <v>100</v>
      </c>
      <c r="P208" s="57" t="n">
        <v>6774.275</v>
      </c>
      <c r="Q208" s="50" t="n">
        <v>184.112</v>
      </c>
      <c r="R208" s="51" t="n">
        <v>48.752</v>
      </c>
      <c r="S208" s="51" t="n">
        <v>232.864</v>
      </c>
      <c r="T208" s="56" t="n">
        <v>19674905</v>
      </c>
      <c r="U208" s="125" t="n">
        <f aca="false">+U207+(R208*1000)</f>
        <v>12759655</v>
      </c>
      <c r="V208" s="58" t="n">
        <v>4.83169060316868E-013</v>
      </c>
      <c r="W208" s="130" t="n">
        <v>58.8216253326641</v>
      </c>
      <c r="X208" s="148" t="n">
        <v>86</v>
      </c>
      <c r="Y208" s="149" t="n">
        <v>50</v>
      </c>
      <c r="Z208" s="150" t="n">
        <f aca="false">AVERAGE(X208,Y208)</f>
        <v>68</v>
      </c>
    </row>
    <row r="209" customFormat="false" ht="11.25" hidden="true" customHeight="false" outlineLevel="0" collapsed="false">
      <c r="A209" s="134" t="str">
        <f aca="false">TEXT(B209,"ddd")</f>
        <v>Thu</v>
      </c>
      <c r="B209" s="81" t="n">
        <v>37035</v>
      </c>
      <c r="C209" s="56" t="n">
        <v>4058.219</v>
      </c>
      <c r="D209" s="51" t="n">
        <v>3101.031</v>
      </c>
      <c r="E209" s="57" t="n">
        <v>7159.25</v>
      </c>
      <c r="F209" s="151" t="n">
        <v>574.41</v>
      </c>
      <c r="G209" s="147"/>
      <c r="H209" s="147"/>
      <c r="I209" s="51" t="n">
        <v>258</v>
      </c>
      <c r="J209" s="51" t="n">
        <v>481.275</v>
      </c>
      <c r="K209" s="51" t="n">
        <v>2725.742</v>
      </c>
      <c r="L209" s="51" t="n">
        <v>862.271</v>
      </c>
      <c r="M209" s="51" t="n">
        <v>1162.254</v>
      </c>
      <c r="N209" s="51" t="n">
        <v>682.799</v>
      </c>
      <c r="O209" s="51" t="n">
        <v>98</v>
      </c>
      <c r="P209" s="57" t="n">
        <v>6844.751</v>
      </c>
      <c r="Q209" s="50" t="n">
        <v>152.89</v>
      </c>
      <c r="R209" s="51" t="n">
        <v>161.609</v>
      </c>
      <c r="S209" s="51" t="n">
        <v>314.499</v>
      </c>
      <c r="T209" s="56" t="n">
        <v>19827795</v>
      </c>
      <c r="U209" s="125" t="n">
        <f aca="false">+U208+(R209*1000)</f>
        <v>12921264</v>
      </c>
      <c r="V209" s="58" t="n">
        <v>0</v>
      </c>
      <c r="W209" s="130" t="n">
        <v>59.5237375737022</v>
      </c>
      <c r="X209" s="148" t="n">
        <v>90</v>
      </c>
      <c r="Y209" s="149" t="n">
        <v>52</v>
      </c>
      <c r="Z209" s="150" t="n">
        <f aca="false">AVERAGE(X209,Y209)</f>
        <v>71</v>
      </c>
    </row>
    <row r="210" customFormat="false" ht="11.25" hidden="true" customHeight="false" outlineLevel="0" collapsed="false">
      <c r="A210" s="134" t="str">
        <f aca="false">TEXT(B210,"ddd")</f>
        <v>Fri</v>
      </c>
      <c r="B210" s="81" t="n">
        <v>37036</v>
      </c>
      <c r="C210" s="56" t="n">
        <v>4123.602</v>
      </c>
      <c r="D210" s="51" t="n">
        <v>3081.69</v>
      </c>
      <c r="E210" s="57" t="n">
        <v>7205.292</v>
      </c>
      <c r="F210" s="151" t="n">
        <v>503.411</v>
      </c>
      <c r="G210" s="147"/>
      <c r="H210" s="147"/>
      <c r="I210" s="51" t="n">
        <v>242</v>
      </c>
      <c r="J210" s="51" t="n">
        <v>471.751</v>
      </c>
      <c r="K210" s="51" t="n">
        <v>2690.334</v>
      </c>
      <c r="L210" s="51" t="n">
        <v>879.115</v>
      </c>
      <c r="M210" s="51" t="n">
        <v>1158.947</v>
      </c>
      <c r="N210" s="51" t="n">
        <v>777.419</v>
      </c>
      <c r="O210" s="51" t="n">
        <v>100</v>
      </c>
      <c r="P210" s="57" t="n">
        <v>6822.977</v>
      </c>
      <c r="Q210" s="50" t="n">
        <v>234.725</v>
      </c>
      <c r="R210" s="51" t="n">
        <v>147.59</v>
      </c>
      <c r="S210" s="51" t="n">
        <v>382.315</v>
      </c>
      <c r="T210" s="56" t="n">
        <v>20062520</v>
      </c>
      <c r="U210" s="125" t="n">
        <f aca="false">+U209+(R210*1000)</f>
        <v>13068854</v>
      </c>
      <c r="V210" s="58" t="n">
        <v>0</v>
      </c>
      <c r="W210" s="130" t="n">
        <v>57.1574184872762</v>
      </c>
      <c r="X210" s="148" t="n">
        <v>92</v>
      </c>
      <c r="Y210" s="149" t="n">
        <v>61</v>
      </c>
      <c r="Z210" s="150" t="n">
        <f aca="false">AVERAGE(X210,Y210)</f>
        <v>76.5</v>
      </c>
    </row>
    <row r="211" customFormat="false" ht="11.25" hidden="true" customHeight="false" outlineLevel="0" collapsed="false">
      <c r="A211" s="134" t="str">
        <f aca="false">TEXT(B211,"ddd")</f>
        <v>Sat</v>
      </c>
      <c r="B211" s="81" t="n">
        <v>37037</v>
      </c>
      <c r="C211" s="56" t="n">
        <v>4075.97</v>
      </c>
      <c r="D211" s="51" t="n">
        <v>3035.862</v>
      </c>
      <c r="E211" s="57" t="n">
        <v>7111.832</v>
      </c>
      <c r="F211" s="151" t="n">
        <v>395.382000000001</v>
      </c>
      <c r="G211" s="147"/>
      <c r="H211" s="147"/>
      <c r="I211" s="51" t="n">
        <v>247</v>
      </c>
      <c r="J211" s="51" t="n">
        <v>484.309</v>
      </c>
      <c r="K211" s="51" t="n">
        <v>2597.664</v>
      </c>
      <c r="L211" s="51" t="n">
        <v>879.436</v>
      </c>
      <c r="M211" s="51" t="n">
        <v>1163.875</v>
      </c>
      <c r="N211" s="51" t="n">
        <v>776.094</v>
      </c>
      <c r="O211" s="51" t="n">
        <v>100</v>
      </c>
      <c r="P211" s="57" t="n">
        <v>6643.76</v>
      </c>
      <c r="Q211" s="50" t="n">
        <v>268.31</v>
      </c>
      <c r="R211" s="51" t="n">
        <v>199.762</v>
      </c>
      <c r="S211" s="51" t="n">
        <v>468.072</v>
      </c>
      <c r="T211" s="56" t="n">
        <v>20330830</v>
      </c>
      <c r="U211" s="125" t="n">
        <f aca="false">+U210+(R211*1000)</f>
        <v>13268616</v>
      </c>
      <c r="V211" s="58" t="n">
        <v>0</v>
      </c>
      <c r="W211" s="130" t="n">
        <v>59.5552522853182</v>
      </c>
      <c r="X211" s="148" t="n">
        <v>90</v>
      </c>
      <c r="Y211" s="149" t="n">
        <v>64</v>
      </c>
      <c r="Z211" s="150" t="n">
        <f aca="false">AVERAGE(X211,Y211)</f>
        <v>77</v>
      </c>
    </row>
    <row r="212" customFormat="false" ht="11.25" hidden="true" customHeight="false" outlineLevel="0" collapsed="false">
      <c r="A212" s="134" t="str">
        <f aca="false">TEXT(B212,"ddd")</f>
        <v>Sun</v>
      </c>
      <c r="B212" s="81" t="n">
        <v>37038</v>
      </c>
      <c r="C212" s="56" t="n">
        <v>4001.699</v>
      </c>
      <c r="D212" s="51" t="n">
        <v>2986.441</v>
      </c>
      <c r="E212" s="57" t="n">
        <v>6988.14</v>
      </c>
      <c r="F212" s="151" t="n">
        <v>473.039</v>
      </c>
      <c r="G212" s="147"/>
      <c r="H212" s="147"/>
      <c r="I212" s="51" t="n">
        <v>231</v>
      </c>
      <c r="J212" s="51" t="n">
        <v>487.649</v>
      </c>
      <c r="K212" s="51" t="n">
        <v>2485.812</v>
      </c>
      <c r="L212" s="51" t="n">
        <v>901.434</v>
      </c>
      <c r="M212" s="51" t="n">
        <v>1087.06</v>
      </c>
      <c r="N212" s="51" t="n">
        <v>756.62</v>
      </c>
      <c r="O212" s="51" t="n">
        <v>100</v>
      </c>
      <c r="P212" s="57" t="n">
        <v>6522.614</v>
      </c>
      <c r="Q212" s="50" t="n">
        <v>236.157</v>
      </c>
      <c r="R212" s="51" t="n">
        <v>229.369</v>
      </c>
      <c r="S212" s="51" t="n">
        <v>465.526</v>
      </c>
      <c r="T212" s="56" t="n">
        <v>20566987</v>
      </c>
      <c r="U212" s="125" t="n">
        <f aca="false">+U211+(R212*1000)</f>
        <v>13497985</v>
      </c>
      <c r="V212" s="58" t="n">
        <v>0</v>
      </c>
      <c r="W212" s="130" t="n">
        <v>64.4845513908596</v>
      </c>
      <c r="X212" s="148" t="n">
        <v>88</v>
      </c>
      <c r="Y212" s="149" t="n">
        <v>56</v>
      </c>
      <c r="Z212" s="150" t="n">
        <f aca="false">AVERAGE(X212,Y212)</f>
        <v>72</v>
      </c>
    </row>
    <row r="213" customFormat="false" ht="11.25" hidden="true" customHeight="false" outlineLevel="0" collapsed="false">
      <c r="A213" s="134" t="str">
        <f aca="false">TEXT(B213,"ddd")</f>
        <v>Mon</v>
      </c>
      <c r="B213" s="81" t="n">
        <v>37039</v>
      </c>
      <c r="C213" s="56" t="n">
        <v>4005.803</v>
      </c>
      <c r="D213" s="51" t="n">
        <v>2958.09</v>
      </c>
      <c r="E213" s="57" t="n">
        <v>6963.893</v>
      </c>
      <c r="F213" s="151" t="n">
        <v>492.009</v>
      </c>
      <c r="G213" s="147"/>
      <c r="H213" s="147"/>
      <c r="I213" s="51" t="n">
        <v>230</v>
      </c>
      <c r="J213" s="51" t="n">
        <v>485.791</v>
      </c>
      <c r="K213" s="51" t="n">
        <v>2481.805</v>
      </c>
      <c r="L213" s="51" t="n">
        <v>878.17</v>
      </c>
      <c r="M213" s="51" t="n">
        <v>1087.104</v>
      </c>
      <c r="N213" s="51" t="n">
        <v>757.073</v>
      </c>
      <c r="O213" s="51" t="n">
        <v>98</v>
      </c>
      <c r="P213" s="57" t="n">
        <v>6509.952</v>
      </c>
      <c r="Q213" s="50" t="n">
        <v>271.497</v>
      </c>
      <c r="R213" s="51" t="n">
        <v>182.444</v>
      </c>
      <c r="S213" s="51" t="n">
        <v>453.941</v>
      </c>
      <c r="T213" s="56" t="n">
        <v>20838484</v>
      </c>
      <c r="U213" s="125" t="n">
        <f aca="false">+U212+(R213*1000)</f>
        <v>13680429</v>
      </c>
      <c r="V213" s="58" t="n">
        <v>0</v>
      </c>
      <c r="W213" s="130" t="n">
        <v>64.0497246040173</v>
      </c>
      <c r="X213" s="148" t="n">
        <v>82</v>
      </c>
      <c r="Y213" s="149" t="n">
        <v>65</v>
      </c>
      <c r="Z213" s="150" t="n">
        <f aca="false">AVERAGE(X213,Y213)</f>
        <v>73.5</v>
      </c>
    </row>
    <row r="214" customFormat="false" ht="11.25" hidden="true" customHeight="false" outlineLevel="0" collapsed="false">
      <c r="A214" s="134" t="str">
        <f aca="false">TEXT(B214,"ddd")</f>
        <v>Tue</v>
      </c>
      <c r="B214" s="81" t="n">
        <v>37040</v>
      </c>
      <c r="C214" s="56" t="n">
        <v>4005.898</v>
      </c>
      <c r="D214" s="51" t="n">
        <v>3150.44</v>
      </c>
      <c r="E214" s="57" t="n">
        <v>7156.338</v>
      </c>
      <c r="F214" s="151" t="n">
        <v>439.529</v>
      </c>
      <c r="G214" s="147"/>
      <c r="H214" s="147"/>
      <c r="I214" s="51" t="n">
        <v>261</v>
      </c>
      <c r="J214" s="51" t="n">
        <v>482.609</v>
      </c>
      <c r="K214" s="51" t="n">
        <v>2720.797</v>
      </c>
      <c r="L214" s="51" t="n">
        <v>863.541</v>
      </c>
      <c r="M214" s="51" t="n">
        <v>1164.251</v>
      </c>
      <c r="N214" s="51" t="n">
        <v>785.646</v>
      </c>
      <c r="O214" s="51" t="n">
        <v>100</v>
      </c>
      <c r="P214" s="57" t="n">
        <v>6817.373</v>
      </c>
      <c r="Q214" s="50" t="n">
        <v>235.658</v>
      </c>
      <c r="R214" s="51" t="n">
        <v>103.307</v>
      </c>
      <c r="S214" s="51" t="n">
        <v>338.965</v>
      </c>
      <c r="T214" s="56" t="n">
        <v>21074142</v>
      </c>
      <c r="U214" s="125" t="n">
        <f aca="false">+U213+(R214*1000)</f>
        <v>13783736</v>
      </c>
      <c r="V214" s="58" t="n">
        <v>0</v>
      </c>
      <c r="W214" s="130" t="n">
        <v>64.2137954427783</v>
      </c>
      <c r="X214" s="148" t="n">
        <v>80</v>
      </c>
      <c r="Y214" s="149" t="n">
        <v>59</v>
      </c>
      <c r="Z214" s="150" t="n">
        <f aca="false">AVERAGE(X214,Y214)</f>
        <v>69.5</v>
      </c>
    </row>
    <row r="215" customFormat="false" ht="11.25" hidden="true" customHeight="false" outlineLevel="0" collapsed="false">
      <c r="A215" s="134" t="str">
        <f aca="false">TEXT(B215,"ddd")</f>
        <v>Wed</v>
      </c>
      <c r="B215" s="81" t="n">
        <v>37041</v>
      </c>
      <c r="C215" s="56" t="n">
        <v>3990.299</v>
      </c>
      <c r="D215" s="51" t="n">
        <v>3157.846</v>
      </c>
      <c r="E215" s="57" t="n">
        <v>7148.145</v>
      </c>
      <c r="F215" s="151" t="n">
        <v>469.627000000001</v>
      </c>
      <c r="G215" s="147"/>
      <c r="H215" s="147"/>
      <c r="I215" s="51" t="n">
        <v>261</v>
      </c>
      <c r="J215" s="51" t="n">
        <v>476.168</v>
      </c>
      <c r="K215" s="51" t="n">
        <v>2765.121</v>
      </c>
      <c r="L215" s="51" t="n">
        <v>852.158</v>
      </c>
      <c r="M215" s="51" t="n">
        <v>1136.669</v>
      </c>
      <c r="N215" s="51" t="n">
        <v>773.142</v>
      </c>
      <c r="O215" s="51" t="n">
        <v>93</v>
      </c>
      <c r="P215" s="57" t="n">
        <v>6826.885</v>
      </c>
      <c r="Q215" s="50" t="n">
        <v>235.25</v>
      </c>
      <c r="R215" s="51" t="n">
        <v>86.01</v>
      </c>
      <c r="S215" s="51" t="n">
        <v>321.26</v>
      </c>
      <c r="T215" s="56" t="n">
        <v>21309392</v>
      </c>
      <c r="U215" s="125" t="n">
        <f aca="false">+U214+(R215*1000)</f>
        <v>13869746</v>
      </c>
      <c r="V215" s="58" t="n">
        <v>0</v>
      </c>
      <c r="W215" s="130" t="n">
        <v>61.7360601925807</v>
      </c>
      <c r="X215" s="148" t="n">
        <v>74</v>
      </c>
      <c r="Y215" s="149" t="n">
        <v>49</v>
      </c>
      <c r="Z215" s="150" t="n">
        <f aca="false">AVERAGE(X215,Y215)</f>
        <v>61.5</v>
      </c>
    </row>
    <row r="216" customFormat="false" ht="12" hidden="true" customHeight="false" outlineLevel="0" collapsed="false">
      <c r="A216" s="137" t="str">
        <f aca="false">TEXT(B216,"ddd")</f>
        <v>Thu</v>
      </c>
      <c r="B216" s="82" t="n">
        <v>37042</v>
      </c>
      <c r="C216" s="70" t="n">
        <v>4009.977</v>
      </c>
      <c r="D216" s="66" t="n">
        <v>3112.584</v>
      </c>
      <c r="E216" s="71" t="n">
        <v>7122.561</v>
      </c>
      <c r="F216" s="152" t="n">
        <v>612.454</v>
      </c>
      <c r="G216" s="153"/>
      <c r="H216" s="153"/>
      <c r="I216" s="66" t="n">
        <v>262</v>
      </c>
      <c r="J216" s="66" t="n">
        <v>472.183</v>
      </c>
      <c r="K216" s="66" t="n">
        <v>2685.695</v>
      </c>
      <c r="L216" s="66" t="n">
        <v>886.657</v>
      </c>
      <c r="M216" s="66" t="n">
        <v>1085.392</v>
      </c>
      <c r="N216" s="66" t="n">
        <v>789.117</v>
      </c>
      <c r="O216" s="66" t="n">
        <v>94</v>
      </c>
      <c r="P216" s="71" t="n">
        <v>6887.498</v>
      </c>
      <c r="Q216" s="65" t="n">
        <v>168.206</v>
      </c>
      <c r="R216" s="66" t="n">
        <v>66.857</v>
      </c>
      <c r="S216" s="66" t="n">
        <v>235.063</v>
      </c>
      <c r="T216" s="70" t="n">
        <v>21477598</v>
      </c>
      <c r="U216" s="139" t="n">
        <f aca="false">+U215+(R216*1000)</f>
        <v>13936603</v>
      </c>
      <c r="V216" s="72" t="n">
        <v>0</v>
      </c>
      <c r="W216" s="144" t="n">
        <v>57.0446109873361</v>
      </c>
      <c r="X216" s="154" t="n">
        <v>79</v>
      </c>
      <c r="Y216" s="155" t="n">
        <v>50</v>
      </c>
      <c r="Z216" s="156" t="n">
        <f aca="false">AVERAGE(X216,Y216)</f>
        <v>64.5</v>
      </c>
    </row>
    <row r="217" customFormat="false" ht="11.25" hidden="true" customHeight="false" outlineLevel="0" collapsed="false">
      <c r="A217" s="134" t="str">
        <f aca="false">TEXT(B217,"ddd")</f>
        <v>Fri</v>
      </c>
      <c r="B217" s="81" t="n">
        <v>37043</v>
      </c>
      <c r="C217" s="56" t="n">
        <v>3942.305</v>
      </c>
      <c r="D217" s="51" t="n">
        <v>3120.921</v>
      </c>
      <c r="E217" s="57" t="n">
        <v>7063.226</v>
      </c>
      <c r="F217" s="151" t="n">
        <v>433.662</v>
      </c>
      <c r="G217" s="147"/>
      <c r="H217" s="147"/>
      <c r="I217" s="51" t="n">
        <v>252</v>
      </c>
      <c r="J217" s="51" t="n">
        <v>409.076</v>
      </c>
      <c r="K217" s="51" t="n">
        <v>2766.645</v>
      </c>
      <c r="L217" s="51" t="n">
        <v>857.924</v>
      </c>
      <c r="M217" s="51" t="n">
        <v>1145.849</v>
      </c>
      <c r="N217" s="51" t="n">
        <v>747.81</v>
      </c>
      <c r="O217" s="51" t="n">
        <v>100</v>
      </c>
      <c r="P217" s="57" t="n">
        <v>6712.966</v>
      </c>
      <c r="Q217" s="50" t="n">
        <v>265.053</v>
      </c>
      <c r="R217" s="51" t="n">
        <v>85.207</v>
      </c>
      <c r="S217" s="51" t="n">
        <v>350.26</v>
      </c>
      <c r="T217" s="56" t="n">
        <v>21742651</v>
      </c>
      <c r="U217" s="125" t="n">
        <f aca="false">+U216+(R217*1000)</f>
        <v>14021810</v>
      </c>
      <c r="V217" s="58" t="n">
        <v>0</v>
      </c>
      <c r="W217" s="130" t="n">
        <v>62.5640201791986</v>
      </c>
      <c r="X217" s="148" t="n">
        <v>92</v>
      </c>
      <c r="Y217" s="149" t="n">
        <v>55</v>
      </c>
      <c r="Z217" s="150" t="n">
        <f aca="false">AVERAGE(X217,Y217)</f>
        <v>73.5</v>
      </c>
    </row>
    <row r="218" customFormat="false" ht="11.25" hidden="true" customHeight="false" outlineLevel="0" collapsed="false">
      <c r="A218" s="134" t="str">
        <f aca="false">TEXT(B218,"ddd")</f>
        <v>Sat</v>
      </c>
      <c r="B218" s="81" t="n">
        <v>37044</v>
      </c>
      <c r="C218" s="56" t="n">
        <v>4064.642</v>
      </c>
      <c r="D218" s="51" t="n">
        <v>3050.672</v>
      </c>
      <c r="E218" s="57" t="n">
        <v>7115.314</v>
      </c>
      <c r="F218" s="151" t="n">
        <v>500.06</v>
      </c>
      <c r="G218" s="147"/>
      <c r="H218" s="147"/>
      <c r="I218" s="51" t="n">
        <v>235.047</v>
      </c>
      <c r="J218" s="51" t="n">
        <v>478.976</v>
      </c>
      <c r="K218" s="51" t="n">
        <v>2608.303</v>
      </c>
      <c r="L218" s="51" t="n">
        <v>861.691</v>
      </c>
      <c r="M218" s="51" t="n">
        <v>1152.863</v>
      </c>
      <c r="N218" s="51" t="n">
        <v>808.523</v>
      </c>
      <c r="O218" s="51" t="n">
        <v>100</v>
      </c>
      <c r="P218" s="57" t="n">
        <v>6745.463</v>
      </c>
      <c r="Q218" s="50" t="n">
        <v>233.687</v>
      </c>
      <c r="R218" s="51" t="n">
        <v>136.164</v>
      </c>
      <c r="S218" s="51" t="n">
        <v>369.851</v>
      </c>
      <c r="T218" s="56" t="n">
        <v>21976338</v>
      </c>
      <c r="U218" s="125" t="n">
        <f aca="false">+U217+(R218*1000)</f>
        <v>14157974</v>
      </c>
      <c r="V218" s="58" t="n">
        <v>0</v>
      </c>
      <c r="W218" s="130" t="n">
        <v>65.2556719994439</v>
      </c>
      <c r="X218" s="148" t="n">
        <v>82</v>
      </c>
      <c r="Y218" s="149" t="n">
        <v>61</v>
      </c>
      <c r="Z218" s="150" t="n">
        <f aca="false">AVERAGE(X218,Y218)</f>
        <v>71.5</v>
      </c>
    </row>
    <row r="219" customFormat="false" ht="11.25" hidden="true" customHeight="false" outlineLevel="0" collapsed="false">
      <c r="A219" s="134" t="str">
        <f aca="false">TEXT(B219,"ddd")</f>
        <v>Sun</v>
      </c>
      <c r="B219" s="81" t="n">
        <v>37045</v>
      </c>
      <c r="C219" s="56" t="n">
        <v>4041.649</v>
      </c>
      <c r="D219" s="51" t="n">
        <v>2997.873</v>
      </c>
      <c r="E219" s="57" t="n">
        <v>7039.522</v>
      </c>
      <c r="F219" s="151" t="n">
        <v>342.499</v>
      </c>
      <c r="G219" s="147"/>
      <c r="H219" s="147"/>
      <c r="I219" s="51" t="n">
        <v>242.891</v>
      </c>
      <c r="J219" s="51" t="n">
        <v>468.372</v>
      </c>
      <c r="K219" s="51" t="n">
        <v>2609.121</v>
      </c>
      <c r="L219" s="51" t="n">
        <v>839.196</v>
      </c>
      <c r="M219" s="51" t="n">
        <v>1140.792</v>
      </c>
      <c r="N219" s="51" t="n">
        <v>763.006</v>
      </c>
      <c r="O219" s="51" t="n">
        <v>100</v>
      </c>
      <c r="P219" s="57" t="n">
        <v>6505.877</v>
      </c>
      <c r="Q219" s="50" t="n">
        <v>280.775</v>
      </c>
      <c r="R219" s="51" t="n">
        <v>252.87</v>
      </c>
      <c r="S219" s="51" t="n">
        <v>533.645</v>
      </c>
      <c r="T219" s="56" t="n">
        <v>22257113</v>
      </c>
      <c r="U219" s="125" t="n">
        <f aca="false">+U218+(R219*1000)</f>
        <v>14410844</v>
      </c>
      <c r="V219" s="58" t="n">
        <v>0</v>
      </c>
      <c r="W219" s="130" t="n">
        <v>70.4334770663766</v>
      </c>
      <c r="X219" s="148" t="n">
        <v>67</v>
      </c>
      <c r="Y219" s="149" t="n">
        <v>52</v>
      </c>
      <c r="Z219" s="150" t="n">
        <f aca="false">AVERAGE(X219,Y219)</f>
        <v>59.5</v>
      </c>
    </row>
    <row r="220" customFormat="false" ht="11.25" hidden="true" customHeight="false" outlineLevel="0" collapsed="false">
      <c r="A220" s="134" t="str">
        <f aca="false">TEXT(B220,"ddd")</f>
        <v>Mon</v>
      </c>
      <c r="B220" s="81" t="n">
        <v>37046</v>
      </c>
      <c r="C220" s="56" t="n">
        <v>4041.186</v>
      </c>
      <c r="D220" s="51" t="n">
        <v>2320.94</v>
      </c>
      <c r="E220" s="57" t="n">
        <v>6362.126</v>
      </c>
      <c r="F220" s="151" t="n">
        <v>414.942</v>
      </c>
      <c r="G220" s="147"/>
      <c r="H220" s="147"/>
      <c r="I220" s="51" t="n">
        <v>280.464</v>
      </c>
      <c r="J220" s="51" t="n">
        <v>475.33</v>
      </c>
      <c r="K220" s="51" t="n">
        <v>1999.732</v>
      </c>
      <c r="L220" s="51" t="n">
        <v>783.959</v>
      </c>
      <c r="M220" s="51" t="n">
        <v>1161.607</v>
      </c>
      <c r="N220" s="51" t="n">
        <v>798.993</v>
      </c>
      <c r="O220" s="51" t="n">
        <v>100</v>
      </c>
      <c r="P220" s="57" t="n">
        <v>6015.027</v>
      </c>
      <c r="Q220" s="50" t="n">
        <v>230.222</v>
      </c>
      <c r="R220" s="51" t="n">
        <v>116.877</v>
      </c>
      <c r="S220" s="51" t="n">
        <v>347.099</v>
      </c>
      <c r="T220" s="56" t="n">
        <v>22487335</v>
      </c>
      <c r="U220" s="125" t="n">
        <f aca="false">+U219+(R220*1000)</f>
        <v>14527721</v>
      </c>
      <c r="V220" s="58" t="n">
        <v>0</v>
      </c>
      <c r="W220" s="130" t="n">
        <v>59.7779370979813</v>
      </c>
      <c r="X220" s="148" t="n">
        <v>62</v>
      </c>
      <c r="Y220" s="149" t="n">
        <v>43</v>
      </c>
      <c r="Z220" s="150" t="n">
        <f aca="false">AVERAGE(X220,Y220)</f>
        <v>52.5</v>
      </c>
    </row>
    <row r="221" customFormat="false" ht="11.25" hidden="true" customHeight="false" outlineLevel="0" collapsed="false">
      <c r="A221" s="134" t="str">
        <f aca="false">TEXT(B221,"ddd")</f>
        <v>Tue</v>
      </c>
      <c r="B221" s="81" t="n">
        <v>37047</v>
      </c>
      <c r="C221" s="56" t="n">
        <v>4055.813</v>
      </c>
      <c r="D221" s="51" t="n">
        <v>2718.336</v>
      </c>
      <c r="E221" s="57" t="n">
        <v>6774.149</v>
      </c>
      <c r="F221" s="151" t="n">
        <v>486.64</v>
      </c>
      <c r="G221" s="147"/>
      <c r="H221" s="147"/>
      <c r="I221" s="51" t="n">
        <v>282.018</v>
      </c>
      <c r="J221" s="51" t="n">
        <v>458.512</v>
      </c>
      <c r="K221" s="51" t="n">
        <v>2237.603</v>
      </c>
      <c r="L221" s="51" t="n">
        <v>862.723</v>
      </c>
      <c r="M221" s="51" t="n">
        <v>1138.326</v>
      </c>
      <c r="N221" s="51" t="n">
        <v>798.683</v>
      </c>
      <c r="O221" s="51" t="n">
        <v>100</v>
      </c>
      <c r="P221" s="57" t="n">
        <v>6364.505</v>
      </c>
      <c r="Q221" s="50" t="n">
        <v>219.055</v>
      </c>
      <c r="R221" s="51" t="n">
        <v>190.589</v>
      </c>
      <c r="S221" s="51" t="n">
        <v>409.644</v>
      </c>
      <c r="T221" s="56" t="n">
        <v>22706390</v>
      </c>
      <c r="U221" s="125" t="n">
        <f aca="false">+U220+(R221*1000)</f>
        <v>14718310</v>
      </c>
      <c r="V221" s="58" t="n">
        <v>-6.82121026329696E-013</v>
      </c>
      <c r="W221" s="130" t="n">
        <v>55.0243177523987</v>
      </c>
      <c r="X221" s="148" t="n">
        <v>75</v>
      </c>
      <c r="Y221" s="149" t="n">
        <v>46</v>
      </c>
      <c r="Z221" s="150" t="n">
        <f aca="false">AVERAGE(X221,Y221)</f>
        <v>60.5</v>
      </c>
    </row>
    <row r="222" customFormat="false" ht="11.25" hidden="true" customHeight="false" outlineLevel="0" collapsed="false">
      <c r="A222" s="134" t="str">
        <f aca="false">TEXT(B222,"ddd")</f>
        <v>Wed</v>
      </c>
      <c r="B222" s="81" t="n">
        <v>37048</v>
      </c>
      <c r="C222" s="56" t="n">
        <v>4025.171</v>
      </c>
      <c r="D222" s="51" t="n">
        <v>2438.668</v>
      </c>
      <c r="E222" s="57" t="n">
        <v>6463.839</v>
      </c>
      <c r="F222" s="151" t="n">
        <v>488.230000000001</v>
      </c>
      <c r="G222" s="147"/>
      <c r="H222" s="147"/>
      <c r="I222" s="51" t="n">
        <v>252.587</v>
      </c>
      <c r="J222" s="51" t="n">
        <v>454.296</v>
      </c>
      <c r="K222" s="51" t="n">
        <v>1928.081</v>
      </c>
      <c r="L222" s="51" t="n">
        <v>881.843</v>
      </c>
      <c r="M222" s="51" t="n">
        <v>1135.168</v>
      </c>
      <c r="N222" s="51" t="n">
        <v>775.673</v>
      </c>
      <c r="O222" s="51" t="n">
        <v>100</v>
      </c>
      <c r="P222" s="57" t="n">
        <v>6015.878</v>
      </c>
      <c r="Q222" s="50" t="n">
        <v>282.069</v>
      </c>
      <c r="R222" s="51" t="n">
        <v>165.892</v>
      </c>
      <c r="S222" s="51" t="n">
        <v>447.961</v>
      </c>
      <c r="T222" s="56" t="n">
        <v>22988459</v>
      </c>
      <c r="U222" s="125" t="n">
        <f aca="false">+U221+(R222*1000)</f>
        <v>14884202</v>
      </c>
      <c r="V222" s="58" t="n">
        <v>0</v>
      </c>
      <c r="W222" s="130" t="n">
        <v>63.6794531882627</v>
      </c>
      <c r="X222" s="148" t="n">
        <v>75</v>
      </c>
      <c r="Y222" s="149" t="n">
        <v>50</v>
      </c>
      <c r="Z222" s="150" t="n">
        <f aca="false">AVERAGE(X222,Y222)</f>
        <v>62.5</v>
      </c>
    </row>
    <row r="223" customFormat="false" ht="11.25" hidden="true" customHeight="false" outlineLevel="0" collapsed="false">
      <c r="A223" s="134" t="str">
        <f aca="false">TEXT(B223,"ddd")</f>
        <v>Thu</v>
      </c>
      <c r="B223" s="81" t="n">
        <v>37049</v>
      </c>
      <c r="C223" s="56" t="n">
        <v>4077.639</v>
      </c>
      <c r="D223" s="51" t="n">
        <v>2693.302</v>
      </c>
      <c r="E223" s="57" t="n">
        <v>6770.941</v>
      </c>
      <c r="F223" s="151" t="n">
        <v>459.692</v>
      </c>
      <c r="G223" s="147"/>
      <c r="H223" s="147"/>
      <c r="I223" s="51" t="n">
        <v>240.072</v>
      </c>
      <c r="J223" s="51" t="n">
        <v>487.172</v>
      </c>
      <c r="K223" s="51" t="n">
        <v>2266.863</v>
      </c>
      <c r="L223" s="51" t="n">
        <v>908.088</v>
      </c>
      <c r="M223" s="51" t="n">
        <v>1117.979</v>
      </c>
      <c r="N223" s="51" t="n">
        <v>773.332</v>
      </c>
      <c r="O223" s="51" t="n">
        <v>100</v>
      </c>
      <c r="P223" s="57" t="n">
        <v>6353.198</v>
      </c>
      <c r="Q223" s="50" t="n">
        <v>265.138</v>
      </c>
      <c r="R223" s="51" t="n">
        <v>152.605</v>
      </c>
      <c r="S223" s="51" t="n">
        <v>417.743</v>
      </c>
      <c r="T223" s="56" t="n">
        <v>23253597</v>
      </c>
      <c r="U223" s="125" t="n">
        <f aca="false">+U222+(R223*1000)</f>
        <v>15036807</v>
      </c>
      <c r="V223" s="58" t="n">
        <v>4.54747350886464E-013</v>
      </c>
      <c r="W223" s="130" t="n">
        <v>66.600906571352</v>
      </c>
      <c r="X223" s="148" t="n">
        <v>86</v>
      </c>
      <c r="Y223" s="149" t="n">
        <v>51</v>
      </c>
      <c r="Z223" s="150" t="n">
        <f aca="false">AVERAGE(X223,Y223)</f>
        <v>68.5</v>
      </c>
    </row>
    <row r="224" customFormat="false" ht="11.25" hidden="true" customHeight="false" outlineLevel="0" collapsed="false">
      <c r="A224" s="134" t="str">
        <f aca="false">TEXT(B224,"ddd")</f>
        <v>Fri</v>
      </c>
      <c r="B224" s="81" t="n">
        <v>37050</v>
      </c>
      <c r="C224" s="56" t="n">
        <v>4092.332</v>
      </c>
      <c r="D224" s="51" t="n">
        <v>2920.616</v>
      </c>
      <c r="E224" s="57" t="n">
        <v>7012.948</v>
      </c>
      <c r="F224" s="151" t="n">
        <v>536.558000000001</v>
      </c>
      <c r="G224" s="147"/>
      <c r="H224" s="147"/>
      <c r="I224" s="51" t="n">
        <v>229.1</v>
      </c>
      <c r="J224" s="51" t="n">
        <v>470.27</v>
      </c>
      <c r="K224" s="51" t="n">
        <v>2588.208</v>
      </c>
      <c r="L224" s="51" t="n">
        <v>861.904</v>
      </c>
      <c r="M224" s="51" t="n">
        <v>1133.616</v>
      </c>
      <c r="N224" s="51" t="n">
        <v>781.516</v>
      </c>
      <c r="O224" s="51" t="n">
        <v>100</v>
      </c>
      <c r="P224" s="57" t="n">
        <v>6701.172</v>
      </c>
      <c r="Q224" s="50" t="n">
        <v>204.95</v>
      </c>
      <c r="R224" s="51" t="n">
        <v>106.826</v>
      </c>
      <c r="S224" s="51" t="n">
        <v>311.776</v>
      </c>
      <c r="T224" s="56" t="n">
        <v>23458547</v>
      </c>
      <c r="U224" s="125" t="n">
        <f aca="false">+U223+(R224*1000)</f>
        <v>15143633</v>
      </c>
      <c r="V224" s="58" t="n">
        <v>0</v>
      </c>
      <c r="W224" s="130" t="n">
        <v>65.8162877119059</v>
      </c>
      <c r="X224" s="148" t="n">
        <v>95</v>
      </c>
      <c r="Y224" s="149" t="n">
        <v>59</v>
      </c>
      <c r="Z224" s="150" t="n">
        <f aca="false">AVERAGE(X224,Y224)</f>
        <v>77</v>
      </c>
    </row>
    <row r="225" customFormat="false" ht="11.25" hidden="true" customHeight="false" outlineLevel="0" collapsed="false">
      <c r="A225" s="134" t="str">
        <f aca="false">TEXT(B225,"ddd")</f>
        <v>Sat</v>
      </c>
      <c r="B225" s="81" t="n">
        <v>37051</v>
      </c>
      <c r="C225" s="56" t="n">
        <v>4052.028</v>
      </c>
      <c r="D225" s="51" t="n">
        <v>3015.869</v>
      </c>
      <c r="E225" s="57" t="n">
        <v>7067.897</v>
      </c>
      <c r="F225" s="151" t="n">
        <v>490.427999999999</v>
      </c>
      <c r="G225" s="147"/>
      <c r="H225" s="147"/>
      <c r="I225" s="51" t="n">
        <v>213.428</v>
      </c>
      <c r="J225" s="51" t="n">
        <v>490.257</v>
      </c>
      <c r="K225" s="51" t="n">
        <v>2794.231</v>
      </c>
      <c r="L225" s="51" t="n">
        <v>755.236</v>
      </c>
      <c r="M225" s="51" t="n">
        <v>1132.484</v>
      </c>
      <c r="N225" s="51" t="n">
        <v>748.92</v>
      </c>
      <c r="O225" s="51" t="n">
        <v>100</v>
      </c>
      <c r="P225" s="57" t="n">
        <v>6724.984</v>
      </c>
      <c r="Q225" s="50" t="n">
        <v>263.238</v>
      </c>
      <c r="R225" s="51" t="n">
        <v>79.675</v>
      </c>
      <c r="S225" s="51" t="n">
        <v>342.913</v>
      </c>
      <c r="T225" s="56" t="n">
        <v>23721785</v>
      </c>
      <c r="U225" s="125" t="n">
        <f aca="false">+U224+(R225*1000)</f>
        <v>15223308</v>
      </c>
      <c r="V225" s="58" t="n">
        <v>-4.54747350886464E-013</v>
      </c>
      <c r="W225" s="130" t="n">
        <v>72.4177305213518</v>
      </c>
      <c r="X225" s="148" t="n">
        <v>89</v>
      </c>
      <c r="Y225" s="149" t="n">
        <v>66</v>
      </c>
      <c r="Z225" s="150" t="n">
        <f aca="false">AVERAGE(X225,Y225)</f>
        <v>77.5</v>
      </c>
    </row>
    <row r="226" customFormat="false" ht="11.25" hidden="true" customHeight="false" outlineLevel="0" collapsed="false">
      <c r="A226" s="134" t="str">
        <f aca="false">TEXT(B226,"ddd")</f>
        <v>Sun</v>
      </c>
      <c r="B226" s="81" t="n">
        <v>37052</v>
      </c>
      <c r="C226" s="56" t="n">
        <v>4015.768</v>
      </c>
      <c r="D226" s="51" t="n">
        <v>3048.368</v>
      </c>
      <c r="E226" s="57" t="n">
        <v>7064.136</v>
      </c>
      <c r="F226" s="151" t="n">
        <v>536.814000000001</v>
      </c>
      <c r="G226" s="147"/>
      <c r="H226" s="147"/>
      <c r="I226" s="51" t="n">
        <v>215.346</v>
      </c>
      <c r="J226" s="51" t="n">
        <v>490.659</v>
      </c>
      <c r="K226" s="51" t="n">
        <v>2756.34</v>
      </c>
      <c r="L226" s="51" t="n">
        <v>767.94</v>
      </c>
      <c r="M226" s="51" t="n">
        <v>1132.022</v>
      </c>
      <c r="N226" s="51" t="n">
        <v>721.63</v>
      </c>
      <c r="O226" s="51" t="n">
        <v>100</v>
      </c>
      <c r="P226" s="57" t="n">
        <v>6720.751</v>
      </c>
      <c r="Q226" s="50" t="n">
        <v>278.356</v>
      </c>
      <c r="R226" s="51" t="n">
        <v>65.029</v>
      </c>
      <c r="S226" s="51" t="n">
        <v>343.385</v>
      </c>
      <c r="T226" s="56" t="n">
        <v>24000141</v>
      </c>
      <c r="U226" s="125" t="n">
        <f aca="false">+U225+(R226*1000)</f>
        <v>15288337</v>
      </c>
      <c r="V226" s="58" t="n">
        <v>0</v>
      </c>
      <c r="W226" s="130" t="n">
        <v>72.5255473917998</v>
      </c>
      <c r="X226" s="148" t="n">
        <v>92</v>
      </c>
      <c r="Y226" s="149" t="n">
        <v>60</v>
      </c>
      <c r="Z226" s="150" t="n">
        <f aca="false">AVERAGE(X226,Y226)</f>
        <v>76</v>
      </c>
    </row>
    <row r="227" customFormat="false" ht="11.25" hidden="true" customHeight="false" outlineLevel="0" collapsed="false">
      <c r="A227" s="134" t="str">
        <f aca="false">TEXT(B227,"ddd")</f>
        <v>Mon</v>
      </c>
      <c r="B227" s="81" t="n">
        <v>37053</v>
      </c>
      <c r="C227" s="56" t="n">
        <v>4017.51</v>
      </c>
      <c r="D227" s="51" t="n">
        <v>2669.747</v>
      </c>
      <c r="E227" s="57" t="n">
        <v>6687.257</v>
      </c>
      <c r="F227" s="151" t="n">
        <v>434.965999999999</v>
      </c>
      <c r="G227" s="147"/>
      <c r="H227" s="147"/>
      <c r="I227" s="51" t="n">
        <v>249.815</v>
      </c>
      <c r="J227" s="51" t="n">
        <v>479.977</v>
      </c>
      <c r="K227" s="51" t="n">
        <v>2266.769</v>
      </c>
      <c r="L227" s="51" t="n">
        <v>851.522</v>
      </c>
      <c r="M227" s="51" t="n">
        <v>1136.4</v>
      </c>
      <c r="N227" s="51" t="n">
        <v>774.867</v>
      </c>
      <c r="O227" s="51" t="n">
        <v>100</v>
      </c>
      <c r="P227" s="57" t="n">
        <v>6294.316</v>
      </c>
      <c r="Q227" s="50" t="n">
        <v>306.756</v>
      </c>
      <c r="R227" s="51" t="n">
        <v>86.185</v>
      </c>
      <c r="S227" s="51" t="n">
        <v>392.941</v>
      </c>
      <c r="T227" s="56" t="n">
        <v>24306897</v>
      </c>
      <c r="U227" s="125" t="n">
        <f aca="false">+U226+(R227*1000)</f>
        <v>15374522</v>
      </c>
      <c r="V227" s="58" t="n">
        <v>0</v>
      </c>
      <c r="W227" s="130" t="n">
        <v>76.2735838397158</v>
      </c>
      <c r="X227" s="148" t="n">
        <v>83</v>
      </c>
      <c r="Y227" s="149" t="n">
        <v>60</v>
      </c>
      <c r="Z227" s="150" t="n">
        <f aca="false">AVERAGE(X227,Y227)</f>
        <v>71.5</v>
      </c>
    </row>
    <row r="228" customFormat="false" ht="11.25" hidden="true" customHeight="false" outlineLevel="0" collapsed="false">
      <c r="A228" s="134" t="str">
        <f aca="false">TEXT(B228,"ddd")</f>
        <v>Tue</v>
      </c>
      <c r="B228" s="81" t="n">
        <v>37054</v>
      </c>
      <c r="C228" s="56" t="n">
        <v>4016.058</v>
      </c>
      <c r="D228" s="51" t="n">
        <v>3023.517</v>
      </c>
      <c r="E228" s="57" t="n">
        <v>7039.575</v>
      </c>
      <c r="F228" s="151" t="n">
        <v>533.673999999999</v>
      </c>
      <c r="G228" s="147"/>
      <c r="H228" s="147"/>
      <c r="I228" s="51" t="n">
        <v>292.154</v>
      </c>
      <c r="J228" s="51" t="n">
        <v>491.679</v>
      </c>
      <c r="K228" s="51" t="n">
        <v>2579.617</v>
      </c>
      <c r="L228" s="51" t="n">
        <v>856.848</v>
      </c>
      <c r="M228" s="51" t="n">
        <v>1136.38</v>
      </c>
      <c r="N228" s="51" t="n">
        <v>788.436</v>
      </c>
      <c r="O228" s="51" t="n">
        <v>100</v>
      </c>
      <c r="P228" s="57" t="n">
        <v>6778.788</v>
      </c>
      <c r="Q228" s="50" t="n">
        <v>194.443</v>
      </c>
      <c r="R228" s="51" t="n">
        <v>66.344</v>
      </c>
      <c r="S228" s="51" t="n">
        <v>260.787</v>
      </c>
      <c r="T228" s="56" t="n">
        <v>24501340</v>
      </c>
      <c r="U228" s="125" t="n">
        <f aca="false">+U227+(R228*1000)</f>
        <v>15440866</v>
      </c>
      <c r="V228" s="58" t="n">
        <v>0</v>
      </c>
      <c r="W228" s="130" t="n">
        <v>72.9546437660956</v>
      </c>
      <c r="X228" s="148" t="n">
        <v>68</v>
      </c>
      <c r="Y228" s="149" t="n">
        <v>38</v>
      </c>
      <c r="Z228" s="150" t="n">
        <f aca="false">AVERAGE(X228,Y228)</f>
        <v>53</v>
      </c>
    </row>
    <row r="229" customFormat="false" ht="11.25" hidden="true" customHeight="false" outlineLevel="0" collapsed="false">
      <c r="A229" s="134" t="str">
        <f aca="false">TEXT(B229,"ddd")</f>
        <v>Wed</v>
      </c>
      <c r="B229" s="81" t="n">
        <v>37055</v>
      </c>
      <c r="C229" s="56" t="n">
        <v>3987.143</v>
      </c>
      <c r="D229" s="51" t="n">
        <v>3049.537</v>
      </c>
      <c r="E229" s="57" t="n">
        <v>7036.68</v>
      </c>
      <c r="F229" s="151" t="n">
        <v>581.513</v>
      </c>
      <c r="G229" s="147"/>
      <c r="H229" s="147"/>
      <c r="I229" s="51" t="n">
        <v>349.545</v>
      </c>
      <c r="J229" s="51" t="n">
        <v>457.947</v>
      </c>
      <c r="K229" s="51" t="n">
        <v>2626.55</v>
      </c>
      <c r="L229" s="51" t="n">
        <v>858.213</v>
      </c>
      <c r="M229" s="51" t="n">
        <v>1131.25</v>
      </c>
      <c r="N229" s="51" t="n">
        <v>773.959</v>
      </c>
      <c r="O229" s="51" t="n">
        <v>100</v>
      </c>
      <c r="P229" s="57" t="n">
        <v>6878.977</v>
      </c>
      <c r="Q229" s="50" t="n">
        <v>112.698</v>
      </c>
      <c r="R229" s="51" t="n">
        <v>45.005</v>
      </c>
      <c r="S229" s="51" t="n">
        <v>157.703</v>
      </c>
      <c r="T229" s="56" t="n">
        <v>24614038</v>
      </c>
      <c r="U229" s="125" t="n">
        <f aca="false">+U228+(R229*1000)</f>
        <v>15485871</v>
      </c>
      <c r="V229" s="58" t="n">
        <v>-4.83169060316868E-013</v>
      </c>
      <c r="W229" s="130" t="n">
        <v>66.3664202195589</v>
      </c>
      <c r="X229" s="148" t="n">
        <v>55</v>
      </c>
      <c r="Y229" s="149" t="n">
        <v>37</v>
      </c>
      <c r="Z229" s="150" t="n">
        <f aca="false">AVERAGE(X229,Y229)</f>
        <v>46</v>
      </c>
    </row>
    <row r="230" customFormat="false" ht="11.25" hidden="true" customHeight="false" outlineLevel="0" collapsed="false">
      <c r="A230" s="134" t="str">
        <f aca="false">TEXT(B230,"ddd")</f>
        <v>Thu</v>
      </c>
      <c r="B230" s="81" t="n">
        <v>37056</v>
      </c>
      <c r="C230" s="56" t="n">
        <v>3967.43</v>
      </c>
      <c r="D230" s="51" t="n">
        <v>3111.295</v>
      </c>
      <c r="E230" s="57" t="n">
        <v>7078.725</v>
      </c>
      <c r="F230" s="151" t="n">
        <v>434.149000000001</v>
      </c>
      <c r="G230" s="147"/>
      <c r="H230" s="147"/>
      <c r="I230" s="51" t="n">
        <v>265.492</v>
      </c>
      <c r="J230" s="51" t="n">
        <v>486.498</v>
      </c>
      <c r="K230" s="51" t="n">
        <v>2695.951</v>
      </c>
      <c r="L230" s="51" t="n">
        <v>865.711</v>
      </c>
      <c r="M230" s="51" t="n">
        <v>1152.828</v>
      </c>
      <c r="N230" s="51" t="n">
        <v>779.607</v>
      </c>
      <c r="O230" s="51" t="n">
        <v>100</v>
      </c>
      <c r="P230" s="57" t="n">
        <v>6780.236</v>
      </c>
      <c r="Q230" s="50" t="n">
        <v>216.702</v>
      </c>
      <c r="R230" s="51" t="n">
        <v>81.787</v>
      </c>
      <c r="S230" s="51" t="n">
        <v>298.489</v>
      </c>
      <c r="T230" s="56" t="n">
        <v>24830740</v>
      </c>
      <c r="U230" s="125" t="n">
        <f aca="false">+U229+(R230*1000)</f>
        <v>15567658</v>
      </c>
      <c r="V230" s="58" t="n">
        <v>-4.54747350886464E-013</v>
      </c>
      <c r="W230" s="130" t="n">
        <v>52.4373933597613</v>
      </c>
      <c r="X230" s="148" t="n">
        <v>70</v>
      </c>
      <c r="Y230" s="149" t="n">
        <v>43</v>
      </c>
      <c r="Z230" s="150" t="n">
        <f aca="false">AVERAGE(X230,Y230)</f>
        <v>56.5</v>
      </c>
    </row>
    <row r="231" customFormat="false" ht="11.25" hidden="true" customHeight="false" outlineLevel="0" collapsed="false">
      <c r="A231" s="134" t="str">
        <f aca="false">TEXT(B231,"ddd")</f>
        <v>Fri</v>
      </c>
      <c r="B231" s="81" t="n">
        <v>37057</v>
      </c>
      <c r="C231" s="56" t="n">
        <v>4012.936</v>
      </c>
      <c r="D231" s="51" t="n">
        <v>3109.13</v>
      </c>
      <c r="E231" s="57" t="n">
        <v>7122.066</v>
      </c>
      <c r="F231" s="151" t="n">
        <v>470.789000000001</v>
      </c>
      <c r="G231" s="147"/>
      <c r="H231" s="147"/>
      <c r="I231" s="51" t="n">
        <v>258.309</v>
      </c>
      <c r="J231" s="51" t="n">
        <v>482.016</v>
      </c>
      <c r="K231" s="51" t="n">
        <v>2711.951</v>
      </c>
      <c r="L231" s="51" t="n">
        <v>862.217</v>
      </c>
      <c r="M231" s="51" t="n">
        <v>1143.501</v>
      </c>
      <c r="N231" s="51" t="n">
        <v>774.137</v>
      </c>
      <c r="O231" s="51" t="n">
        <v>100</v>
      </c>
      <c r="P231" s="57" t="n">
        <v>6802.92</v>
      </c>
      <c r="Q231" s="50" t="n">
        <v>214.978</v>
      </c>
      <c r="R231" s="51" t="n">
        <v>104.168</v>
      </c>
      <c r="S231" s="51" t="n">
        <v>319.146</v>
      </c>
      <c r="T231" s="56" t="n">
        <v>25045718</v>
      </c>
      <c r="U231" s="125" t="n">
        <f aca="false">+U230+(R231*1000)</f>
        <v>15671826</v>
      </c>
      <c r="V231" s="58" t="n">
        <v>0</v>
      </c>
      <c r="W231" s="130" t="n">
        <v>58.1807535046118</v>
      </c>
      <c r="X231" s="148" t="n">
        <v>81</v>
      </c>
      <c r="Y231" s="149" t="n">
        <v>56</v>
      </c>
      <c r="Z231" s="150" t="n">
        <f aca="false">AVERAGE(X231,Y231)</f>
        <v>68.5</v>
      </c>
    </row>
    <row r="232" customFormat="false" ht="11.25" hidden="true" customHeight="false" outlineLevel="0" collapsed="false">
      <c r="A232" s="134" t="str">
        <f aca="false">TEXT(B232,"ddd")</f>
        <v>Sat</v>
      </c>
      <c r="B232" s="81" t="n">
        <v>37058</v>
      </c>
      <c r="C232" s="56" t="n">
        <v>4031.017</v>
      </c>
      <c r="D232" s="51" t="n">
        <v>3056.851</v>
      </c>
      <c r="E232" s="57" t="n">
        <v>7087.868</v>
      </c>
      <c r="F232" s="151" t="n">
        <v>379.657</v>
      </c>
      <c r="G232" s="147"/>
      <c r="H232" s="147"/>
      <c r="I232" s="51" t="n">
        <v>251.145</v>
      </c>
      <c r="J232" s="51" t="n">
        <v>492.866</v>
      </c>
      <c r="K232" s="51" t="n">
        <v>2634.4</v>
      </c>
      <c r="L232" s="51" t="n">
        <v>835.659</v>
      </c>
      <c r="M232" s="51" t="n">
        <v>1146.215</v>
      </c>
      <c r="N232" s="51" t="n">
        <v>786.591</v>
      </c>
      <c r="O232" s="51" t="n">
        <v>100</v>
      </c>
      <c r="P232" s="57" t="n">
        <v>6626.533</v>
      </c>
      <c r="Q232" s="50" t="n">
        <v>293.052</v>
      </c>
      <c r="R232" s="51" t="n">
        <v>168.283</v>
      </c>
      <c r="S232" s="51" t="n">
        <v>461.335</v>
      </c>
      <c r="T232" s="56" t="n">
        <v>25338770</v>
      </c>
      <c r="U232" s="125" t="n">
        <f aca="false">+U231+(R232*1000)</f>
        <v>15840109</v>
      </c>
      <c r="V232" s="58" t="n">
        <v>0</v>
      </c>
      <c r="W232" s="130" t="n">
        <v>65.5490365499792</v>
      </c>
      <c r="X232" s="148" t="n">
        <v>90</v>
      </c>
      <c r="Y232" s="149" t="n">
        <v>53</v>
      </c>
      <c r="Z232" s="150" t="n">
        <f aca="false">AVERAGE(X232,Y232)</f>
        <v>71.5</v>
      </c>
    </row>
    <row r="233" customFormat="false" ht="11.25" hidden="true" customHeight="false" outlineLevel="0" collapsed="false">
      <c r="A233" s="134" t="str">
        <f aca="false">TEXT(B233,"ddd")</f>
        <v>Sun</v>
      </c>
      <c r="B233" s="81" t="n">
        <v>37059</v>
      </c>
      <c r="C233" s="56" t="n">
        <v>4063.189</v>
      </c>
      <c r="D233" s="51" t="n">
        <v>2888.103</v>
      </c>
      <c r="E233" s="57" t="n">
        <v>6951.292</v>
      </c>
      <c r="F233" s="151" t="n">
        <v>456.551</v>
      </c>
      <c r="G233" s="147"/>
      <c r="H233" s="147"/>
      <c r="I233" s="51" t="n">
        <v>243.133</v>
      </c>
      <c r="J233" s="51" t="n">
        <v>504.156</v>
      </c>
      <c r="K233" s="51" t="n">
        <v>2493.628</v>
      </c>
      <c r="L233" s="51" t="n">
        <v>810.498</v>
      </c>
      <c r="M233" s="51" t="n">
        <v>1146.041</v>
      </c>
      <c r="N233" s="51" t="n">
        <v>780.319</v>
      </c>
      <c r="O233" s="51" t="n">
        <v>100</v>
      </c>
      <c r="P233" s="57" t="n">
        <v>6534.326</v>
      </c>
      <c r="Q233" s="50" t="n">
        <v>294.788</v>
      </c>
      <c r="R233" s="51" t="n">
        <v>122.178</v>
      </c>
      <c r="S233" s="51" t="n">
        <v>416.966</v>
      </c>
      <c r="T233" s="56" t="n">
        <v>25633558</v>
      </c>
      <c r="U233" s="125" t="n">
        <f aca="false">+U232+(R233*1000)</f>
        <v>15962287</v>
      </c>
      <c r="V233" s="58" t="n">
        <v>0</v>
      </c>
      <c r="W233" s="130" t="n">
        <v>70.6928988963934</v>
      </c>
      <c r="X233" s="148" t="n">
        <v>92</v>
      </c>
      <c r="Y233" s="149" t="n">
        <v>63</v>
      </c>
      <c r="Z233" s="150" t="n">
        <f aca="false">AVERAGE(X233,Y233)</f>
        <v>77.5</v>
      </c>
    </row>
    <row r="234" customFormat="false" ht="11.25" hidden="true" customHeight="false" outlineLevel="0" collapsed="false">
      <c r="A234" s="134" t="str">
        <f aca="false">TEXT(B234,"ddd")</f>
        <v>Mon</v>
      </c>
      <c r="B234" s="81" t="n">
        <v>37060</v>
      </c>
      <c r="C234" s="56" t="n">
        <v>4056.573</v>
      </c>
      <c r="D234" s="51" t="n">
        <v>2676.324</v>
      </c>
      <c r="E234" s="57" t="n">
        <v>6732.897</v>
      </c>
      <c r="F234" s="151" t="n">
        <v>465.402999999999</v>
      </c>
      <c r="G234" s="147"/>
      <c r="H234" s="147"/>
      <c r="I234" s="51" t="n">
        <v>259.587</v>
      </c>
      <c r="J234" s="51" t="n">
        <v>506.262</v>
      </c>
      <c r="K234" s="51" t="n">
        <v>2240.451</v>
      </c>
      <c r="L234" s="51" t="n">
        <v>861.875</v>
      </c>
      <c r="M234" s="51" t="n">
        <v>1147.801</v>
      </c>
      <c r="N234" s="51" t="n">
        <v>793.515</v>
      </c>
      <c r="O234" s="51" t="n">
        <v>100</v>
      </c>
      <c r="P234" s="57" t="n">
        <v>6374.894</v>
      </c>
      <c r="Q234" s="50" t="n">
        <v>244.238</v>
      </c>
      <c r="R234" s="51" t="n">
        <v>113.765</v>
      </c>
      <c r="S234" s="51" t="n">
        <v>358.003</v>
      </c>
      <c r="T234" s="56" t="n">
        <v>25877796</v>
      </c>
      <c r="U234" s="125" t="n">
        <f aca="false">+U233+(R234*1000)</f>
        <v>16076052</v>
      </c>
      <c r="V234" s="58" t="n">
        <v>0</v>
      </c>
      <c r="W234" s="130" t="n">
        <v>75.6718315861326</v>
      </c>
      <c r="X234" s="148" t="n">
        <v>78</v>
      </c>
      <c r="Y234" s="149" t="n">
        <v>54</v>
      </c>
      <c r="Z234" s="150" t="n">
        <f aca="false">AVERAGE(X234,Y234)</f>
        <v>66</v>
      </c>
    </row>
    <row r="235" customFormat="false" ht="11.25" hidden="true" customHeight="false" outlineLevel="0" collapsed="false">
      <c r="A235" s="134" t="str">
        <f aca="false">TEXT(B235,"ddd")</f>
        <v>Tue</v>
      </c>
      <c r="B235" s="81" t="n">
        <v>37061</v>
      </c>
      <c r="C235" s="56" t="n">
        <v>3949</v>
      </c>
      <c r="D235" s="51" t="n">
        <v>2642.865</v>
      </c>
      <c r="E235" s="57" t="n">
        <v>6591.865</v>
      </c>
      <c r="F235" s="151" t="n">
        <v>492.82</v>
      </c>
      <c r="G235" s="147"/>
      <c r="H235" s="147"/>
      <c r="I235" s="51" t="n">
        <v>258.53</v>
      </c>
      <c r="J235" s="51" t="n">
        <v>439.073</v>
      </c>
      <c r="K235" s="51" t="n">
        <v>2263.161</v>
      </c>
      <c r="L235" s="51" t="n">
        <v>856.788</v>
      </c>
      <c r="M235" s="51" t="n">
        <v>1174.438</v>
      </c>
      <c r="N235" s="51" t="n">
        <v>785.721</v>
      </c>
      <c r="O235" s="51" t="n">
        <v>99</v>
      </c>
      <c r="P235" s="57" t="n">
        <v>6369.531</v>
      </c>
      <c r="Q235" s="50" t="n">
        <v>144.497</v>
      </c>
      <c r="R235" s="51" t="n">
        <v>77.837</v>
      </c>
      <c r="S235" s="51" t="n">
        <v>222.334</v>
      </c>
      <c r="T235" s="56" t="n">
        <v>26022293</v>
      </c>
      <c r="U235" s="125" t="n">
        <f aca="false">+U234+(R235*1000)</f>
        <v>16153889</v>
      </c>
      <c r="V235" s="58" t="n">
        <v>7.38964445190504E-013</v>
      </c>
      <c r="W235" s="130" t="n">
        <v>71.07908087884</v>
      </c>
      <c r="X235" s="148" t="n">
        <v>84</v>
      </c>
      <c r="Y235" s="149" t="n">
        <v>53</v>
      </c>
      <c r="Z235" s="150" t="n">
        <f aca="false">AVERAGE(X235,Y235)</f>
        <v>68.5</v>
      </c>
    </row>
    <row r="236" customFormat="false" ht="11.25" hidden="true" customHeight="false" outlineLevel="0" collapsed="false">
      <c r="A236" s="134" t="str">
        <f aca="false">TEXT(B236,"ddd")</f>
        <v>Wed</v>
      </c>
      <c r="B236" s="81" t="n">
        <v>37062</v>
      </c>
      <c r="C236" s="56" t="n">
        <v>3993.036</v>
      </c>
      <c r="D236" s="51" t="n">
        <v>2697.251</v>
      </c>
      <c r="E236" s="57" t="n">
        <v>6690.287</v>
      </c>
      <c r="F236" s="151" t="n">
        <v>540.184000000001</v>
      </c>
      <c r="G236" s="147"/>
      <c r="H236" s="147"/>
      <c r="I236" s="51" t="n">
        <v>266.283</v>
      </c>
      <c r="J236" s="51" t="n">
        <v>446.618</v>
      </c>
      <c r="K236" s="51" t="n">
        <v>2213.816</v>
      </c>
      <c r="L236" s="51" t="n">
        <v>920.548</v>
      </c>
      <c r="M236" s="51" t="n">
        <v>1138.962</v>
      </c>
      <c r="N236" s="51" t="n">
        <v>791.313</v>
      </c>
      <c r="O236" s="51" t="n">
        <v>100</v>
      </c>
      <c r="P236" s="57" t="n">
        <v>6417.724</v>
      </c>
      <c r="Q236" s="50" t="n">
        <v>201.064</v>
      </c>
      <c r="R236" s="51" t="n">
        <v>71.499</v>
      </c>
      <c r="S236" s="51" t="n">
        <v>272.563</v>
      </c>
      <c r="T236" s="56" t="n">
        <v>26223357</v>
      </c>
      <c r="U236" s="125" t="n">
        <f aca="false">+U235+(R236*1000)</f>
        <v>16225388</v>
      </c>
      <c r="V236" s="58" t="n">
        <v>0</v>
      </c>
      <c r="W236" s="130" t="n">
        <v>62.8429776756165</v>
      </c>
      <c r="X236" s="148" t="n">
        <v>88</v>
      </c>
      <c r="Y236" s="149" t="n">
        <v>56</v>
      </c>
      <c r="Z236" s="150" t="n">
        <f aca="false">AVERAGE(X236,Y236)</f>
        <v>72</v>
      </c>
    </row>
    <row r="237" customFormat="false" ht="11.25" hidden="true" customHeight="false" outlineLevel="0" collapsed="false">
      <c r="A237" s="134" t="str">
        <f aca="false">TEXT(B237,"ddd")</f>
        <v>Thu</v>
      </c>
      <c r="B237" s="81" t="n">
        <v>37063</v>
      </c>
      <c r="C237" s="56" t="n">
        <v>3988.995</v>
      </c>
      <c r="D237" s="51" t="n">
        <v>2919.379</v>
      </c>
      <c r="E237" s="57" t="n">
        <v>6908.374</v>
      </c>
      <c r="F237" s="151" t="n">
        <v>535.263999999999</v>
      </c>
      <c r="G237" s="147"/>
      <c r="H237" s="147"/>
      <c r="I237" s="51" t="n">
        <v>254.794</v>
      </c>
      <c r="J237" s="51" t="n">
        <v>493.046</v>
      </c>
      <c r="K237" s="51" t="n">
        <v>2408.058</v>
      </c>
      <c r="L237" s="51" t="n">
        <v>893.661</v>
      </c>
      <c r="M237" s="51" t="n">
        <v>1162.81</v>
      </c>
      <c r="N237" s="51" t="n">
        <v>786.147</v>
      </c>
      <c r="O237" s="51" t="n">
        <v>100</v>
      </c>
      <c r="P237" s="57" t="n">
        <v>6633.78</v>
      </c>
      <c r="Q237" s="50" t="n">
        <v>211.113</v>
      </c>
      <c r="R237" s="51" t="n">
        <v>63.481</v>
      </c>
      <c r="S237" s="51" t="n">
        <v>274.594</v>
      </c>
      <c r="T237" s="56" t="n">
        <v>26434470</v>
      </c>
      <c r="U237" s="125" t="n">
        <f aca="false">+U236+(R237*1000)</f>
        <v>16288869</v>
      </c>
      <c r="V237" s="58" t="n">
        <v>0</v>
      </c>
      <c r="W237" s="130" t="n">
        <v>66.0322426376823</v>
      </c>
      <c r="X237" s="148" t="n">
        <v>93</v>
      </c>
      <c r="Y237" s="149" t="n">
        <v>58</v>
      </c>
      <c r="Z237" s="150" t="n">
        <f aca="false">AVERAGE(X237,Y237)</f>
        <v>75.5</v>
      </c>
    </row>
    <row r="238" customFormat="false" ht="11.25" hidden="true" customHeight="false" outlineLevel="0" collapsed="false">
      <c r="A238" s="134" t="str">
        <f aca="false">TEXT(B238,"ddd")</f>
        <v>Fri</v>
      </c>
      <c r="B238" s="81" t="n">
        <v>37064</v>
      </c>
      <c r="C238" s="56" t="n">
        <v>4023.627</v>
      </c>
      <c r="D238" s="51" t="n">
        <v>2978.63</v>
      </c>
      <c r="E238" s="57" t="n">
        <v>7002.257</v>
      </c>
      <c r="F238" s="151" t="n">
        <v>519.564999999999</v>
      </c>
      <c r="G238" s="147"/>
      <c r="H238" s="147"/>
      <c r="I238" s="51" t="n">
        <v>263.985</v>
      </c>
      <c r="J238" s="51" t="n">
        <v>481.478</v>
      </c>
      <c r="K238" s="51" t="n">
        <v>2499.756</v>
      </c>
      <c r="L238" s="51" t="n">
        <v>917.631</v>
      </c>
      <c r="M238" s="51" t="n">
        <v>1164.197</v>
      </c>
      <c r="N238" s="51" t="n">
        <v>787.738</v>
      </c>
      <c r="O238" s="51" t="n">
        <v>100</v>
      </c>
      <c r="P238" s="57" t="n">
        <v>6734.35</v>
      </c>
      <c r="Q238" s="50" t="n">
        <v>182.751</v>
      </c>
      <c r="R238" s="51" t="n">
        <v>85.156</v>
      </c>
      <c r="S238" s="51" t="n">
        <v>267.907</v>
      </c>
      <c r="T238" s="56" t="n">
        <v>26617221</v>
      </c>
      <c r="U238" s="125" t="n">
        <f aca="false">+U237+(R238*1000)</f>
        <v>16374025</v>
      </c>
      <c r="V238" s="58" t="n">
        <v>0</v>
      </c>
      <c r="W238" s="130" t="n">
        <v>68.4860830347194</v>
      </c>
      <c r="X238" s="148" t="n">
        <v>98</v>
      </c>
      <c r="Y238" s="149" t="n">
        <v>63</v>
      </c>
      <c r="Z238" s="150" t="n">
        <f aca="false">AVERAGE(X238,Y238)</f>
        <v>80.5</v>
      </c>
    </row>
    <row r="239" customFormat="false" ht="11.25" hidden="true" customHeight="false" outlineLevel="0" collapsed="false">
      <c r="A239" s="134" t="str">
        <f aca="false">TEXT(B239,"ddd")</f>
        <v>Sat</v>
      </c>
      <c r="B239" s="81" t="n">
        <v>37065</v>
      </c>
      <c r="C239" s="56" t="n">
        <v>3924.354</v>
      </c>
      <c r="D239" s="51" t="n">
        <v>2998.461</v>
      </c>
      <c r="E239" s="57" t="n">
        <v>6922.815</v>
      </c>
      <c r="F239" s="151" t="n">
        <v>412.746</v>
      </c>
      <c r="G239" s="147"/>
      <c r="H239" s="147"/>
      <c r="I239" s="51" t="n">
        <v>254.743</v>
      </c>
      <c r="J239" s="51" t="n">
        <v>470.288</v>
      </c>
      <c r="K239" s="51" t="n">
        <v>2527.58</v>
      </c>
      <c r="L239" s="51" t="n">
        <v>887.043</v>
      </c>
      <c r="M239" s="51" t="n">
        <v>1165.374</v>
      </c>
      <c r="N239" s="51" t="n">
        <v>785.701</v>
      </c>
      <c r="O239" s="51" t="n">
        <v>100</v>
      </c>
      <c r="P239" s="57" t="n">
        <v>6603.475</v>
      </c>
      <c r="Q239" s="50" t="n">
        <v>240.064</v>
      </c>
      <c r="R239" s="51" t="n">
        <v>79.276</v>
      </c>
      <c r="S239" s="51" t="n">
        <v>319.34</v>
      </c>
      <c r="T239" s="56" t="n">
        <v>26857285</v>
      </c>
      <c r="U239" s="125" t="n">
        <f aca="false">+U238+(R239*1000)</f>
        <v>16453301</v>
      </c>
      <c r="V239" s="58" t="n">
        <v>0</v>
      </c>
      <c r="W239" s="130" t="n">
        <v>73.6930887244462</v>
      </c>
      <c r="X239" s="148" t="n">
        <v>95</v>
      </c>
      <c r="Y239" s="149" t="n">
        <v>78</v>
      </c>
      <c r="Z239" s="150" t="n">
        <f aca="false">AVERAGE(X239,Y239)</f>
        <v>86.5</v>
      </c>
    </row>
    <row r="240" customFormat="false" ht="11.25" hidden="true" customHeight="false" outlineLevel="0" collapsed="false">
      <c r="A240" s="134" t="str">
        <f aca="false">TEXT(B240,"ddd")</f>
        <v>Sun</v>
      </c>
      <c r="B240" s="81" t="n">
        <v>37066</v>
      </c>
      <c r="C240" s="56" t="n">
        <v>3932.504</v>
      </c>
      <c r="D240" s="51" t="n">
        <v>2952.9</v>
      </c>
      <c r="E240" s="57" t="n">
        <v>6885.404</v>
      </c>
      <c r="F240" s="151" t="n">
        <v>420.233</v>
      </c>
      <c r="G240" s="147"/>
      <c r="H240" s="147"/>
      <c r="I240" s="51" t="n">
        <v>249.188</v>
      </c>
      <c r="J240" s="51" t="n">
        <v>478.229</v>
      </c>
      <c r="K240" s="51" t="n">
        <v>2525.13</v>
      </c>
      <c r="L240" s="51" t="n">
        <v>832.789</v>
      </c>
      <c r="M240" s="51" t="n">
        <v>1163.405</v>
      </c>
      <c r="N240" s="51" t="n">
        <v>787.774</v>
      </c>
      <c r="O240" s="51" t="n">
        <v>100</v>
      </c>
      <c r="P240" s="57" t="n">
        <v>6556.748</v>
      </c>
      <c r="Q240" s="50" t="n">
        <v>228.27</v>
      </c>
      <c r="R240" s="51" t="n">
        <v>100.386</v>
      </c>
      <c r="S240" s="51" t="n">
        <v>328.656</v>
      </c>
      <c r="T240" s="56" t="n">
        <v>27085555</v>
      </c>
      <c r="U240" s="125" t="n">
        <f aca="false">+U239+(R240*1000)</f>
        <v>16553687</v>
      </c>
      <c r="V240" s="58" t="n">
        <v>0</v>
      </c>
      <c r="W240" s="130" t="n">
        <v>76.4854829781313</v>
      </c>
      <c r="X240" s="148" t="n">
        <v>96</v>
      </c>
      <c r="Y240" s="149" t="n">
        <v>70</v>
      </c>
      <c r="Z240" s="150" t="n">
        <f aca="false">AVERAGE(X240,Y240)</f>
        <v>83</v>
      </c>
    </row>
    <row r="241" customFormat="false" ht="11.25" hidden="true" customHeight="false" outlineLevel="0" collapsed="false">
      <c r="A241" s="134" t="str">
        <f aca="false">TEXT(B241,"ddd")</f>
        <v>Mon</v>
      </c>
      <c r="B241" s="81" t="n">
        <v>37067</v>
      </c>
      <c r="C241" s="56" t="n">
        <v>3955.138</v>
      </c>
      <c r="D241" s="51" t="n">
        <v>2998.704</v>
      </c>
      <c r="E241" s="57" t="n">
        <v>6953.842</v>
      </c>
      <c r="F241" s="151" t="n">
        <v>449.167000000001</v>
      </c>
      <c r="G241" s="147"/>
      <c r="H241" s="147"/>
      <c r="I241" s="51" t="n">
        <v>249.14</v>
      </c>
      <c r="J241" s="51" t="n">
        <v>491.384</v>
      </c>
      <c r="K241" s="51" t="n">
        <v>2527.596</v>
      </c>
      <c r="L241" s="51" t="n">
        <v>875.068</v>
      </c>
      <c r="M241" s="51" t="n">
        <v>1162.947</v>
      </c>
      <c r="N241" s="51" t="n">
        <v>788.566</v>
      </c>
      <c r="O241" s="51" t="n">
        <v>100</v>
      </c>
      <c r="P241" s="57" t="n">
        <v>6643.868</v>
      </c>
      <c r="Q241" s="50" t="n">
        <v>227.96</v>
      </c>
      <c r="R241" s="51" t="n">
        <v>82.014</v>
      </c>
      <c r="S241" s="51" t="n">
        <v>309.974</v>
      </c>
      <c r="T241" s="56" t="n">
        <v>27313515</v>
      </c>
      <c r="U241" s="125" t="n">
        <f aca="false">+U240+(R241*1000)</f>
        <v>16635701</v>
      </c>
      <c r="V241" s="58" t="n">
        <v>0</v>
      </c>
      <c r="W241" s="130" t="n">
        <v>77.4638161925073</v>
      </c>
      <c r="X241" s="148" t="n">
        <v>89</v>
      </c>
      <c r="Y241" s="149" t="n">
        <v>63</v>
      </c>
      <c r="Z241" s="150" t="n">
        <f aca="false">AVERAGE(X241,Y241)</f>
        <v>76</v>
      </c>
    </row>
    <row r="242" customFormat="false" ht="11.25" hidden="true" customHeight="false" outlineLevel="0" collapsed="false">
      <c r="A242" s="134" t="str">
        <f aca="false">TEXT(B242,"ddd")</f>
        <v>Tue</v>
      </c>
      <c r="B242" s="81" t="n">
        <v>37068</v>
      </c>
      <c r="C242" s="56" t="n">
        <v>3975.277</v>
      </c>
      <c r="D242" s="51" t="n">
        <v>2974.624</v>
      </c>
      <c r="E242" s="57" t="n">
        <v>6949.901</v>
      </c>
      <c r="F242" s="151" t="n">
        <v>497.699</v>
      </c>
      <c r="G242" s="147"/>
      <c r="H242" s="147"/>
      <c r="I242" s="51" t="n">
        <v>261.635</v>
      </c>
      <c r="J242" s="51" t="n">
        <v>476.186</v>
      </c>
      <c r="K242" s="51" t="n">
        <v>2528.685</v>
      </c>
      <c r="L242" s="51" t="n">
        <v>848.591</v>
      </c>
      <c r="M242" s="51" t="n">
        <v>1155.171</v>
      </c>
      <c r="N242" s="51" t="n">
        <v>795.229</v>
      </c>
      <c r="O242" s="51" t="n">
        <v>100</v>
      </c>
      <c r="P242" s="57" t="n">
        <v>6663.196</v>
      </c>
      <c r="Q242" s="50" t="n">
        <v>206.399</v>
      </c>
      <c r="R242" s="51" t="n">
        <v>80.306</v>
      </c>
      <c r="S242" s="51" t="n">
        <v>286.705</v>
      </c>
      <c r="T242" s="56" t="n">
        <v>27519914</v>
      </c>
      <c r="U242" s="125" t="n">
        <f aca="false">+U241+(R242*1000)</f>
        <v>16716007</v>
      </c>
      <c r="V242" s="58" t="n">
        <v>0</v>
      </c>
      <c r="W242" s="130" t="n">
        <v>76.8726617612835</v>
      </c>
      <c r="X242" s="148" t="n">
        <v>81</v>
      </c>
      <c r="Y242" s="149" t="n">
        <v>68</v>
      </c>
      <c r="Z242" s="150" t="n">
        <f aca="false">AVERAGE(X242,Y242)</f>
        <v>74.5</v>
      </c>
    </row>
    <row r="243" customFormat="false" ht="11.25" hidden="true" customHeight="false" outlineLevel="0" collapsed="false">
      <c r="A243" s="134" t="str">
        <f aca="false">TEXT(B243,"ddd")</f>
        <v>Wed</v>
      </c>
      <c r="B243" s="81" t="n">
        <v>37069</v>
      </c>
      <c r="C243" s="56" t="n">
        <v>3905.888</v>
      </c>
      <c r="D243" s="51" t="n">
        <v>3100.492</v>
      </c>
      <c r="E243" s="57" t="n">
        <v>7006.38</v>
      </c>
      <c r="F243" s="151" t="n">
        <v>314.786</v>
      </c>
      <c r="G243" s="147"/>
      <c r="H243" s="147"/>
      <c r="I243" s="51" t="n">
        <v>262.957</v>
      </c>
      <c r="J243" s="51" t="n">
        <v>423.487</v>
      </c>
      <c r="K243" s="51" t="n">
        <v>2666.587</v>
      </c>
      <c r="L243" s="51" t="n">
        <v>916.295</v>
      </c>
      <c r="M243" s="51" t="n">
        <v>1169.284</v>
      </c>
      <c r="N243" s="51" t="n">
        <v>789.355</v>
      </c>
      <c r="O243" s="51" t="n">
        <v>100</v>
      </c>
      <c r="P243" s="57" t="n">
        <v>6642.751</v>
      </c>
      <c r="Q243" s="50" t="n">
        <v>168.021</v>
      </c>
      <c r="R243" s="51" t="n">
        <v>195.608</v>
      </c>
      <c r="S243" s="51" t="n">
        <v>363.629</v>
      </c>
      <c r="T243" s="56" t="n">
        <v>27687935</v>
      </c>
      <c r="U243" s="125" t="n">
        <f aca="false">+U242+(R243*1000)</f>
        <v>16911615</v>
      </c>
      <c r="V243" s="58" t="n">
        <v>0</v>
      </c>
      <c r="W243" s="130" t="n">
        <v>74.1614618364243</v>
      </c>
      <c r="X243" s="148" t="n">
        <v>92</v>
      </c>
      <c r="Y243" s="149" t="n">
        <v>67</v>
      </c>
      <c r="Z243" s="150" t="n">
        <f aca="false">AVERAGE(X243,Y243)</f>
        <v>79.5</v>
      </c>
    </row>
    <row r="244" customFormat="false" ht="11.25" hidden="true" customHeight="false" outlineLevel="0" collapsed="false">
      <c r="A244" s="134" t="str">
        <f aca="false">TEXT(B244,"ddd")</f>
        <v>Thu</v>
      </c>
      <c r="B244" s="81" t="n">
        <v>37070</v>
      </c>
      <c r="C244" s="56" t="n">
        <v>3938.692</v>
      </c>
      <c r="D244" s="51" t="n">
        <v>3085.685</v>
      </c>
      <c r="E244" s="57" t="n">
        <v>7024.377</v>
      </c>
      <c r="F244" s="151" t="n">
        <v>490.991000000001</v>
      </c>
      <c r="G244" s="147"/>
      <c r="H244" s="147"/>
      <c r="I244" s="51" t="n">
        <v>261.365</v>
      </c>
      <c r="J244" s="51" t="n">
        <v>429.759</v>
      </c>
      <c r="K244" s="51" t="n">
        <v>2708.098</v>
      </c>
      <c r="L244" s="51" t="n">
        <v>855.918</v>
      </c>
      <c r="M244" s="51" t="n">
        <v>1151.366</v>
      </c>
      <c r="N244" s="51" t="n">
        <v>807.129</v>
      </c>
      <c r="O244" s="51" t="n">
        <v>100</v>
      </c>
      <c r="P244" s="57" t="n">
        <v>6804.626</v>
      </c>
      <c r="Q244" s="50" t="n">
        <v>128.132</v>
      </c>
      <c r="R244" s="51" t="n">
        <v>91.619</v>
      </c>
      <c r="S244" s="51" t="n">
        <v>219.751</v>
      </c>
      <c r="T244" s="56" t="n">
        <v>27816067</v>
      </c>
      <c r="U244" s="125" t="n">
        <f aca="false">+U243+(R244*1000)</f>
        <v>17003234</v>
      </c>
      <c r="V244" s="58" t="n">
        <v>0</v>
      </c>
      <c r="W244" s="130" t="n">
        <v>74.5109342353324</v>
      </c>
      <c r="X244" s="148" t="n">
        <v>92</v>
      </c>
      <c r="Y244" s="149" t="n">
        <v>66</v>
      </c>
      <c r="Z244" s="150" t="n">
        <f aca="false">AVERAGE(X244,Y244)</f>
        <v>79</v>
      </c>
    </row>
    <row r="245" customFormat="false" ht="11.25" hidden="true" customHeight="false" outlineLevel="0" collapsed="false">
      <c r="A245" s="134" t="str">
        <f aca="false">TEXT(B245,"ddd")</f>
        <v>Fri</v>
      </c>
      <c r="B245" s="81" t="n">
        <v>37071</v>
      </c>
      <c r="C245" s="56" t="n">
        <v>3951.707</v>
      </c>
      <c r="D245" s="51" t="n">
        <v>2847.687</v>
      </c>
      <c r="E245" s="57" t="n">
        <v>6799.394</v>
      </c>
      <c r="F245" s="151" t="n">
        <v>375.608</v>
      </c>
      <c r="G245" s="147"/>
      <c r="H245" s="147"/>
      <c r="I245" s="51" t="n">
        <v>245.494</v>
      </c>
      <c r="J245" s="51" t="n">
        <v>430.015</v>
      </c>
      <c r="K245" s="51" t="n">
        <v>2463.978</v>
      </c>
      <c r="L245" s="51" t="n">
        <v>885.414</v>
      </c>
      <c r="M245" s="51" t="n">
        <v>1160.372</v>
      </c>
      <c r="N245" s="51" t="n">
        <v>800.37</v>
      </c>
      <c r="O245" s="51" t="n">
        <v>100</v>
      </c>
      <c r="P245" s="57" t="n">
        <v>6461.251</v>
      </c>
      <c r="Q245" s="50" t="n">
        <v>239.491</v>
      </c>
      <c r="R245" s="51" t="n">
        <v>98.652</v>
      </c>
      <c r="S245" s="51" t="n">
        <v>338.143</v>
      </c>
      <c r="T245" s="56" t="n">
        <v>28055558</v>
      </c>
      <c r="U245" s="125" t="n">
        <f aca="false">+U244+(R245*1000)</f>
        <v>17101886</v>
      </c>
      <c r="V245" s="58" t="n">
        <v>0</v>
      </c>
      <c r="W245" s="130" t="n">
        <v>77.7465222408034</v>
      </c>
      <c r="X245" s="148" t="n">
        <v>96</v>
      </c>
      <c r="Y245" s="149" t="n">
        <v>63</v>
      </c>
      <c r="Z245" s="150" t="n">
        <f aca="false">AVERAGE(X245,Y245)</f>
        <v>79.5</v>
      </c>
    </row>
    <row r="246" customFormat="false" ht="12" hidden="true" customHeight="false" outlineLevel="0" collapsed="false">
      <c r="A246" s="137" t="str">
        <f aca="false">TEXT(B246,"ddd")</f>
        <v>Sat</v>
      </c>
      <c r="B246" s="82" t="n">
        <v>37072</v>
      </c>
      <c r="C246" s="70" t="n">
        <v>3936.361</v>
      </c>
      <c r="D246" s="66" t="n">
        <v>2960.286</v>
      </c>
      <c r="E246" s="71" t="n">
        <v>6896.647</v>
      </c>
      <c r="F246" s="152" t="n">
        <v>437.885999999999</v>
      </c>
      <c r="G246" s="153"/>
      <c r="H246" s="153"/>
      <c r="I246" s="66" t="n">
        <v>235.34</v>
      </c>
      <c r="J246" s="66" t="n">
        <v>395.159</v>
      </c>
      <c r="K246" s="66" t="n">
        <v>2629.244</v>
      </c>
      <c r="L246" s="66" t="n">
        <v>833.319</v>
      </c>
      <c r="M246" s="66" t="n">
        <v>1146.299</v>
      </c>
      <c r="N246" s="66" t="n">
        <v>802.633</v>
      </c>
      <c r="O246" s="66" t="n">
        <v>100</v>
      </c>
      <c r="P246" s="71" t="n">
        <v>6579.88</v>
      </c>
      <c r="Q246" s="65" t="n">
        <v>245.197</v>
      </c>
      <c r="R246" s="66" t="n">
        <v>71.57</v>
      </c>
      <c r="S246" s="66" t="n">
        <v>316.767</v>
      </c>
      <c r="T246" s="70" t="n">
        <v>28300755</v>
      </c>
      <c r="U246" s="139" t="n">
        <f aca="false">+U245+(R246*1000)</f>
        <v>17173456</v>
      </c>
      <c r="V246" s="72" t="n">
        <v>0</v>
      </c>
      <c r="W246" s="144" t="n">
        <v>78.5923684937975</v>
      </c>
      <c r="X246" s="154" t="n">
        <v>101</v>
      </c>
      <c r="Y246" s="155" t="n">
        <v>65</v>
      </c>
      <c r="Z246" s="156" t="n">
        <f aca="false">AVERAGE(X246,Y246)</f>
        <v>83</v>
      </c>
    </row>
    <row r="247" customFormat="false" ht="11.25" hidden="true" customHeight="false" outlineLevel="0" collapsed="false">
      <c r="A247" s="134" t="str">
        <f aca="false">TEXT(B247,"ddd")</f>
        <v>Sun</v>
      </c>
      <c r="B247" s="81" t="n">
        <v>37073</v>
      </c>
      <c r="C247" s="56" t="n">
        <v>3916</v>
      </c>
      <c r="D247" s="51" t="n">
        <v>3100</v>
      </c>
      <c r="E247" s="57" t="n">
        <v>7016</v>
      </c>
      <c r="F247" s="157" t="n">
        <v>363</v>
      </c>
      <c r="G247" s="147" t="n">
        <v>6</v>
      </c>
      <c r="H247" s="147" t="n">
        <v>6</v>
      </c>
      <c r="I247" s="54" t="n">
        <v>227</v>
      </c>
      <c r="J247" s="51" t="n">
        <v>340</v>
      </c>
      <c r="K247" s="51" t="n">
        <v>2761</v>
      </c>
      <c r="L247" s="51" t="n">
        <v>834</v>
      </c>
      <c r="M247" s="51" t="n">
        <v>1153</v>
      </c>
      <c r="N247" s="55" t="n">
        <v>850</v>
      </c>
      <c r="O247" s="55" t="n">
        <v>100</v>
      </c>
      <c r="P247" s="57" t="n">
        <v>6628</v>
      </c>
      <c r="Q247" s="50" t="n">
        <v>254</v>
      </c>
      <c r="R247" s="51" t="n">
        <v>134.116</v>
      </c>
      <c r="S247" s="51" t="n">
        <v>388.116</v>
      </c>
      <c r="T247" s="56" t="n">
        <v>28554755</v>
      </c>
      <c r="U247" s="125" t="n">
        <f aca="false">+U246+(R247*1000)</f>
        <v>17307572</v>
      </c>
      <c r="V247" s="58" t="n">
        <v>-0.115999999999985</v>
      </c>
      <c r="W247" s="130" t="n">
        <v>80.4184747217153</v>
      </c>
      <c r="X247" s="158" t="n">
        <v>100</v>
      </c>
      <c r="Y247" s="5" t="n">
        <v>65</v>
      </c>
      <c r="Z247" s="159" t="n">
        <v>76</v>
      </c>
    </row>
    <row r="248" customFormat="false" ht="11.25" hidden="true" customHeight="false" outlineLevel="0" collapsed="false">
      <c r="A248" s="134" t="str">
        <f aca="false">TEXT(B248,"ddd")</f>
        <v>Mon</v>
      </c>
      <c r="B248" s="81" t="n">
        <v>37074</v>
      </c>
      <c r="C248" s="56" t="n">
        <v>3869</v>
      </c>
      <c r="D248" s="51" t="n">
        <v>2870</v>
      </c>
      <c r="E248" s="57" t="n">
        <v>6739</v>
      </c>
      <c r="F248" s="157" t="n">
        <v>311</v>
      </c>
      <c r="G248" s="147" t="n">
        <v>-46</v>
      </c>
      <c r="H248" s="147" t="n">
        <v>-46</v>
      </c>
      <c r="I248" s="54" t="n">
        <v>252</v>
      </c>
      <c r="J248" s="51" t="n">
        <v>383</v>
      </c>
      <c r="K248" s="51" t="n">
        <v>2377</v>
      </c>
      <c r="L248" s="51" t="n">
        <v>866</v>
      </c>
      <c r="M248" s="51" t="n">
        <v>1152</v>
      </c>
      <c r="N248" s="55" t="n">
        <v>885</v>
      </c>
      <c r="O248" s="55" t="n">
        <v>100</v>
      </c>
      <c r="P248" s="57" t="n">
        <v>6326</v>
      </c>
      <c r="Q248" s="50" t="n">
        <v>299</v>
      </c>
      <c r="R248" s="51" t="n">
        <v>114.177</v>
      </c>
      <c r="S248" s="51" t="n">
        <v>413.177</v>
      </c>
      <c r="T248" s="56" t="n">
        <v>28853755</v>
      </c>
      <c r="U248" s="125" t="n">
        <f aca="false">+U247+(R248*1000)</f>
        <v>17421749</v>
      </c>
      <c r="V248" s="58" t="n">
        <v>-0.177000000000021</v>
      </c>
      <c r="W248" s="130" t="n">
        <v>80.9440530346799</v>
      </c>
      <c r="X248" s="158" t="n">
        <v>100</v>
      </c>
      <c r="Y248" s="5" t="n">
        <v>70</v>
      </c>
      <c r="Z248" s="159" t="n">
        <f aca="false">AVERAGE(X248:Y248)</f>
        <v>85</v>
      </c>
    </row>
    <row r="249" customFormat="false" ht="11.25" hidden="true" customHeight="false" outlineLevel="0" collapsed="false">
      <c r="A249" s="134" t="str">
        <f aca="false">TEXT(B249,"ddd")</f>
        <v>Tue</v>
      </c>
      <c r="B249" s="81" t="n">
        <v>37075</v>
      </c>
      <c r="C249" s="56" t="n">
        <v>3956</v>
      </c>
      <c r="D249" s="51" t="n">
        <v>2898</v>
      </c>
      <c r="E249" s="57" t="n">
        <v>6854</v>
      </c>
      <c r="F249" s="157" t="n">
        <v>314</v>
      </c>
      <c r="G249" s="147" t="n">
        <v>-43</v>
      </c>
      <c r="H249" s="147" t="n">
        <v>-89</v>
      </c>
      <c r="I249" s="54" t="n">
        <v>249</v>
      </c>
      <c r="J249" s="51" t="n">
        <v>424</v>
      </c>
      <c r="K249" s="51" t="n">
        <v>2397</v>
      </c>
      <c r="L249" s="51" t="n">
        <v>913</v>
      </c>
      <c r="M249" s="51" t="n">
        <v>1114</v>
      </c>
      <c r="N249" s="55" t="n">
        <v>903</v>
      </c>
      <c r="O249" s="55" t="n">
        <v>100</v>
      </c>
      <c r="P249" s="57" t="n">
        <v>6414</v>
      </c>
      <c r="Q249" s="50" t="n">
        <v>300</v>
      </c>
      <c r="R249" s="51" t="n">
        <v>139.65</v>
      </c>
      <c r="S249" s="51" t="n">
        <v>439.65</v>
      </c>
      <c r="T249" s="56" t="n">
        <v>29153755</v>
      </c>
      <c r="U249" s="125" t="n">
        <f aca="false">+U248+(R249*1000)</f>
        <v>17561399</v>
      </c>
      <c r="V249" s="58" t="n">
        <v>0.350000000000023</v>
      </c>
      <c r="W249" s="130" t="n">
        <v>80.5073370344185</v>
      </c>
      <c r="X249" s="158" t="n">
        <v>103</v>
      </c>
      <c r="Y249" s="5" t="n">
        <v>69</v>
      </c>
      <c r="Z249" s="159" t="n">
        <f aca="false">AVERAGE(X249:Y249)</f>
        <v>86</v>
      </c>
    </row>
    <row r="250" customFormat="false" ht="11.25" hidden="true" customHeight="false" outlineLevel="0" collapsed="false">
      <c r="A250" s="134" t="str">
        <f aca="false">TEXT(B250,"ddd")</f>
        <v>Wed</v>
      </c>
      <c r="B250" s="81" t="n">
        <v>37076</v>
      </c>
      <c r="C250" s="56" t="n">
        <v>3980</v>
      </c>
      <c r="D250" s="51" t="n">
        <v>3036</v>
      </c>
      <c r="E250" s="57" t="n">
        <v>7016</v>
      </c>
      <c r="F250" s="157" t="n">
        <v>294</v>
      </c>
      <c r="G250" s="147" t="n">
        <v>-63</v>
      </c>
      <c r="H250" s="147" t="n">
        <v>-152</v>
      </c>
      <c r="I250" s="54" t="n">
        <v>215</v>
      </c>
      <c r="J250" s="51" t="n">
        <v>402</v>
      </c>
      <c r="K250" s="51" t="n">
        <v>2558</v>
      </c>
      <c r="L250" s="51" t="n">
        <v>897</v>
      </c>
      <c r="M250" s="51" t="n">
        <v>1148</v>
      </c>
      <c r="N250" s="55" t="n">
        <v>887</v>
      </c>
      <c r="O250" s="55" t="n">
        <v>100</v>
      </c>
      <c r="P250" s="57" t="n">
        <v>6501</v>
      </c>
      <c r="Q250" s="50" t="n">
        <v>303</v>
      </c>
      <c r="R250" s="51" t="n">
        <v>212.791</v>
      </c>
      <c r="S250" s="51" t="n">
        <v>515.791</v>
      </c>
      <c r="T250" s="56" t="n">
        <v>29456755</v>
      </c>
      <c r="U250" s="125" t="n">
        <f aca="false">+U249+(R250*1000)</f>
        <v>17774190</v>
      </c>
      <c r="V250" s="58" t="n">
        <v>-0.79099999999994</v>
      </c>
      <c r="W250" s="130" t="n">
        <v>76.855335679467</v>
      </c>
      <c r="X250" s="158" t="n">
        <v>104</v>
      </c>
      <c r="Y250" s="5" t="n">
        <v>71</v>
      </c>
      <c r="Z250" s="159" t="n">
        <f aca="false">AVERAGE(X250:Y250)</f>
        <v>87.5</v>
      </c>
    </row>
    <row r="251" customFormat="false" ht="11.25" hidden="true" customHeight="false" outlineLevel="0" collapsed="false">
      <c r="A251" s="134" t="str">
        <f aca="false">TEXT(B251,"ddd")</f>
        <v>Thu</v>
      </c>
      <c r="B251" s="81" t="n">
        <v>37077</v>
      </c>
      <c r="C251" s="56" t="n">
        <v>4004</v>
      </c>
      <c r="D251" s="51" t="n">
        <v>2768</v>
      </c>
      <c r="E251" s="57" t="n">
        <v>6772</v>
      </c>
      <c r="F251" s="157" t="n">
        <v>448</v>
      </c>
      <c r="G251" s="147" t="n">
        <v>91</v>
      </c>
      <c r="H251" s="147" t="n">
        <v>-61</v>
      </c>
      <c r="I251" s="54" t="n">
        <v>235</v>
      </c>
      <c r="J251" s="51" t="n">
        <v>433</v>
      </c>
      <c r="K251" s="51" t="n">
        <v>2238</v>
      </c>
      <c r="L251" s="51" t="n">
        <v>893</v>
      </c>
      <c r="M251" s="51" t="n">
        <v>1137</v>
      </c>
      <c r="N251" s="55" t="n">
        <v>912</v>
      </c>
      <c r="O251" s="55" t="n">
        <v>100</v>
      </c>
      <c r="P251" s="57" t="n">
        <v>6396</v>
      </c>
      <c r="Q251" s="50" t="n">
        <v>272</v>
      </c>
      <c r="R251" s="51" t="n">
        <v>104.143</v>
      </c>
      <c r="S251" s="51" t="n">
        <v>376.143</v>
      </c>
      <c r="T251" s="56" t="n">
        <v>29728755</v>
      </c>
      <c r="U251" s="125" t="n">
        <f aca="false">+U250+(R251*1000)</f>
        <v>17878333</v>
      </c>
      <c r="V251" s="58" t="n">
        <v>-0.143000000000029</v>
      </c>
      <c r="W251" s="130" t="n">
        <v>81.2275890721349</v>
      </c>
      <c r="X251" s="158" t="n">
        <v>98</v>
      </c>
      <c r="Y251" s="5" t="n">
        <v>75</v>
      </c>
      <c r="Z251" s="159" t="n">
        <f aca="false">AVERAGE(X251:Y251)</f>
        <v>86.5</v>
      </c>
    </row>
    <row r="252" customFormat="false" ht="11.25" hidden="true" customHeight="false" outlineLevel="0" collapsed="false">
      <c r="A252" s="134" t="str">
        <f aca="false">TEXT(B252,"ddd")</f>
        <v>Fri</v>
      </c>
      <c r="B252" s="81" t="n">
        <v>37078</v>
      </c>
      <c r="C252" s="56" t="n">
        <v>3990</v>
      </c>
      <c r="D252" s="51" t="n">
        <v>2917</v>
      </c>
      <c r="E252" s="57" t="n">
        <v>6907</v>
      </c>
      <c r="F252" s="157" t="n">
        <v>429</v>
      </c>
      <c r="G252" s="147" t="n">
        <v>72</v>
      </c>
      <c r="H252" s="147" t="n">
        <v>11</v>
      </c>
      <c r="I252" s="54" t="n">
        <v>234</v>
      </c>
      <c r="J252" s="51" t="n">
        <v>398</v>
      </c>
      <c r="K252" s="51" t="n">
        <v>2487</v>
      </c>
      <c r="L252" s="51" t="n">
        <v>816</v>
      </c>
      <c r="M252" s="51" t="n">
        <v>1155</v>
      </c>
      <c r="N252" s="55" t="n">
        <v>887</v>
      </c>
      <c r="O252" s="55" t="n">
        <v>100</v>
      </c>
      <c r="P252" s="57" t="n">
        <v>6506</v>
      </c>
      <c r="Q252" s="50" t="n">
        <v>278</v>
      </c>
      <c r="R252" s="51" t="n">
        <v>123.609</v>
      </c>
      <c r="S252" s="51" t="n">
        <v>401.609</v>
      </c>
      <c r="T252" s="56" t="n">
        <v>30006755</v>
      </c>
      <c r="U252" s="125" t="n">
        <f aca="false">+U251+(R252*1000)</f>
        <v>18001942</v>
      </c>
      <c r="V252" s="58" t="n">
        <v>-0.60899999999998</v>
      </c>
      <c r="W252" s="130" t="n">
        <v>78.0313997453305</v>
      </c>
      <c r="X252" s="158" t="n">
        <v>92</v>
      </c>
      <c r="Y252" s="5" t="n">
        <v>66</v>
      </c>
      <c r="Z252" s="159" t="n">
        <f aca="false">AVERAGE(X252:Y252)</f>
        <v>79</v>
      </c>
    </row>
    <row r="253" customFormat="false" ht="11.25" hidden="true" customHeight="false" outlineLevel="0" collapsed="false">
      <c r="A253" s="134" t="str">
        <f aca="false">TEXT(B253,"ddd")</f>
        <v>Sat</v>
      </c>
      <c r="B253" s="81" t="n">
        <v>37079</v>
      </c>
      <c r="C253" s="56" t="n">
        <v>4036</v>
      </c>
      <c r="D253" s="51" t="n">
        <v>2999</v>
      </c>
      <c r="E253" s="57" t="n">
        <v>7035</v>
      </c>
      <c r="F253" s="157" t="n">
        <v>389</v>
      </c>
      <c r="G253" s="147" t="n">
        <v>32</v>
      </c>
      <c r="H253" s="147" t="n">
        <v>43</v>
      </c>
      <c r="I253" s="54" t="n">
        <v>226</v>
      </c>
      <c r="J253" s="51" t="n">
        <v>447</v>
      </c>
      <c r="K253" s="51" t="n">
        <v>2571</v>
      </c>
      <c r="L253" s="51" t="n">
        <v>863</v>
      </c>
      <c r="M253" s="51" t="n">
        <v>1154</v>
      </c>
      <c r="N253" s="55" t="n">
        <v>887</v>
      </c>
      <c r="O253" s="55" t="n">
        <v>100</v>
      </c>
      <c r="P253" s="57" t="n">
        <v>6637</v>
      </c>
      <c r="Q253" s="50" t="n">
        <v>253</v>
      </c>
      <c r="R253" s="51" t="n">
        <v>145.11</v>
      </c>
      <c r="S253" s="51" t="n">
        <v>398.11</v>
      </c>
      <c r="T253" s="56" t="n">
        <v>30259755</v>
      </c>
      <c r="U253" s="125" t="n">
        <f aca="false">+U252+(R253*1000)</f>
        <v>18147052</v>
      </c>
      <c r="V253" s="58" t="n">
        <v>-0.110000000000014</v>
      </c>
      <c r="W253" s="130" t="n">
        <v>79.7163148202353</v>
      </c>
      <c r="X253" s="158" t="n">
        <v>86</v>
      </c>
      <c r="Y253" s="5" t="n">
        <v>67</v>
      </c>
      <c r="Z253" s="159" t="n">
        <f aca="false">AVERAGE(X253:Y253)</f>
        <v>76.5</v>
      </c>
    </row>
    <row r="254" customFormat="false" ht="11.25" hidden="true" customHeight="false" outlineLevel="0" collapsed="false">
      <c r="A254" s="134" t="str">
        <f aca="false">TEXT(B254,"ddd")</f>
        <v>Sun</v>
      </c>
      <c r="B254" s="81" t="n">
        <v>37080</v>
      </c>
      <c r="C254" s="56" t="n">
        <v>3995</v>
      </c>
      <c r="D254" s="51" t="n">
        <v>2924</v>
      </c>
      <c r="E254" s="57" t="n">
        <v>6919</v>
      </c>
      <c r="F254" s="157" t="n">
        <v>340</v>
      </c>
      <c r="G254" s="147" t="n">
        <v>-17</v>
      </c>
      <c r="H254" s="147" t="n">
        <v>26</v>
      </c>
      <c r="I254" s="54" t="n">
        <v>228</v>
      </c>
      <c r="J254" s="51" t="n">
        <v>441</v>
      </c>
      <c r="K254" s="51" t="n">
        <v>2502</v>
      </c>
      <c r="L254" s="51" t="n">
        <v>852</v>
      </c>
      <c r="M254" s="51" t="n">
        <v>1153</v>
      </c>
      <c r="N254" s="55" t="n">
        <v>880</v>
      </c>
      <c r="O254" s="55" t="n">
        <v>100</v>
      </c>
      <c r="P254" s="57" t="n">
        <v>6496</v>
      </c>
      <c r="Q254" s="50" t="n">
        <v>246</v>
      </c>
      <c r="R254" s="51" t="n">
        <v>177.627</v>
      </c>
      <c r="S254" s="51" t="n">
        <v>423.627</v>
      </c>
      <c r="T254" s="56" t="n">
        <v>30505755</v>
      </c>
      <c r="U254" s="125" t="n">
        <f aca="false">+U253+(R254*1000)</f>
        <v>18324679</v>
      </c>
      <c r="V254" s="58" t="n">
        <v>-0.62700000000001</v>
      </c>
      <c r="W254" s="130" t="n">
        <v>78.1033942139294</v>
      </c>
      <c r="X254" s="158" t="n">
        <v>87</v>
      </c>
      <c r="Y254" s="5" t="n">
        <v>70</v>
      </c>
      <c r="Z254" s="159" t="n">
        <f aca="false">AVERAGE(X254:Y254)</f>
        <v>78.5</v>
      </c>
    </row>
    <row r="255" customFormat="false" ht="11.25" hidden="true" customHeight="false" outlineLevel="0" collapsed="false">
      <c r="A255" s="134" t="str">
        <f aca="false">TEXT(B255,"ddd")</f>
        <v>Mon</v>
      </c>
      <c r="B255" s="81" t="n">
        <v>37081</v>
      </c>
      <c r="C255" s="56" t="n">
        <v>3868</v>
      </c>
      <c r="D255" s="51" t="n">
        <v>2447</v>
      </c>
      <c r="E255" s="57" t="n">
        <v>6315</v>
      </c>
      <c r="F255" s="157" t="n">
        <v>341</v>
      </c>
      <c r="G255" s="160" t="n">
        <v>-16</v>
      </c>
      <c r="H255" s="160" t="n">
        <v>10</v>
      </c>
      <c r="I255" s="54" t="n">
        <v>234</v>
      </c>
      <c r="J255" s="51" t="n">
        <v>412</v>
      </c>
      <c r="K255" s="51" t="n">
        <v>2123</v>
      </c>
      <c r="L255" s="51" t="n">
        <v>780</v>
      </c>
      <c r="M255" s="51" t="n">
        <v>1146</v>
      </c>
      <c r="N255" s="55" t="n">
        <v>851</v>
      </c>
      <c r="O255" s="55" t="n">
        <v>100</v>
      </c>
      <c r="P255" s="57" t="n">
        <v>5987</v>
      </c>
      <c r="Q255" s="50" t="n">
        <v>172</v>
      </c>
      <c r="R255" s="51" t="n">
        <v>156.141</v>
      </c>
      <c r="S255" s="51" t="n">
        <v>328.141</v>
      </c>
      <c r="T255" s="56" t="n">
        <v>30677755</v>
      </c>
      <c r="U255" s="125" t="n">
        <f aca="false">+U254+(R255*1000)</f>
        <v>18480820</v>
      </c>
      <c r="V255" s="58" t="n">
        <v>-0.140999999999963</v>
      </c>
      <c r="W255" s="130" t="n">
        <v>76.4324431835223</v>
      </c>
      <c r="X255" s="158" t="n">
        <v>86</v>
      </c>
      <c r="Y255" s="5" t="n">
        <v>64</v>
      </c>
      <c r="Z255" s="159" t="n">
        <f aca="false">AVERAGE(X255:Y255)</f>
        <v>75</v>
      </c>
    </row>
    <row r="256" customFormat="false" ht="11.25" hidden="true" customHeight="false" outlineLevel="0" collapsed="false">
      <c r="A256" s="134" t="str">
        <f aca="false">TEXT(B256,"ddd")</f>
        <v>Tue</v>
      </c>
      <c r="B256" s="81" t="n">
        <v>37082</v>
      </c>
      <c r="C256" s="56" t="n">
        <v>3897</v>
      </c>
      <c r="D256" s="51" t="n">
        <v>2512</v>
      </c>
      <c r="E256" s="57" t="n">
        <v>6409</v>
      </c>
      <c r="F256" s="50" t="n">
        <v>486</v>
      </c>
      <c r="G256" s="160" t="n">
        <v>129</v>
      </c>
      <c r="H256" s="160" t="n">
        <v>139</v>
      </c>
      <c r="I256" s="51" t="n">
        <v>222</v>
      </c>
      <c r="J256" s="51" t="n">
        <v>298</v>
      </c>
      <c r="K256" s="51" t="n">
        <v>2196</v>
      </c>
      <c r="L256" s="51" t="n">
        <v>824</v>
      </c>
      <c r="M256" s="51" t="n">
        <v>1139</v>
      </c>
      <c r="N256" s="55" t="n">
        <v>914</v>
      </c>
      <c r="O256" s="55" t="n">
        <v>100</v>
      </c>
      <c r="P256" s="57" t="n">
        <v>6179</v>
      </c>
      <c r="Q256" s="50" t="n">
        <v>55</v>
      </c>
      <c r="R256" s="51" t="n">
        <v>174.557</v>
      </c>
      <c r="S256" s="51" t="n">
        <v>229.557</v>
      </c>
      <c r="T256" s="56" t="n">
        <v>30732755</v>
      </c>
      <c r="U256" s="125" t="n">
        <f aca="false">+U255+(R256*1000)</f>
        <v>18655377</v>
      </c>
      <c r="V256" s="58" t="n">
        <v>0.443000000000012</v>
      </c>
      <c r="W256" s="130" t="n">
        <v>74.4338915959762</v>
      </c>
      <c r="X256" s="158" t="n">
        <v>85</v>
      </c>
      <c r="Y256" s="5" t="n">
        <v>63</v>
      </c>
      <c r="Z256" s="159" t="n">
        <f aca="false">AVERAGE(X256:Y256)</f>
        <v>74</v>
      </c>
    </row>
    <row r="257" customFormat="false" ht="11.25" hidden="true" customHeight="false" outlineLevel="0" collapsed="false">
      <c r="A257" s="134" t="str">
        <f aca="false">TEXT(B257,"ddd")</f>
        <v>Wed</v>
      </c>
      <c r="B257" s="81" t="n">
        <v>37083</v>
      </c>
      <c r="C257" s="56" t="n">
        <v>3862</v>
      </c>
      <c r="D257" s="51" t="n">
        <v>2702</v>
      </c>
      <c r="E257" s="57" t="n">
        <v>6564</v>
      </c>
      <c r="F257" s="50" t="n">
        <v>398</v>
      </c>
      <c r="G257" s="160" t="n">
        <v>41</v>
      </c>
      <c r="H257" s="160" t="n">
        <v>180</v>
      </c>
      <c r="I257" s="51" t="n">
        <v>226</v>
      </c>
      <c r="J257" s="51" t="n">
        <v>335</v>
      </c>
      <c r="K257" s="51" t="n">
        <v>2447</v>
      </c>
      <c r="L257" s="51" t="n">
        <v>806</v>
      </c>
      <c r="M257" s="51" t="n">
        <v>1151</v>
      </c>
      <c r="N257" s="55" t="n">
        <v>904</v>
      </c>
      <c r="O257" s="55" t="n">
        <v>95</v>
      </c>
      <c r="P257" s="57" t="n">
        <v>6362</v>
      </c>
      <c r="Q257" s="50" t="n">
        <v>68</v>
      </c>
      <c r="R257" s="51" t="n">
        <v>134.23</v>
      </c>
      <c r="S257" s="51" t="n">
        <v>202.23</v>
      </c>
      <c r="T257" s="56" t="n">
        <v>30800755</v>
      </c>
      <c r="U257" s="125" t="n">
        <f aca="false">+U256+(R257*1000)</f>
        <v>18789607</v>
      </c>
      <c r="V257" s="58" t="n">
        <v>-0.22999999999999</v>
      </c>
      <c r="W257" s="130" t="n">
        <v>73.943257454035</v>
      </c>
      <c r="X257" s="158" t="n">
        <v>90</v>
      </c>
      <c r="Y257" s="5" t="n">
        <v>63</v>
      </c>
      <c r="Z257" s="159" t="n">
        <f aca="false">AVERAGE(X257:Y257)</f>
        <v>76.5</v>
      </c>
    </row>
    <row r="258" customFormat="false" ht="11.25" hidden="true" customHeight="false" outlineLevel="0" collapsed="false">
      <c r="A258" s="134" t="str">
        <f aca="false">TEXT(B258,"ddd")</f>
        <v>Thu</v>
      </c>
      <c r="B258" s="81" t="n">
        <v>37084</v>
      </c>
      <c r="C258" s="56" t="n">
        <v>4010</v>
      </c>
      <c r="D258" s="51" t="n">
        <v>2917</v>
      </c>
      <c r="E258" s="57" t="n">
        <v>6927</v>
      </c>
      <c r="F258" s="50" t="n">
        <v>484</v>
      </c>
      <c r="G258" s="160" t="n">
        <v>127</v>
      </c>
      <c r="H258" s="160" t="n">
        <v>307</v>
      </c>
      <c r="I258" s="51" t="n">
        <v>225</v>
      </c>
      <c r="J258" s="51" t="n">
        <v>365</v>
      </c>
      <c r="K258" s="51" t="n">
        <v>2631</v>
      </c>
      <c r="L258" s="51" t="n">
        <v>831</v>
      </c>
      <c r="M258" s="51" t="n">
        <v>1153</v>
      </c>
      <c r="N258" s="55" t="n">
        <v>889</v>
      </c>
      <c r="O258" s="55" t="n">
        <v>88</v>
      </c>
      <c r="P258" s="57" t="n">
        <v>6666</v>
      </c>
      <c r="Q258" s="50" t="n">
        <v>169</v>
      </c>
      <c r="R258" s="51" t="n">
        <v>92.315</v>
      </c>
      <c r="S258" s="51" t="n">
        <v>261.315</v>
      </c>
      <c r="T258" s="56" t="n">
        <v>30969755</v>
      </c>
      <c r="U258" s="125" t="n">
        <f aca="false">+U257+(R258*1000)</f>
        <v>18881922</v>
      </c>
      <c r="V258" s="58" t="n">
        <v>-0.314999999999998</v>
      </c>
      <c r="W258" s="130" t="n">
        <v>76.2035479827893</v>
      </c>
      <c r="X258" s="158" t="n">
        <v>91</v>
      </c>
      <c r="Y258" s="5" t="n">
        <v>63</v>
      </c>
      <c r="Z258" s="159" t="n">
        <f aca="false">AVERAGE(X258:Y258)</f>
        <v>77</v>
      </c>
    </row>
    <row r="259" customFormat="false" ht="11.25" hidden="true" customHeight="false" outlineLevel="0" collapsed="false">
      <c r="A259" s="134" t="str">
        <f aca="false">TEXT(B259,"ddd")</f>
        <v>Fri</v>
      </c>
      <c r="B259" s="81" t="n">
        <v>37085</v>
      </c>
      <c r="C259" s="56" t="n">
        <v>3992</v>
      </c>
      <c r="D259" s="51" t="n">
        <v>2959</v>
      </c>
      <c r="E259" s="57" t="n">
        <v>6951</v>
      </c>
      <c r="F259" s="50" t="n">
        <v>256</v>
      </c>
      <c r="G259" s="160" t="n">
        <v>-101</v>
      </c>
      <c r="H259" s="160" t="n">
        <v>206</v>
      </c>
      <c r="I259" s="51" t="n">
        <v>212</v>
      </c>
      <c r="J259" s="51" t="n">
        <v>394</v>
      </c>
      <c r="K259" s="51" t="n">
        <v>2626</v>
      </c>
      <c r="L259" s="51" t="n">
        <v>846</v>
      </c>
      <c r="M259" s="51" t="n">
        <v>1157</v>
      </c>
      <c r="N259" s="55" t="n">
        <v>866</v>
      </c>
      <c r="O259" s="55" t="n">
        <v>100</v>
      </c>
      <c r="P259" s="57" t="n">
        <v>6457</v>
      </c>
      <c r="Q259" s="50" t="n">
        <v>307</v>
      </c>
      <c r="R259" s="51" t="n">
        <v>187.238</v>
      </c>
      <c r="S259" s="51" t="n">
        <v>494.238</v>
      </c>
      <c r="T259" s="56" t="n">
        <v>31276755</v>
      </c>
      <c r="U259" s="125" t="n">
        <f aca="false">+U258+(R259*1000)</f>
        <v>19069160</v>
      </c>
      <c r="V259" s="58" t="n">
        <v>-0.238</v>
      </c>
      <c r="W259" s="130" t="n">
        <v>71.6278521577742</v>
      </c>
      <c r="X259" s="158" t="n">
        <v>95</v>
      </c>
      <c r="Y259" s="5" t="n">
        <v>69</v>
      </c>
      <c r="Z259" s="159" t="n">
        <f aca="false">AVERAGE(X259:Y259)</f>
        <v>82</v>
      </c>
    </row>
    <row r="260" customFormat="false" ht="11.25" hidden="true" customHeight="false" outlineLevel="0" collapsed="false">
      <c r="A260" s="134" t="str">
        <f aca="false">TEXT(B260,"ddd")</f>
        <v>Sat</v>
      </c>
      <c r="B260" s="81" t="n">
        <v>37086</v>
      </c>
      <c r="C260" s="56" t="n">
        <v>3864</v>
      </c>
      <c r="D260" s="51" t="n">
        <v>3050</v>
      </c>
      <c r="E260" s="57" t="n">
        <v>6914</v>
      </c>
      <c r="F260" s="50" t="n">
        <v>213</v>
      </c>
      <c r="G260" s="160" t="n">
        <v>-144</v>
      </c>
      <c r="H260" s="160" t="n">
        <v>62</v>
      </c>
      <c r="I260" s="51" t="n">
        <v>191</v>
      </c>
      <c r="J260" s="51" t="n">
        <v>297</v>
      </c>
      <c r="K260" s="51" t="n">
        <v>2649</v>
      </c>
      <c r="L260" s="51" t="n">
        <v>883</v>
      </c>
      <c r="M260" s="51" t="n">
        <v>1168</v>
      </c>
      <c r="N260" s="55" t="n">
        <v>906</v>
      </c>
      <c r="O260" s="55" t="n">
        <v>100</v>
      </c>
      <c r="P260" s="57" t="n">
        <v>6407</v>
      </c>
      <c r="Q260" s="50" t="n">
        <v>254</v>
      </c>
      <c r="R260" s="51" t="n">
        <v>253.711</v>
      </c>
      <c r="S260" s="51" t="n">
        <v>507.711</v>
      </c>
      <c r="T260" s="56" t="n">
        <v>31530755</v>
      </c>
      <c r="U260" s="125" t="n">
        <f aca="false">+U259+(R260*1000)</f>
        <v>19322871</v>
      </c>
      <c r="V260" s="58" t="n">
        <v>-0.711000000000013</v>
      </c>
      <c r="W260" s="130" t="n">
        <v>70.1976478525716</v>
      </c>
      <c r="X260" s="158" t="n">
        <v>91</v>
      </c>
      <c r="Y260" s="5" t="n">
        <v>68</v>
      </c>
      <c r="Z260" s="159" t="n">
        <f aca="false">AVERAGE(X260:Y260)</f>
        <v>79.5</v>
      </c>
    </row>
    <row r="261" customFormat="false" ht="11.25" hidden="true" customHeight="false" outlineLevel="0" collapsed="false">
      <c r="A261" s="134" t="str">
        <f aca="false">TEXT(B261,"ddd")</f>
        <v>Sun</v>
      </c>
      <c r="B261" s="81" t="n">
        <v>37087</v>
      </c>
      <c r="C261" s="56" t="n">
        <v>3940</v>
      </c>
      <c r="D261" s="51" t="n">
        <v>3097</v>
      </c>
      <c r="E261" s="57" t="n">
        <v>7037</v>
      </c>
      <c r="F261" s="50" t="n">
        <v>264</v>
      </c>
      <c r="G261" s="160" t="n">
        <v>-93</v>
      </c>
      <c r="H261" s="160" t="n">
        <v>-31</v>
      </c>
      <c r="I261" s="51" t="n">
        <v>217</v>
      </c>
      <c r="J261" s="51" t="n">
        <v>322</v>
      </c>
      <c r="K261" s="51" t="n">
        <v>2759</v>
      </c>
      <c r="L261" s="51" t="n">
        <v>779</v>
      </c>
      <c r="M261" s="51" t="n">
        <v>1163</v>
      </c>
      <c r="N261" s="55" t="n">
        <v>888</v>
      </c>
      <c r="O261" s="55" t="n">
        <v>100</v>
      </c>
      <c r="P261" s="57" t="n">
        <v>6492</v>
      </c>
      <c r="Q261" s="50" t="n">
        <v>294</v>
      </c>
      <c r="R261" s="51" t="n">
        <v>252</v>
      </c>
      <c r="S261" s="51" t="n">
        <v>546</v>
      </c>
      <c r="T261" s="56" t="n">
        <v>31824755</v>
      </c>
      <c r="U261" s="125" t="n">
        <f aca="false">+U260+(R261*1000)</f>
        <v>19574871</v>
      </c>
      <c r="V261" s="58" t="n">
        <v>-1</v>
      </c>
      <c r="W261" s="130" t="n">
        <v>69.3582950441743</v>
      </c>
      <c r="X261" s="158" t="n">
        <v>90</v>
      </c>
      <c r="Y261" s="5" t="n">
        <v>63</v>
      </c>
      <c r="Z261" s="159" t="n">
        <f aca="false">AVERAGE(X261:Y261)</f>
        <v>76.5</v>
      </c>
    </row>
    <row r="262" customFormat="false" ht="11.25" hidden="true" customHeight="false" outlineLevel="0" collapsed="false">
      <c r="A262" s="134" t="str">
        <f aca="false">TEXT(B262,"ddd")</f>
        <v>Mon</v>
      </c>
      <c r="B262" s="81" t="n">
        <v>37088</v>
      </c>
      <c r="C262" s="56" t="n">
        <v>4033</v>
      </c>
      <c r="D262" s="51" t="n">
        <v>2890</v>
      </c>
      <c r="E262" s="57" t="n">
        <v>6923</v>
      </c>
      <c r="F262" s="50" t="n">
        <v>355</v>
      </c>
      <c r="G262" s="160" t="n">
        <v>-2</v>
      </c>
      <c r="H262" s="160" t="n">
        <v>-33</v>
      </c>
      <c r="I262" s="51" t="n">
        <v>220</v>
      </c>
      <c r="J262" s="51" t="n">
        <v>395</v>
      </c>
      <c r="K262" s="51" t="n">
        <v>2569</v>
      </c>
      <c r="L262" s="51" t="n">
        <v>762</v>
      </c>
      <c r="M262" s="51" t="n">
        <v>1164</v>
      </c>
      <c r="N262" s="55" t="n">
        <v>921</v>
      </c>
      <c r="O262" s="55" t="n">
        <v>100</v>
      </c>
      <c r="P262" s="57" t="n">
        <v>6486</v>
      </c>
      <c r="Q262" s="50" t="n">
        <v>302</v>
      </c>
      <c r="R262" s="51" t="n">
        <v>134.959</v>
      </c>
      <c r="S262" s="51" t="n">
        <v>436.959</v>
      </c>
      <c r="T262" s="56" t="n">
        <v>32126755</v>
      </c>
      <c r="U262" s="125" t="n">
        <f aca="false">+U261+(R262*1000)</f>
        <v>19709830</v>
      </c>
      <c r="V262" s="58" t="n">
        <v>0.0409999999999968</v>
      </c>
      <c r="W262" s="130" t="n">
        <v>71.8387444984157</v>
      </c>
      <c r="X262" s="158" t="n">
        <v>92</v>
      </c>
      <c r="Y262" s="5" t="n">
        <v>64</v>
      </c>
      <c r="Z262" s="159" t="n">
        <f aca="false">AVERAGE(X262:Y262)</f>
        <v>78</v>
      </c>
    </row>
    <row r="263" customFormat="false" ht="11.25" hidden="true" customHeight="false" outlineLevel="0" collapsed="false">
      <c r="A263" s="134" t="str">
        <f aca="false">TEXT(B263,"ddd")</f>
        <v>Tue</v>
      </c>
      <c r="B263" s="81" t="n">
        <v>37089</v>
      </c>
      <c r="C263" s="56" t="n">
        <v>3994</v>
      </c>
      <c r="D263" s="51" t="n">
        <v>2978</v>
      </c>
      <c r="E263" s="57" t="n">
        <v>6972</v>
      </c>
      <c r="F263" s="50" t="n">
        <v>373</v>
      </c>
      <c r="G263" s="160" t="n">
        <v>16</v>
      </c>
      <c r="H263" s="160" t="n">
        <v>-17</v>
      </c>
      <c r="I263" s="51" t="n">
        <v>218</v>
      </c>
      <c r="J263" s="51" t="n">
        <v>360</v>
      </c>
      <c r="K263" s="51" t="n">
        <v>2578</v>
      </c>
      <c r="L263" s="51" t="n">
        <v>834</v>
      </c>
      <c r="M263" s="51" t="n">
        <v>1141</v>
      </c>
      <c r="N263" s="54" t="n">
        <v>900</v>
      </c>
      <c r="O263" s="55" t="n">
        <v>100</v>
      </c>
      <c r="P263" s="57" t="n">
        <v>6504</v>
      </c>
      <c r="Q263" s="50" t="n">
        <v>299</v>
      </c>
      <c r="R263" s="51" t="n">
        <v>169.026</v>
      </c>
      <c r="S263" s="51" t="n">
        <v>468.026</v>
      </c>
      <c r="T263" s="56" t="n">
        <v>32425755</v>
      </c>
      <c r="U263" s="125" t="n">
        <f aca="false">+U262+(R263*1000)</f>
        <v>19878856</v>
      </c>
      <c r="V263" s="58" t="n">
        <v>-0.0260000000000105</v>
      </c>
      <c r="W263" s="130" t="n">
        <v>73.1081833908707</v>
      </c>
      <c r="X263" s="158" t="n">
        <v>91</v>
      </c>
      <c r="Y263" s="5" t="n">
        <v>69</v>
      </c>
      <c r="Z263" s="159" t="n">
        <f aca="false">AVERAGE(X263:Y263)</f>
        <v>80</v>
      </c>
    </row>
    <row r="264" customFormat="false" ht="11.25" hidden="true" customHeight="false" outlineLevel="0" collapsed="false">
      <c r="A264" s="134" t="str">
        <f aca="false">TEXT(B264,"ddd")</f>
        <v>Wed</v>
      </c>
      <c r="B264" s="81" t="n">
        <v>37090</v>
      </c>
      <c r="C264" s="56" t="n">
        <v>3982</v>
      </c>
      <c r="D264" s="51" t="n">
        <v>3038</v>
      </c>
      <c r="E264" s="57" t="n">
        <v>7020</v>
      </c>
      <c r="F264" s="50" t="n">
        <v>269</v>
      </c>
      <c r="G264" s="160" t="n">
        <v>-88</v>
      </c>
      <c r="H264" s="160" t="n">
        <v>-105</v>
      </c>
      <c r="I264" s="51" t="n">
        <v>232</v>
      </c>
      <c r="J264" s="51" t="n">
        <v>431</v>
      </c>
      <c r="K264" s="51" t="n">
        <v>2583</v>
      </c>
      <c r="L264" s="51" t="n">
        <v>852</v>
      </c>
      <c r="M264" s="51" t="n">
        <v>1166</v>
      </c>
      <c r="N264" s="54" t="n">
        <v>906</v>
      </c>
      <c r="O264" s="55" t="n">
        <v>94</v>
      </c>
      <c r="P264" s="57" t="n">
        <v>6533</v>
      </c>
      <c r="Q264" s="50" t="n">
        <v>286</v>
      </c>
      <c r="R264" s="51" t="n">
        <v>200.59</v>
      </c>
      <c r="S264" s="51" t="n">
        <v>486.59</v>
      </c>
      <c r="T264" s="56" t="n">
        <v>32711755</v>
      </c>
      <c r="U264" s="125" t="n">
        <f aca="false">+U263+(R264*1000)</f>
        <v>20079446</v>
      </c>
      <c r="V264" s="58" t="n">
        <v>0.409999999999968</v>
      </c>
      <c r="W264" s="130" t="n">
        <v>74.4829968467387</v>
      </c>
      <c r="X264" s="158" t="n">
        <v>89</v>
      </c>
      <c r="Y264" s="5" t="n">
        <v>67</v>
      </c>
      <c r="Z264" s="159" t="n">
        <f aca="false">AVERAGE(X264:Y264)</f>
        <v>78</v>
      </c>
    </row>
    <row r="265" customFormat="false" ht="11.25" hidden="true" customHeight="false" outlineLevel="0" collapsed="false">
      <c r="A265" s="134" t="str">
        <f aca="false">TEXT(B265,"ddd")</f>
        <v>Thu</v>
      </c>
      <c r="B265" s="81" t="n">
        <v>37091</v>
      </c>
      <c r="C265" s="56" t="n">
        <v>3966</v>
      </c>
      <c r="D265" s="51" t="n">
        <v>3169</v>
      </c>
      <c r="E265" s="57" t="n">
        <v>7135</v>
      </c>
      <c r="F265" s="50" t="n">
        <v>353</v>
      </c>
      <c r="G265" s="160" t="n">
        <v>-4</v>
      </c>
      <c r="H265" s="160" t="n">
        <v>-109</v>
      </c>
      <c r="I265" s="51" t="n">
        <v>232</v>
      </c>
      <c r="J265" s="51" t="n">
        <v>431</v>
      </c>
      <c r="K265" s="51" t="n">
        <v>2712</v>
      </c>
      <c r="L265" s="51" t="n">
        <v>837</v>
      </c>
      <c r="M265" s="51" t="n">
        <v>1152</v>
      </c>
      <c r="N265" s="54" t="n">
        <v>910</v>
      </c>
      <c r="O265" s="55" t="n">
        <v>100</v>
      </c>
      <c r="P265" s="57" t="n">
        <v>6727</v>
      </c>
      <c r="Q265" s="50" t="n">
        <v>242</v>
      </c>
      <c r="R265" s="51" t="n">
        <v>165.83</v>
      </c>
      <c r="S265" s="51" t="n">
        <v>407.83</v>
      </c>
      <c r="T265" s="56" t="n">
        <v>32953755</v>
      </c>
      <c r="U265" s="125" t="n">
        <f aca="false">+U264+(R265*1000)</f>
        <v>20245276</v>
      </c>
      <c r="V265" s="58" t="n">
        <v>0.169999999999959</v>
      </c>
      <c r="W265" s="130" t="n">
        <v>74.7928199428028</v>
      </c>
      <c r="X265" s="158" t="n">
        <v>93</v>
      </c>
      <c r="Y265" s="5" t="n">
        <v>63</v>
      </c>
      <c r="Z265" s="159" t="n">
        <f aca="false">AVERAGE(X265:Y265)</f>
        <v>78</v>
      </c>
    </row>
    <row r="266" customFormat="false" ht="11.25" hidden="true" customHeight="false" outlineLevel="0" collapsed="false">
      <c r="A266" s="134" t="str">
        <f aca="false">TEXT(B266,"ddd")</f>
        <v>Fri</v>
      </c>
      <c r="B266" s="81" t="n">
        <v>37092</v>
      </c>
      <c r="C266" s="56" t="n">
        <v>4075</v>
      </c>
      <c r="D266" s="51" t="n">
        <v>3035</v>
      </c>
      <c r="E266" s="57" t="n">
        <v>7110</v>
      </c>
      <c r="F266" s="50" t="n">
        <v>366</v>
      </c>
      <c r="G266" s="160" t="n">
        <v>9</v>
      </c>
      <c r="H266" s="160" t="n">
        <v>-100</v>
      </c>
      <c r="I266" s="51" t="n">
        <v>231</v>
      </c>
      <c r="J266" s="51" t="n">
        <v>407</v>
      </c>
      <c r="K266" s="51" t="n">
        <v>2743</v>
      </c>
      <c r="L266" s="51" t="n">
        <v>795</v>
      </c>
      <c r="M266" s="51" t="n">
        <v>1164</v>
      </c>
      <c r="N266" s="54" t="n">
        <v>896</v>
      </c>
      <c r="O266" s="55" t="n">
        <v>83</v>
      </c>
      <c r="P266" s="57" t="n">
        <v>6685</v>
      </c>
      <c r="Q266" s="50" t="n">
        <v>270</v>
      </c>
      <c r="R266" s="51" t="n">
        <v>155.365</v>
      </c>
      <c r="S266" s="51" t="n">
        <v>425.365</v>
      </c>
      <c r="T266" s="56" t="n">
        <v>33223755</v>
      </c>
      <c r="U266" s="125" t="n">
        <f aca="false">+U265+(R266*1000)</f>
        <v>20400641</v>
      </c>
      <c r="V266" s="58" t="n">
        <v>-0.365000000000009</v>
      </c>
      <c r="W266" s="130" t="n">
        <v>75.9691888030045</v>
      </c>
      <c r="X266" s="158" t="n">
        <v>95</v>
      </c>
      <c r="Y266" s="5" t="n">
        <v>66</v>
      </c>
      <c r="Z266" s="159" t="n">
        <f aca="false">AVERAGE(X266:Y266)</f>
        <v>80.5</v>
      </c>
    </row>
    <row r="267" customFormat="false" ht="11.25" hidden="true" customHeight="false" outlineLevel="0" collapsed="false">
      <c r="A267" s="134" t="str">
        <f aca="false">TEXT(B267,"ddd")</f>
        <v>Sat</v>
      </c>
      <c r="B267" s="81" t="n">
        <v>37093</v>
      </c>
      <c r="C267" s="56" t="n">
        <v>4087</v>
      </c>
      <c r="D267" s="51" t="n">
        <v>3067</v>
      </c>
      <c r="E267" s="57" t="n">
        <v>7154</v>
      </c>
      <c r="F267" s="50" t="n">
        <v>280</v>
      </c>
      <c r="G267" s="160" t="n">
        <v>-77</v>
      </c>
      <c r="H267" s="160" t="n">
        <v>-177</v>
      </c>
      <c r="I267" s="51" t="n">
        <v>231</v>
      </c>
      <c r="J267" s="51" t="n">
        <v>436</v>
      </c>
      <c r="K267" s="51" t="n">
        <v>2780</v>
      </c>
      <c r="L267" s="51" t="n">
        <v>808</v>
      </c>
      <c r="M267" s="51" t="n">
        <v>1155</v>
      </c>
      <c r="N267" s="54" t="n">
        <v>885</v>
      </c>
      <c r="O267" s="55" t="n">
        <v>91</v>
      </c>
      <c r="P267" s="57" t="n">
        <v>6666</v>
      </c>
      <c r="Q267" s="50" t="n">
        <v>284</v>
      </c>
      <c r="R267" s="51" t="n">
        <v>203.569</v>
      </c>
      <c r="S267" s="51" t="n">
        <v>487.569</v>
      </c>
      <c r="T267" s="56" t="n">
        <v>33507755</v>
      </c>
      <c r="U267" s="125" t="n">
        <f aca="false">+U266+(R267*1000)</f>
        <v>20604210</v>
      </c>
      <c r="V267" s="58" t="n">
        <v>0.43100000000004</v>
      </c>
      <c r="W267" s="130" t="n">
        <v>77.8773009822003</v>
      </c>
      <c r="X267" s="131" t="n">
        <v>95</v>
      </c>
      <c r="Y267" s="54" t="n">
        <v>67</v>
      </c>
      <c r="Z267" s="159" t="n">
        <f aca="false">AVERAGE(X267:Y267)</f>
        <v>81</v>
      </c>
    </row>
    <row r="268" customFormat="false" ht="11.25" hidden="true" customHeight="false" outlineLevel="0" collapsed="false">
      <c r="A268" s="134" t="str">
        <f aca="false">TEXT(B268,"ddd")</f>
        <v>Sun</v>
      </c>
      <c r="B268" s="81" t="n">
        <v>37094</v>
      </c>
      <c r="C268" s="56" t="n">
        <v>4075</v>
      </c>
      <c r="D268" s="51" t="n">
        <v>3069</v>
      </c>
      <c r="E268" s="57" t="n">
        <v>7144</v>
      </c>
      <c r="F268" s="50" t="n">
        <v>342</v>
      </c>
      <c r="G268" s="160" t="n">
        <v>-15</v>
      </c>
      <c r="H268" s="160" t="n">
        <v>-192</v>
      </c>
      <c r="I268" s="51" t="n">
        <v>222</v>
      </c>
      <c r="J268" s="51" t="n">
        <v>436</v>
      </c>
      <c r="K268" s="51" t="n">
        <v>2765</v>
      </c>
      <c r="L268" s="51" t="n">
        <v>795</v>
      </c>
      <c r="M268" s="51" t="n">
        <v>1147</v>
      </c>
      <c r="N268" s="54" t="n">
        <v>914</v>
      </c>
      <c r="O268" s="55" t="n">
        <v>91</v>
      </c>
      <c r="P268" s="57" t="n">
        <v>6712</v>
      </c>
      <c r="Q268" s="50" t="n">
        <v>237</v>
      </c>
      <c r="R268" s="51" t="n">
        <v>195.443</v>
      </c>
      <c r="S268" s="51" t="n">
        <v>432.443</v>
      </c>
      <c r="T268" s="56" t="n">
        <v>33744755</v>
      </c>
      <c r="U268" s="125" t="n">
        <f aca="false">+U267+(R268*1000)</f>
        <v>20799653</v>
      </c>
      <c r="V268" s="58" t="n">
        <v>-0.442999999999984</v>
      </c>
      <c r="W268" s="130" t="n">
        <v>79.0938259733599</v>
      </c>
      <c r="X268" s="131" t="n">
        <v>89</v>
      </c>
      <c r="Y268" s="54" t="n">
        <v>62</v>
      </c>
      <c r="Z268" s="159" t="n">
        <f aca="false">AVERAGE(X268:Y268)</f>
        <v>75.5</v>
      </c>
    </row>
    <row r="269" customFormat="false" ht="11.25" hidden="true" customHeight="false" outlineLevel="0" collapsed="false">
      <c r="A269" s="134" t="str">
        <f aca="false">TEXT(B269,"ddd")</f>
        <v>Mon</v>
      </c>
      <c r="B269" s="81" t="n">
        <v>37095</v>
      </c>
      <c r="C269" s="56" t="n">
        <v>4076</v>
      </c>
      <c r="D269" s="51" t="n">
        <v>3100</v>
      </c>
      <c r="E269" s="57" t="n">
        <v>7176</v>
      </c>
      <c r="F269" s="50" t="n">
        <v>421</v>
      </c>
      <c r="G269" s="160" t="n">
        <v>64</v>
      </c>
      <c r="H269" s="160" t="n">
        <v>-128</v>
      </c>
      <c r="I269" s="51" t="n">
        <v>228</v>
      </c>
      <c r="J269" s="51" t="n">
        <v>443</v>
      </c>
      <c r="K269" s="51" t="n">
        <v>2729</v>
      </c>
      <c r="L269" s="51" t="n">
        <v>848</v>
      </c>
      <c r="M269" s="51" t="n">
        <v>1141</v>
      </c>
      <c r="N269" s="55" t="n">
        <v>926</v>
      </c>
      <c r="O269" s="55" t="n">
        <v>91</v>
      </c>
      <c r="P269" s="57" t="n">
        <v>6827</v>
      </c>
      <c r="Q269" s="50" t="n">
        <v>185</v>
      </c>
      <c r="R269" s="51" t="n">
        <v>164.15</v>
      </c>
      <c r="S269" s="51" t="n">
        <v>349.15</v>
      </c>
      <c r="T269" s="56" t="n">
        <v>33929755</v>
      </c>
      <c r="U269" s="125" t="n">
        <f aca="false">+U268+(R269*1000)</f>
        <v>20963803</v>
      </c>
      <c r="V269" s="58" t="n">
        <v>-0.149999999999977</v>
      </c>
      <c r="W269" s="130" t="n">
        <v>77.8395615843819</v>
      </c>
      <c r="X269" s="158" t="n">
        <v>90</v>
      </c>
      <c r="Y269" s="5" t="n">
        <v>61</v>
      </c>
      <c r="Z269" s="159" t="n">
        <f aca="false">AVERAGE(X269:Y269)</f>
        <v>75.5</v>
      </c>
    </row>
    <row r="270" customFormat="false" ht="11.25" hidden="true" customHeight="false" outlineLevel="0" collapsed="false">
      <c r="A270" s="134" t="str">
        <f aca="false">TEXT(B270,"ddd")</f>
        <v>Tue</v>
      </c>
      <c r="B270" s="81" t="n">
        <v>37096</v>
      </c>
      <c r="C270" s="56" t="n">
        <v>4094</v>
      </c>
      <c r="D270" s="51" t="n">
        <v>3020</v>
      </c>
      <c r="E270" s="57" t="n">
        <v>7114</v>
      </c>
      <c r="F270" s="50" t="n">
        <v>471</v>
      </c>
      <c r="G270" s="160" t="n">
        <v>114</v>
      </c>
      <c r="H270" s="160" t="n">
        <v>-14</v>
      </c>
      <c r="I270" s="51" t="n">
        <v>221</v>
      </c>
      <c r="J270" s="51" t="n">
        <v>388</v>
      </c>
      <c r="K270" s="51" t="n">
        <v>2757</v>
      </c>
      <c r="L270" s="51" t="n">
        <v>811</v>
      </c>
      <c r="M270" s="51" t="n">
        <v>1107</v>
      </c>
      <c r="N270" s="55" t="n">
        <v>924</v>
      </c>
      <c r="O270" s="55" t="n">
        <v>91</v>
      </c>
      <c r="P270" s="57" t="n">
        <v>6770</v>
      </c>
      <c r="Q270" s="50" t="n">
        <v>173</v>
      </c>
      <c r="R270" s="51" t="n">
        <v>171.022</v>
      </c>
      <c r="S270" s="51" t="n">
        <v>344.022</v>
      </c>
      <c r="T270" s="56" t="n">
        <v>34102755</v>
      </c>
      <c r="U270" s="125" t="n">
        <f aca="false">+U269+(R270*1000)</f>
        <v>21134825</v>
      </c>
      <c r="V270" s="58" t="n">
        <v>-0.0219999999999914</v>
      </c>
      <c r="W270" s="130" t="n">
        <v>71.6651702837843</v>
      </c>
      <c r="X270" s="158" t="n">
        <v>92</v>
      </c>
      <c r="Y270" s="5" t="n">
        <v>60</v>
      </c>
      <c r="Z270" s="159" t="n">
        <f aca="false">AVERAGE(X270:Y270)</f>
        <v>76</v>
      </c>
    </row>
    <row r="271" customFormat="false" ht="11.25" hidden="true" customHeight="false" outlineLevel="0" collapsed="false">
      <c r="A271" s="134" t="str">
        <f aca="false">TEXT(B271,"ddd")</f>
        <v>Wed</v>
      </c>
      <c r="B271" s="81" t="n">
        <v>37097</v>
      </c>
      <c r="C271" s="56" t="n">
        <v>4133</v>
      </c>
      <c r="D271" s="51" t="n">
        <v>2983</v>
      </c>
      <c r="E271" s="57" t="n">
        <v>7116</v>
      </c>
      <c r="F271" s="50" t="n">
        <v>356</v>
      </c>
      <c r="G271" s="160" t="n">
        <v>-1</v>
      </c>
      <c r="H271" s="160" t="n">
        <v>-15</v>
      </c>
      <c r="I271" s="51" t="n">
        <v>225</v>
      </c>
      <c r="J271" s="51" t="n">
        <v>430</v>
      </c>
      <c r="K271" s="51" t="n">
        <v>2691</v>
      </c>
      <c r="L271" s="51" t="n">
        <v>808</v>
      </c>
      <c r="M271" s="51" t="n">
        <v>1114</v>
      </c>
      <c r="N271" s="55" t="n">
        <v>916</v>
      </c>
      <c r="O271" s="55" t="n">
        <v>94</v>
      </c>
      <c r="P271" s="57" t="n">
        <v>6634</v>
      </c>
      <c r="Q271" s="50" t="n">
        <v>307</v>
      </c>
      <c r="R271" s="51" t="n">
        <v>175.015</v>
      </c>
      <c r="S271" s="51" t="n">
        <v>482.015</v>
      </c>
      <c r="T271" s="56" t="n">
        <v>34409755</v>
      </c>
      <c r="U271" s="125" t="n">
        <f aca="false">+U270+(R271*1000)</f>
        <v>21309840</v>
      </c>
      <c r="V271" s="58" t="n">
        <v>-0.0149999999999864</v>
      </c>
      <c r="W271" s="130" t="n">
        <v>72.2551425035589</v>
      </c>
      <c r="X271" s="158" t="n">
        <v>95</v>
      </c>
      <c r="Y271" s="5" t="n">
        <v>64</v>
      </c>
      <c r="Z271" s="159" t="n">
        <f aca="false">AVERAGE(X271:Y271)</f>
        <v>79.5</v>
      </c>
    </row>
    <row r="272" customFormat="false" ht="11.25" hidden="true" customHeight="false" outlineLevel="0" collapsed="false">
      <c r="A272" s="134" t="str">
        <f aca="false">TEXT(B272,"ddd")</f>
        <v>Thu</v>
      </c>
      <c r="B272" s="81" t="n">
        <v>37098</v>
      </c>
      <c r="C272" s="56" t="n">
        <v>4113</v>
      </c>
      <c r="D272" s="51" t="n">
        <v>2899</v>
      </c>
      <c r="E272" s="57" t="n">
        <v>7012</v>
      </c>
      <c r="F272" s="50" t="n">
        <v>424</v>
      </c>
      <c r="G272" s="160" t="n">
        <v>67</v>
      </c>
      <c r="H272" s="160" t="n">
        <v>52</v>
      </c>
      <c r="I272" s="51" t="n">
        <v>221</v>
      </c>
      <c r="J272" s="51" t="n">
        <v>452</v>
      </c>
      <c r="K272" s="51" t="n">
        <v>2569</v>
      </c>
      <c r="L272" s="51" t="n">
        <v>835</v>
      </c>
      <c r="M272" s="51" t="n">
        <v>1025</v>
      </c>
      <c r="N272" s="55" t="n">
        <v>881</v>
      </c>
      <c r="O272" s="55" t="n">
        <v>94</v>
      </c>
      <c r="P272" s="57" t="n">
        <v>6501</v>
      </c>
      <c r="Q272" s="50" t="n">
        <v>315</v>
      </c>
      <c r="R272" s="51" t="n">
        <v>195.873</v>
      </c>
      <c r="S272" s="51" t="n">
        <v>510.873</v>
      </c>
      <c r="T272" s="56" t="n">
        <v>34724755</v>
      </c>
      <c r="U272" s="125" t="n">
        <f aca="false">+U271+(R272*1000)</f>
        <v>21505713</v>
      </c>
      <c r="V272" s="58" t="n">
        <v>0.12700000000001</v>
      </c>
      <c r="W272" s="130" t="n">
        <v>73.32320917052</v>
      </c>
      <c r="X272" s="158" t="n">
        <v>89</v>
      </c>
      <c r="Y272" s="5" t="n">
        <v>73</v>
      </c>
      <c r="Z272" s="159" t="n">
        <f aca="false">AVERAGE(X272:Y272)</f>
        <v>81</v>
      </c>
    </row>
    <row r="273" customFormat="false" ht="11.25" hidden="true" customHeight="false" outlineLevel="0" collapsed="false">
      <c r="A273" s="134" t="str">
        <f aca="false">TEXT(B273,"ddd")</f>
        <v>Fri</v>
      </c>
      <c r="B273" s="81" t="n">
        <v>37099</v>
      </c>
      <c r="C273" s="56" t="n">
        <v>4117</v>
      </c>
      <c r="D273" s="51" t="n">
        <v>2891</v>
      </c>
      <c r="E273" s="57" t="n">
        <v>7008</v>
      </c>
      <c r="F273" s="50" t="n">
        <v>342</v>
      </c>
      <c r="G273" s="160" t="n">
        <v>-15</v>
      </c>
      <c r="H273" s="160" t="n">
        <v>37</v>
      </c>
      <c r="I273" s="51" t="n">
        <v>231</v>
      </c>
      <c r="J273" s="51" t="n">
        <v>464</v>
      </c>
      <c r="K273" s="51" t="n">
        <v>2502</v>
      </c>
      <c r="L273" s="51" t="n">
        <v>875</v>
      </c>
      <c r="M273" s="51" t="n">
        <v>1112</v>
      </c>
      <c r="N273" s="55" t="n">
        <v>920</v>
      </c>
      <c r="O273" s="55" t="n">
        <v>100</v>
      </c>
      <c r="P273" s="57" t="n">
        <v>6546</v>
      </c>
      <c r="Q273" s="50" t="n">
        <v>295</v>
      </c>
      <c r="R273" s="51" t="n">
        <v>166.694</v>
      </c>
      <c r="S273" s="51" t="n">
        <v>461.694</v>
      </c>
      <c r="T273" s="56" t="n">
        <v>35019755</v>
      </c>
      <c r="U273" s="125" t="n">
        <f aca="false">+U272+(R273*1000)</f>
        <v>21672407</v>
      </c>
      <c r="V273" s="58" t="n">
        <v>0.30600000000004</v>
      </c>
      <c r="W273" s="130" t="n">
        <v>70.1636601452458</v>
      </c>
      <c r="X273" s="158" t="n">
        <v>96</v>
      </c>
      <c r="Y273" s="5" t="n">
        <v>69</v>
      </c>
      <c r="Z273" s="159" t="n">
        <f aca="false">AVERAGE(X273:Y273)</f>
        <v>82.5</v>
      </c>
    </row>
    <row r="274" customFormat="false" ht="11.25" hidden="true" customHeight="false" outlineLevel="0" collapsed="false">
      <c r="A274" s="134" t="str">
        <f aca="false">TEXT(B274,"ddd")</f>
        <v>Sat</v>
      </c>
      <c r="B274" s="81" t="n">
        <v>37100</v>
      </c>
      <c r="C274" s="56" t="n">
        <v>4059</v>
      </c>
      <c r="D274" s="51" t="n">
        <v>3078</v>
      </c>
      <c r="E274" s="57" t="n">
        <v>7137</v>
      </c>
      <c r="F274" s="50" t="n">
        <v>295</v>
      </c>
      <c r="G274" s="160" t="n">
        <v>-62</v>
      </c>
      <c r="H274" s="160" t="n">
        <v>-19</v>
      </c>
      <c r="I274" s="51" t="n">
        <v>220</v>
      </c>
      <c r="J274" s="51" t="n">
        <v>370</v>
      </c>
      <c r="K274" s="51" t="n">
        <v>2791</v>
      </c>
      <c r="L274" s="51" t="n">
        <v>880</v>
      </c>
      <c r="M274" s="51" t="n">
        <v>1121</v>
      </c>
      <c r="N274" s="54" t="n">
        <v>928</v>
      </c>
      <c r="O274" s="55" t="n">
        <v>100</v>
      </c>
      <c r="P274" s="57" t="n">
        <v>6705</v>
      </c>
      <c r="Q274" s="50" t="n">
        <v>249</v>
      </c>
      <c r="R274" s="51" t="n">
        <v>182.546</v>
      </c>
      <c r="S274" s="51" t="n">
        <v>431.546</v>
      </c>
      <c r="T274" s="56" t="n">
        <v>35268755</v>
      </c>
      <c r="U274" s="125" t="n">
        <f aca="false">+U273+(R274*1000)</f>
        <v>21854953</v>
      </c>
      <c r="V274" s="58" t="n">
        <v>0.454000000000008</v>
      </c>
      <c r="W274" s="130" t="n">
        <v>73.9573579701395</v>
      </c>
      <c r="X274" s="158" t="n">
        <v>101</v>
      </c>
      <c r="Y274" s="5" t="n">
        <v>69</v>
      </c>
      <c r="Z274" s="159" t="n">
        <v>71</v>
      </c>
    </row>
    <row r="275" customFormat="false" ht="11.25" hidden="true" customHeight="false" outlineLevel="0" collapsed="false">
      <c r="A275" s="134" t="str">
        <f aca="false">TEXT(B275,"ddd")</f>
        <v>Sun</v>
      </c>
      <c r="B275" s="81" t="n">
        <v>37101</v>
      </c>
      <c r="C275" s="56" t="n">
        <v>4086</v>
      </c>
      <c r="D275" s="51" t="n">
        <v>3037</v>
      </c>
      <c r="E275" s="57" t="n">
        <v>7123</v>
      </c>
      <c r="F275" s="50" t="n">
        <v>370</v>
      </c>
      <c r="G275" s="160" t="n">
        <v>13</v>
      </c>
      <c r="H275" s="160" t="n">
        <v>-6</v>
      </c>
      <c r="I275" s="51" t="n">
        <v>226.233</v>
      </c>
      <c r="J275" s="51" t="n">
        <v>389.851</v>
      </c>
      <c r="K275" s="51" t="n">
        <v>2794.63</v>
      </c>
      <c r="L275" s="51" t="n">
        <v>825.462</v>
      </c>
      <c r="M275" s="51" t="n">
        <v>1117.511</v>
      </c>
      <c r="N275" s="55" t="n">
        <v>926.368</v>
      </c>
      <c r="O275" s="55" t="n">
        <v>100</v>
      </c>
      <c r="P275" s="57" t="n">
        <v>6750.055</v>
      </c>
      <c r="Q275" s="50" t="n">
        <v>266.371</v>
      </c>
      <c r="R275" s="51" t="n">
        <v>106.992</v>
      </c>
      <c r="S275" s="51" t="n">
        <v>373.363</v>
      </c>
      <c r="T275" s="56" t="n">
        <v>35535126</v>
      </c>
      <c r="U275" s="125" t="n">
        <f aca="false">+U274+(R275*1000)</f>
        <v>21961945</v>
      </c>
      <c r="V275" s="58" t="n">
        <v>-0.418000000000291</v>
      </c>
      <c r="W275" s="130" t="n">
        <v>78.0754925125446</v>
      </c>
      <c r="X275" s="158" t="n">
        <v>95</v>
      </c>
      <c r="Y275" s="5" t="n">
        <v>63</v>
      </c>
      <c r="Z275" s="159" t="n">
        <v>74.5</v>
      </c>
    </row>
    <row r="276" customFormat="false" ht="11.25" hidden="true" customHeight="false" outlineLevel="0" collapsed="false">
      <c r="A276" s="134" t="str">
        <f aca="false">TEXT(B276,"ddd")</f>
        <v>Mon</v>
      </c>
      <c r="B276" s="81" t="n">
        <v>37102</v>
      </c>
      <c r="C276" s="56" t="n">
        <v>4028</v>
      </c>
      <c r="D276" s="51" t="n">
        <v>2947</v>
      </c>
      <c r="E276" s="57" t="n">
        <v>6975</v>
      </c>
      <c r="F276" s="50" t="n">
        <v>249</v>
      </c>
      <c r="G276" s="160" t="n">
        <v>-108</v>
      </c>
      <c r="H276" s="160" t="n">
        <v>-114</v>
      </c>
      <c r="I276" s="51" t="n">
        <v>239.213</v>
      </c>
      <c r="J276" s="51" t="n">
        <v>410.972</v>
      </c>
      <c r="K276" s="51" t="n">
        <v>2784.793</v>
      </c>
      <c r="L276" s="51" t="n">
        <v>850.547</v>
      </c>
      <c r="M276" s="51" t="n">
        <v>1123.486</v>
      </c>
      <c r="N276" s="55" t="n">
        <v>917.739</v>
      </c>
      <c r="O276" s="55" t="n">
        <v>96</v>
      </c>
      <c r="P276" s="57" t="n">
        <v>6671.75</v>
      </c>
      <c r="Q276" s="50" t="n">
        <v>240.229</v>
      </c>
      <c r="R276" s="51" t="n">
        <v>62.647</v>
      </c>
      <c r="S276" s="51" t="n">
        <v>302.876</v>
      </c>
      <c r="T276" s="56" t="n">
        <v>35775355</v>
      </c>
      <c r="U276" s="125" t="n">
        <f aca="false">+U275+(R276*1000)</f>
        <v>22024592</v>
      </c>
      <c r="V276" s="58" t="n">
        <v>0.373999999999967</v>
      </c>
      <c r="W276" s="130" t="n">
        <v>80.0447729165935</v>
      </c>
      <c r="X276" s="158" t="n">
        <v>92</v>
      </c>
      <c r="Y276" s="5" t="n">
        <v>66</v>
      </c>
      <c r="Z276" s="159" t="n">
        <v>75</v>
      </c>
    </row>
    <row r="277" customFormat="false" ht="12" hidden="true" customHeight="false" outlineLevel="0" collapsed="false">
      <c r="A277" s="137" t="str">
        <f aca="false">TEXT(B277,"ddd")</f>
        <v>Tue</v>
      </c>
      <c r="B277" s="82" t="n">
        <v>37103</v>
      </c>
      <c r="C277" s="70" t="n">
        <v>3999</v>
      </c>
      <c r="D277" s="66" t="n">
        <v>3119</v>
      </c>
      <c r="E277" s="71" t="n">
        <v>7118</v>
      </c>
      <c r="F277" s="65" t="n">
        <v>458.978</v>
      </c>
      <c r="G277" s="161" t="n">
        <v>101.978</v>
      </c>
      <c r="H277" s="161" t="n">
        <v>-12.0219999999996</v>
      </c>
      <c r="I277" s="66" t="n">
        <v>246.303</v>
      </c>
      <c r="J277" s="66" t="n">
        <v>397.899</v>
      </c>
      <c r="K277" s="66" t="n">
        <v>2755.984</v>
      </c>
      <c r="L277" s="66" t="n">
        <v>851.702</v>
      </c>
      <c r="M277" s="66" t="n">
        <v>1123.763</v>
      </c>
      <c r="N277" s="69" t="n">
        <v>887.472</v>
      </c>
      <c r="O277" s="69" t="n">
        <v>88</v>
      </c>
      <c r="P277" s="71" t="n">
        <v>6810.101</v>
      </c>
      <c r="Q277" s="65" t="n">
        <v>228.799</v>
      </c>
      <c r="R277" s="66" t="n">
        <v>79.1</v>
      </c>
      <c r="S277" s="66" t="n">
        <v>307.899</v>
      </c>
      <c r="T277" s="70" t="n">
        <v>36004154</v>
      </c>
      <c r="U277" s="139" t="n">
        <f aca="false">+U276+(R277*1000)</f>
        <v>22103692</v>
      </c>
      <c r="V277" s="72" t="n">
        <v>0</v>
      </c>
      <c r="W277" s="144" t="n">
        <v>81.0055232639917</v>
      </c>
      <c r="X277" s="162" t="n">
        <v>80</v>
      </c>
      <c r="Y277" s="75" t="n">
        <v>59</v>
      </c>
      <c r="Z277" s="163" t="n">
        <v>78.5</v>
      </c>
    </row>
    <row r="278" customFormat="false" ht="11.25" hidden="true" customHeight="false" outlineLevel="0" collapsed="false">
      <c r="A278" s="134" t="str">
        <f aca="false">TEXT(B278,"ddd")</f>
        <v>Wed</v>
      </c>
      <c r="B278" s="81" t="n">
        <v>37104</v>
      </c>
      <c r="C278" s="56" t="n">
        <v>3970</v>
      </c>
      <c r="D278" s="51" t="n">
        <v>3116</v>
      </c>
      <c r="E278" s="57" t="n">
        <v>7086</v>
      </c>
      <c r="F278" s="50" t="n">
        <v>363.816999999999</v>
      </c>
      <c r="G278" s="160" t="n">
        <v>-92.1830000000009</v>
      </c>
      <c r="H278" s="160" t="n">
        <v>-104.205</v>
      </c>
      <c r="I278" s="51" t="n">
        <v>249.717</v>
      </c>
      <c r="J278" s="51" t="n">
        <v>299.385</v>
      </c>
      <c r="K278" s="51" t="n">
        <v>2800.159</v>
      </c>
      <c r="L278" s="51" t="n">
        <v>850.089</v>
      </c>
      <c r="M278" s="51" t="n">
        <v>1156.724</v>
      </c>
      <c r="N278" s="55" t="n">
        <v>926.984</v>
      </c>
      <c r="O278" s="55" t="n">
        <v>83</v>
      </c>
      <c r="P278" s="57" t="n">
        <v>6729.875</v>
      </c>
      <c r="Q278" s="50" t="n">
        <v>174.74</v>
      </c>
      <c r="R278" s="51" t="n">
        <v>181.385</v>
      </c>
      <c r="S278" s="51" t="n">
        <v>356.125</v>
      </c>
      <c r="T278" s="56" t="n">
        <v>36178894</v>
      </c>
      <c r="U278" s="125" t="n">
        <f aca="false">+U277+(R278*1000)</f>
        <v>22285077</v>
      </c>
      <c r="V278" s="58" t="n">
        <v>0</v>
      </c>
      <c r="W278" s="130" t="n">
        <v>74.6823137447367</v>
      </c>
      <c r="X278" s="158" t="n">
        <v>92</v>
      </c>
      <c r="Y278" s="5" t="n">
        <v>61</v>
      </c>
      <c r="Z278" s="159" t="n">
        <v>74</v>
      </c>
    </row>
    <row r="279" customFormat="false" ht="11.25" hidden="true" customHeight="false" outlineLevel="0" collapsed="false">
      <c r="A279" s="134" t="str">
        <f aca="false">TEXT(B279,"ddd")</f>
        <v>Thu</v>
      </c>
      <c r="B279" s="81" t="n">
        <v>37105</v>
      </c>
      <c r="C279" s="56" t="n">
        <v>4000.06</v>
      </c>
      <c r="D279" s="51" t="n">
        <v>3115.455</v>
      </c>
      <c r="E279" s="57" t="n">
        <v>7115.515</v>
      </c>
      <c r="F279" s="50" t="n">
        <v>531.288999999999</v>
      </c>
      <c r="G279" s="160" t="n">
        <v>75.2889999999989</v>
      </c>
      <c r="H279" s="160" t="n">
        <v>-28.9160000000016</v>
      </c>
      <c r="I279" s="51" t="n">
        <v>250.338</v>
      </c>
      <c r="J279" s="51" t="n">
        <v>263.406</v>
      </c>
      <c r="K279" s="51" t="n">
        <v>2748.861</v>
      </c>
      <c r="L279" s="51" t="n">
        <v>796.299</v>
      </c>
      <c r="M279" s="51" t="n">
        <v>1152.181</v>
      </c>
      <c r="N279" s="55" t="n">
        <v>932.114</v>
      </c>
      <c r="O279" s="55" t="n">
        <v>79</v>
      </c>
      <c r="P279" s="57" t="n">
        <v>6753.488</v>
      </c>
      <c r="Q279" s="50" t="n">
        <v>149.706</v>
      </c>
      <c r="R279" s="51" t="n">
        <v>212.321</v>
      </c>
      <c r="S279" s="51" t="n">
        <v>362.027</v>
      </c>
      <c r="T279" s="56" t="n">
        <v>36328600</v>
      </c>
      <c r="U279" s="125" t="n">
        <f aca="false">+U278+(R279*1000)</f>
        <v>22497398</v>
      </c>
      <c r="V279" s="58" t="n">
        <v>0</v>
      </c>
      <c r="W279" s="130" t="n">
        <v>75.1677860283298</v>
      </c>
      <c r="X279" s="158" t="n">
        <v>98</v>
      </c>
      <c r="Y279" s="5" t="n">
        <v>69</v>
      </c>
      <c r="Z279" s="159" t="n">
        <v>75</v>
      </c>
    </row>
    <row r="280" customFormat="false" ht="11.25" hidden="true" customHeight="false" outlineLevel="0" collapsed="false">
      <c r="A280" s="134" t="str">
        <f aca="false">TEXT(B280,"ddd")</f>
        <v>Fri</v>
      </c>
      <c r="B280" s="81" t="n">
        <v>37106</v>
      </c>
      <c r="C280" s="56" t="n">
        <v>4045.414</v>
      </c>
      <c r="D280" s="51" t="n">
        <v>3058.472</v>
      </c>
      <c r="E280" s="57" t="n">
        <v>7103.886</v>
      </c>
      <c r="F280" s="50" t="n">
        <v>449.038</v>
      </c>
      <c r="G280" s="160" t="n">
        <v>-6.96199999999988</v>
      </c>
      <c r="H280" s="160" t="n">
        <v>-35.8780000000015</v>
      </c>
      <c r="I280" s="51" t="n">
        <v>232.733</v>
      </c>
      <c r="J280" s="51" t="n">
        <v>269.821</v>
      </c>
      <c r="K280" s="51" t="n">
        <v>2700.802</v>
      </c>
      <c r="L280" s="51" t="n">
        <v>867.392</v>
      </c>
      <c r="M280" s="51" t="n">
        <v>1155.509</v>
      </c>
      <c r="N280" s="55" t="n">
        <v>932.088</v>
      </c>
      <c r="O280" s="55" t="n">
        <v>79</v>
      </c>
      <c r="P280" s="57" t="n">
        <v>6686.383</v>
      </c>
      <c r="Q280" s="50" t="n">
        <v>212.81</v>
      </c>
      <c r="R280" s="51" t="n">
        <v>204.693</v>
      </c>
      <c r="S280" s="51" t="n">
        <v>417.503</v>
      </c>
      <c r="T280" s="56" t="n">
        <v>36541410</v>
      </c>
      <c r="U280" s="125" t="n">
        <f aca="false">+U279+(R280*1000)</f>
        <v>22702091</v>
      </c>
      <c r="V280" s="58" t="n">
        <v>0</v>
      </c>
      <c r="W280" s="130" t="n">
        <v>75.7449902482086</v>
      </c>
      <c r="X280" s="158" t="n">
        <v>91</v>
      </c>
      <c r="Y280" s="5" t="n">
        <v>67</v>
      </c>
      <c r="Z280" s="159" t="n">
        <v>74.5</v>
      </c>
    </row>
    <row r="281" customFormat="false" ht="11.25" hidden="true" customHeight="false" outlineLevel="0" collapsed="false">
      <c r="A281" s="134" t="str">
        <f aca="false">TEXT(B281,"ddd")</f>
        <v>Sat</v>
      </c>
      <c r="B281" s="81" t="n">
        <v>37107</v>
      </c>
      <c r="C281" s="56" t="n">
        <v>3997.787</v>
      </c>
      <c r="D281" s="51" t="n">
        <v>3109.004</v>
      </c>
      <c r="E281" s="57" t="n">
        <v>7106.791</v>
      </c>
      <c r="F281" s="50" t="n">
        <v>377.03</v>
      </c>
      <c r="G281" s="160" t="n">
        <v>-78.97</v>
      </c>
      <c r="H281" s="160" t="n">
        <v>-114.848000000002</v>
      </c>
      <c r="I281" s="51" t="n">
        <v>212.401</v>
      </c>
      <c r="J281" s="51" t="n">
        <v>347.672</v>
      </c>
      <c r="K281" s="51" t="n">
        <v>2733.529</v>
      </c>
      <c r="L281" s="51" t="n">
        <v>859.83</v>
      </c>
      <c r="M281" s="51" t="n">
        <v>1153.526</v>
      </c>
      <c r="N281" s="55" t="n">
        <v>931.955</v>
      </c>
      <c r="O281" s="55" t="n">
        <v>94</v>
      </c>
      <c r="P281" s="57" t="n">
        <v>6709.943</v>
      </c>
      <c r="Q281" s="50" t="n">
        <v>198.15</v>
      </c>
      <c r="R281" s="51" t="n">
        <v>198.698</v>
      </c>
      <c r="S281" s="51" t="n">
        <v>396.848</v>
      </c>
      <c r="T281" s="56" t="n">
        <v>36739560</v>
      </c>
      <c r="U281" s="125" t="n">
        <f aca="false">+U280+(R281*1000)</f>
        <v>22900789</v>
      </c>
      <c r="V281" s="58" t="n">
        <v>0</v>
      </c>
      <c r="W281" s="130" t="n">
        <v>76.6167651765378</v>
      </c>
      <c r="X281" s="158" t="n">
        <v>97</v>
      </c>
      <c r="Y281" s="5" t="n">
        <v>69</v>
      </c>
      <c r="Z281" s="159" t="n">
        <v>74.5</v>
      </c>
    </row>
    <row r="282" customFormat="false" ht="11.25" hidden="true" customHeight="false" outlineLevel="0" collapsed="false">
      <c r="A282" s="134" t="str">
        <f aca="false">TEXT(B282,"ddd")</f>
        <v>Sun</v>
      </c>
      <c r="B282" s="81" t="n">
        <v>37108</v>
      </c>
      <c r="C282" s="56" t="n">
        <v>4017.421</v>
      </c>
      <c r="D282" s="51" t="n">
        <v>3106.315</v>
      </c>
      <c r="E282" s="57" t="n">
        <v>7123.736</v>
      </c>
      <c r="F282" s="50" t="n">
        <v>415.54</v>
      </c>
      <c r="G282" s="160" t="n">
        <v>-40.46</v>
      </c>
      <c r="H282" s="160" t="n">
        <v>-155.308000000002</v>
      </c>
      <c r="I282" s="51" t="n">
        <v>211.674</v>
      </c>
      <c r="J282" s="51" t="n">
        <v>338.636</v>
      </c>
      <c r="K282" s="51" t="n">
        <v>2732.899</v>
      </c>
      <c r="L282" s="51" t="n">
        <v>850.961</v>
      </c>
      <c r="M282" s="51" t="n">
        <v>1151.985</v>
      </c>
      <c r="N282" s="55" t="n">
        <v>920.455</v>
      </c>
      <c r="O282" s="55" t="n">
        <v>94</v>
      </c>
      <c r="P282" s="57" t="n">
        <v>6716.15</v>
      </c>
      <c r="Q282" s="50" t="n">
        <v>271.414</v>
      </c>
      <c r="R282" s="51" t="n">
        <v>136.172</v>
      </c>
      <c r="S282" s="51" t="n">
        <v>407.586</v>
      </c>
      <c r="T282" s="56" t="n">
        <v>37010974</v>
      </c>
      <c r="U282" s="125" t="n">
        <f aca="false">+U281+(R282*1000)</f>
        <v>23036961</v>
      </c>
      <c r="V282" s="58" t="n">
        <v>0</v>
      </c>
      <c r="W282" s="130" t="n">
        <v>80.8515344686128</v>
      </c>
      <c r="X282" s="158" t="n">
        <v>96</v>
      </c>
      <c r="Y282" s="5" t="n">
        <v>63</v>
      </c>
      <c r="Z282" s="159" t="n">
        <v>76</v>
      </c>
    </row>
    <row r="283" customFormat="false" ht="11.25" hidden="true" customHeight="false" outlineLevel="0" collapsed="false">
      <c r="A283" s="134" t="str">
        <f aca="false">TEXT(B283,"ddd")</f>
        <v>Mon</v>
      </c>
      <c r="B283" s="81" t="n">
        <v>37109</v>
      </c>
      <c r="C283" s="56" t="n">
        <v>4071.347</v>
      </c>
      <c r="D283" s="51" t="n">
        <v>3123.437</v>
      </c>
      <c r="E283" s="57" t="n">
        <v>7194.784</v>
      </c>
      <c r="F283" s="50" t="n">
        <v>481.746999999999</v>
      </c>
      <c r="G283" s="160" t="n">
        <v>25.7469999999992</v>
      </c>
      <c r="H283" s="160" t="n">
        <v>-129.561000000002</v>
      </c>
      <c r="I283" s="51" t="n">
        <v>236.869</v>
      </c>
      <c r="J283" s="51" t="n">
        <v>366.118</v>
      </c>
      <c r="K283" s="51" t="n">
        <v>2731.924</v>
      </c>
      <c r="L283" s="51" t="n">
        <v>861.224</v>
      </c>
      <c r="M283" s="51" t="n">
        <v>1154.309</v>
      </c>
      <c r="N283" s="55" t="n">
        <v>888.326</v>
      </c>
      <c r="O283" s="55" t="n">
        <v>94</v>
      </c>
      <c r="P283" s="57" t="n">
        <v>6814.517</v>
      </c>
      <c r="Q283" s="50" t="n">
        <v>254.661</v>
      </c>
      <c r="R283" s="51" t="n">
        <v>125.606</v>
      </c>
      <c r="S283" s="51" t="n">
        <v>380.267</v>
      </c>
      <c r="T283" s="56" t="n">
        <v>37265635</v>
      </c>
      <c r="U283" s="125" t="n">
        <f aca="false">+U282+(R283*1000)</f>
        <v>23162567</v>
      </c>
      <c r="V283" s="58" t="n">
        <v>0</v>
      </c>
      <c r="W283" s="130" t="n">
        <v>75.4163852181953</v>
      </c>
      <c r="X283" s="158" t="n">
        <v>96</v>
      </c>
      <c r="Y283" s="5" t="n">
        <v>63</v>
      </c>
      <c r="Z283" s="159" t="n">
        <v>75</v>
      </c>
    </row>
    <row r="284" customFormat="false" ht="11.25" hidden="true" customHeight="false" outlineLevel="0" collapsed="false">
      <c r="A284" s="134" t="str">
        <f aca="false">TEXT(B284,"ddd")</f>
        <v>Tue</v>
      </c>
      <c r="B284" s="81" t="n">
        <v>37110</v>
      </c>
      <c r="C284" s="56" t="n">
        <v>4030.573</v>
      </c>
      <c r="D284" s="51" t="n">
        <v>3087.29</v>
      </c>
      <c r="E284" s="57" t="n">
        <v>7117.863</v>
      </c>
      <c r="F284" s="50" t="n">
        <v>455.9</v>
      </c>
      <c r="G284" s="160" t="n">
        <v>-0.100000000000023</v>
      </c>
      <c r="H284" s="160" t="n">
        <v>-129.661000000002</v>
      </c>
      <c r="I284" s="51" t="n">
        <v>233.391</v>
      </c>
      <c r="J284" s="51" t="n">
        <v>356.649</v>
      </c>
      <c r="K284" s="51" t="n">
        <v>2705.792</v>
      </c>
      <c r="L284" s="51" t="n">
        <v>863.201</v>
      </c>
      <c r="M284" s="51" t="n">
        <v>1153.864</v>
      </c>
      <c r="N284" s="55" t="n">
        <v>882.929</v>
      </c>
      <c r="O284" s="55" t="n">
        <v>81</v>
      </c>
      <c r="P284" s="57" t="n">
        <v>6732.726</v>
      </c>
      <c r="Q284" s="50" t="n">
        <v>232.587</v>
      </c>
      <c r="R284" s="51" t="n">
        <v>152.55</v>
      </c>
      <c r="S284" s="51" t="n">
        <v>385.137</v>
      </c>
      <c r="T284" s="56" t="n">
        <v>37498222</v>
      </c>
      <c r="U284" s="125" t="n">
        <f aca="false">+U283+(R284*1000)</f>
        <v>23315117</v>
      </c>
      <c r="V284" s="58" t="n">
        <v>6.25277607468888E-013</v>
      </c>
      <c r="W284" s="130" t="n">
        <v>76.4422064831686</v>
      </c>
      <c r="X284" s="158" t="n">
        <v>98</v>
      </c>
      <c r="Y284" s="5" t="n">
        <v>75</v>
      </c>
      <c r="Z284" s="159" t="n">
        <v>73.5</v>
      </c>
    </row>
    <row r="285" customFormat="false" ht="11.25" hidden="true" customHeight="false" outlineLevel="0" collapsed="false">
      <c r="A285" s="134" t="str">
        <f aca="false">TEXT(B285,"ddd")</f>
        <v>Wed</v>
      </c>
      <c r="B285" s="81" t="n">
        <v>37111</v>
      </c>
      <c r="C285" s="56" t="n">
        <v>4010.761</v>
      </c>
      <c r="D285" s="51" t="n">
        <v>3019.154</v>
      </c>
      <c r="E285" s="57" t="n">
        <v>7029.915</v>
      </c>
      <c r="F285" s="50" t="n">
        <v>547.147000000001</v>
      </c>
      <c r="G285" s="160" t="n">
        <v>91.1470000000011</v>
      </c>
      <c r="H285" s="160" t="n">
        <v>-38.5140000000013</v>
      </c>
      <c r="I285" s="51" t="n">
        <v>229.138</v>
      </c>
      <c r="J285" s="51" t="n">
        <v>331.066</v>
      </c>
      <c r="K285" s="51" t="n">
        <v>2628.661</v>
      </c>
      <c r="L285" s="51" t="n">
        <v>870.536</v>
      </c>
      <c r="M285" s="51" t="n">
        <v>1134.935</v>
      </c>
      <c r="N285" s="55" t="n">
        <v>901.069</v>
      </c>
      <c r="O285" s="55" t="n">
        <v>83</v>
      </c>
      <c r="P285" s="57" t="n">
        <v>6725.552</v>
      </c>
      <c r="Q285" s="50" t="n">
        <v>153.332</v>
      </c>
      <c r="R285" s="51" t="n">
        <v>151.031</v>
      </c>
      <c r="S285" s="51" t="n">
        <v>304.363</v>
      </c>
      <c r="T285" s="56" t="n">
        <v>37651554</v>
      </c>
      <c r="U285" s="125" t="n">
        <f aca="false">+U284+(R285*1000)</f>
        <v>23466148</v>
      </c>
      <c r="V285" s="58" t="n">
        <v>0</v>
      </c>
      <c r="W285" s="130" t="n">
        <v>76.1376602117379</v>
      </c>
      <c r="X285" s="158" t="n">
        <v>97</v>
      </c>
      <c r="Y285" s="5" t="n">
        <v>75</v>
      </c>
      <c r="Z285" s="159" t="n">
        <v>71.5</v>
      </c>
    </row>
    <row r="286" customFormat="false" ht="11.25" hidden="true" customHeight="false" outlineLevel="0" collapsed="false">
      <c r="A286" s="134" t="str">
        <f aca="false">TEXT(B286,"ddd")</f>
        <v>Thu</v>
      </c>
      <c r="B286" s="81" t="n">
        <v>37112</v>
      </c>
      <c r="C286" s="56" t="n">
        <v>4025.404</v>
      </c>
      <c r="D286" s="51" t="n">
        <v>3076.931</v>
      </c>
      <c r="E286" s="57" t="n">
        <v>7102.335</v>
      </c>
      <c r="F286" s="50" t="n">
        <v>601.594000000001</v>
      </c>
      <c r="G286" s="160" t="n">
        <v>145.594000000001</v>
      </c>
      <c r="H286" s="160" t="n">
        <v>107.079999999999</v>
      </c>
      <c r="I286" s="51" t="n">
        <v>221.265</v>
      </c>
      <c r="J286" s="51" t="n">
        <v>292.268</v>
      </c>
      <c r="K286" s="51" t="n">
        <v>2699.81</v>
      </c>
      <c r="L286" s="51" t="n">
        <v>849.359</v>
      </c>
      <c r="M286" s="51" t="n">
        <v>1121.528</v>
      </c>
      <c r="N286" s="55" t="n">
        <v>893.513</v>
      </c>
      <c r="O286" s="55" t="n">
        <v>79</v>
      </c>
      <c r="P286" s="57" t="n">
        <v>6758.337</v>
      </c>
      <c r="Q286" s="50" t="n">
        <v>183.998</v>
      </c>
      <c r="R286" s="51" t="n">
        <v>160</v>
      </c>
      <c r="S286" s="51" t="n">
        <v>343.998</v>
      </c>
      <c r="T286" s="56" t="n">
        <v>37835552</v>
      </c>
      <c r="U286" s="125" t="n">
        <f aca="false">+U285+(R286*1000)</f>
        <v>23626148</v>
      </c>
      <c r="V286" s="58" t="n">
        <v>5.11590769747272E-013</v>
      </c>
      <c r="W286" s="130" t="n">
        <v>62.8326395445429</v>
      </c>
      <c r="X286" s="158" t="n">
        <v>93</v>
      </c>
      <c r="Y286" s="5" t="n">
        <v>74</v>
      </c>
      <c r="Z286" s="159" t="n">
        <v>65.5</v>
      </c>
    </row>
    <row r="287" customFormat="false" ht="11.25" hidden="true" customHeight="false" outlineLevel="0" collapsed="false">
      <c r="A287" s="134" t="str">
        <f aca="false">TEXT(B287,"ddd")</f>
        <v>Fri</v>
      </c>
      <c r="B287" s="81" t="n">
        <v>37113</v>
      </c>
      <c r="C287" s="56" t="n">
        <v>3999.183</v>
      </c>
      <c r="D287" s="51" t="n">
        <v>3014.706</v>
      </c>
      <c r="E287" s="57" t="n">
        <v>7013.889</v>
      </c>
      <c r="F287" s="50" t="n">
        <v>420.724</v>
      </c>
      <c r="G287" s="160" t="n">
        <v>-35.2760000000001</v>
      </c>
      <c r="H287" s="160" t="n">
        <v>71.8039999999992</v>
      </c>
      <c r="I287" s="51" t="n">
        <v>211.958</v>
      </c>
      <c r="J287" s="51" t="n">
        <v>284.035</v>
      </c>
      <c r="K287" s="51" t="n">
        <v>2726.911</v>
      </c>
      <c r="L287" s="51" t="n">
        <v>848.835</v>
      </c>
      <c r="M287" s="51" t="n">
        <v>1128.828</v>
      </c>
      <c r="N287" s="55" t="n">
        <v>889.01</v>
      </c>
      <c r="O287" s="55" t="n">
        <v>79</v>
      </c>
      <c r="P287" s="57" t="n">
        <v>6589.301</v>
      </c>
      <c r="Q287" s="50" t="n">
        <v>197.588</v>
      </c>
      <c r="R287" s="51" t="n">
        <v>227</v>
      </c>
      <c r="S287" s="51" t="n">
        <v>424.588</v>
      </c>
      <c r="T287" s="56" t="n">
        <v>38033140</v>
      </c>
      <c r="U287" s="125" t="n">
        <f aca="false">+U286+(R287*1000)</f>
        <v>23853148</v>
      </c>
      <c r="V287" s="58" t="n">
        <v>0</v>
      </c>
      <c r="W287" s="130" t="n">
        <v>67.536152653838</v>
      </c>
      <c r="X287" s="158" t="n">
        <v>90</v>
      </c>
      <c r="Y287" s="5" t="n">
        <v>69</v>
      </c>
      <c r="Z287" s="159" t="n">
        <v>65</v>
      </c>
    </row>
    <row r="288" customFormat="false" ht="11.25" hidden="true" customHeight="false" outlineLevel="0" collapsed="false">
      <c r="A288" s="134" t="str">
        <f aca="false">TEXT(B288,"ddd")</f>
        <v>Sat</v>
      </c>
      <c r="B288" s="81" t="n">
        <v>37114</v>
      </c>
      <c r="C288" s="56" t="n">
        <v>4080.44</v>
      </c>
      <c r="D288" s="51" t="n">
        <v>2960.709</v>
      </c>
      <c r="E288" s="57" t="n">
        <v>7041.149</v>
      </c>
      <c r="F288" s="50" t="n">
        <v>362.677999999999</v>
      </c>
      <c r="G288" s="160" t="n">
        <v>-93.3220000000014</v>
      </c>
      <c r="H288" s="160" t="n">
        <v>-21.5180000000022</v>
      </c>
      <c r="I288" s="51" t="n">
        <v>209.251</v>
      </c>
      <c r="J288" s="51" t="n">
        <v>394.077</v>
      </c>
      <c r="K288" s="51" t="n">
        <v>2582.902</v>
      </c>
      <c r="L288" s="51" t="n">
        <v>865.744</v>
      </c>
      <c r="M288" s="51" t="n">
        <v>1136.126</v>
      </c>
      <c r="N288" s="55" t="n">
        <v>900.154</v>
      </c>
      <c r="O288" s="55" t="n">
        <v>81</v>
      </c>
      <c r="P288" s="57" t="n">
        <v>6531.932</v>
      </c>
      <c r="Q288" s="50" t="n">
        <v>262.285</v>
      </c>
      <c r="R288" s="51" t="n">
        <v>246.932</v>
      </c>
      <c r="S288" s="51" t="n">
        <v>509.217</v>
      </c>
      <c r="T288" s="56" t="n">
        <v>38295425</v>
      </c>
      <c r="U288" s="125" t="n">
        <f aca="false">+U287+(R288*1000)</f>
        <v>24100080</v>
      </c>
      <c r="V288" s="58" t="n">
        <v>0</v>
      </c>
      <c r="W288" s="130" t="n">
        <v>70.7528870022071</v>
      </c>
      <c r="X288" s="158" t="n">
        <v>94</v>
      </c>
      <c r="Y288" s="5" t="n">
        <v>65</v>
      </c>
      <c r="Z288" s="159" t="n">
        <f aca="false">AVERAGE(X288:Y288)</f>
        <v>79.5</v>
      </c>
    </row>
    <row r="289" customFormat="false" ht="11.25" hidden="true" customHeight="false" outlineLevel="0" collapsed="false">
      <c r="A289" s="134" t="str">
        <f aca="false">TEXT(B289,"ddd")</f>
        <v>Sun</v>
      </c>
      <c r="B289" s="81" t="n">
        <v>37115</v>
      </c>
      <c r="C289" s="56" t="n">
        <v>4078.262</v>
      </c>
      <c r="D289" s="51" t="n">
        <v>3165.126</v>
      </c>
      <c r="E289" s="57" t="n">
        <v>7243.388</v>
      </c>
      <c r="F289" s="50" t="n">
        <v>268.218000000002</v>
      </c>
      <c r="G289" s="160" t="n">
        <v>-187.781999999998</v>
      </c>
      <c r="H289" s="160" t="n">
        <v>-209.300000000001</v>
      </c>
      <c r="I289" s="51" t="n">
        <v>208.315</v>
      </c>
      <c r="J289" s="51" t="n">
        <v>424.343</v>
      </c>
      <c r="K289" s="51" t="n">
        <v>2789.934</v>
      </c>
      <c r="L289" s="51" t="n">
        <v>867.594</v>
      </c>
      <c r="M289" s="51" t="n">
        <v>1136.188</v>
      </c>
      <c r="N289" s="55" t="n">
        <v>935.685</v>
      </c>
      <c r="O289" s="55" t="n">
        <v>81</v>
      </c>
      <c r="P289" s="57" t="n">
        <v>6711.277</v>
      </c>
      <c r="Q289" s="50" t="n">
        <v>284.877</v>
      </c>
      <c r="R289" s="51" t="n">
        <v>247.234</v>
      </c>
      <c r="S289" s="51" t="n">
        <v>532.111</v>
      </c>
      <c r="T289" s="56" t="n">
        <v>38580302</v>
      </c>
      <c r="U289" s="125" t="n">
        <f aca="false">+U288+(R289*1000)</f>
        <v>24347314</v>
      </c>
      <c r="V289" s="58" t="n">
        <v>0</v>
      </c>
      <c r="W289" s="130" t="n">
        <v>72.9023099272516</v>
      </c>
      <c r="X289" s="158" t="n">
        <v>95</v>
      </c>
      <c r="Y289" s="5" t="n">
        <v>65</v>
      </c>
      <c r="Z289" s="159" t="n">
        <f aca="false">AVERAGE(X289:Y289)</f>
        <v>80</v>
      </c>
    </row>
    <row r="290" customFormat="false" ht="11.25" hidden="true" customHeight="false" outlineLevel="0" collapsed="false">
      <c r="A290" s="134" t="str">
        <f aca="false">TEXT(B290,"ddd")</f>
        <v>Mon</v>
      </c>
      <c r="B290" s="81" t="n">
        <v>37116</v>
      </c>
      <c r="C290" s="56" t="n">
        <v>4069.345</v>
      </c>
      <c r="D290" s="51" t="n">
        <v>3099.978</v>
      </c>
      <c r="E290" s="57" t="n">
        <v>7169.323</v>
      </c>
      <c r="F290" s="50" t="n">
        <v>389</v>
      </c>
      <c r="G290" s="160" t="n">
        <v>-67</v>
      </c>
      <c r="H290" s="160" t="n">
        <v>-276.300000000001</v>
      </c>
      <c r="I290" s="51" t="n">
        <v>202.5</v>
      </c>
      <c r="J290" s="51" t="n">
        <v>412.179</v>
      </c>
      <c r="K290" s="51" t="n">
        <v>2793.762</v>
      </c>
      <c r="L290" s="51" t="n">
        <v>862.511</v>
      </c>
      <c r="M290" s="51" t="n">
        <v>1100.137</v>
      </c>
      <c r="N290" s="55" t="n">
        <v>915.858</v>
      </c>
      <c r="O290" s="55" t="n">
        <v>81</v>
      </c>
      <c r="P290" s="57" t="n">
        <v>6756.947</v>
      </c>
      <c r="Q290" s="50" t="n">
        <v>247.95</v>
      </c>
      <c r="R290" s="51" t="n">
        <v>164.417</v>
      </c>
      <c r="S290" s="51" t="n">
        <v>412.367</v>
      </c>
      <c r="T290" s="56" t="n">
        <v>38828252</v>
      </c>
      <c r="U290" s="125" t="n">
        <f aca="false">+U289+(R290*1000)</f>
        <v>24511731</v>
      </c>
      <c r="V290" s="58" t="n">
        <v>0.00900000000024193</v>
      </c>
      <c r="W290" s="130" t="n">
        <v>72.156583499583</v>
      </c>
      <c r="X290" s="158" t="n">
        <v>79</v>
      </c>
      <c r="Y290" s="5" t="n">
        <v>55</v>
      </c>
      <c r="Z290" s="159" t="n">
        <f aca="false">AVERAGE(X290:Y290)</f>
        <v>67</v>
      </c>
    </row>
    <row r="291" customFormat="false" ht="11.25" hidden="true" customHeight="false" outlineLevel="0" collapsed="false">
      <c r="A291" s="134" t="str">
        <f aca="false">TEXT(B291,"ddd")</f>
        <v>Tue</v>
      </c>
      <c r="B291" s="81" t="n">
        <v>37117</v>
      </c>
      <c r="C291" s="56" t="n">
        <v>3995.621</v>
      </c>
      <c r="D291" s="51" t="n">
        <v>3116.756</v>
      </c>
      <c r="E291" s="57" t="n">
        <v>7112.377</v>
      </c>
      <c r="F291" s="50" t="n">
        <v>609.049</v>
      </c>
      <c r="G291" s="160" t="n">
        <v>153.049</v>
      </c>
      <c r="H291" s="160" t="n">
        <v>-123.251</v>
      </c>
      <c r="I291" s="51" t="n">
        <v>233.629</v>
      </c>
      <c r="J291" s="51" t="n">
        <v>414.518</v>
      </c>
      <c r="K291" s="51" t="n">
        <v>2754.955</v>
      </c>
      <c r="L291" s="51" t="n">
        <v>860.51</v>
      </c>
      <c r="M291" s="51" t="n">
        <v>890.295</v>
      </c>
      <c r="N291" s="55" t="n">
        <v>907.187</v>
      </c>
      <c r="O291" s="55" t="n">
        <v>101</v>
      </c>
      <c r="P291" s="57" t="n">
        <v>6771.143</v>
      </c>
      <c r="Q291" s="50" t="n">
        <v>230.264</v>
      </c>
      <c r="R291" s="51" t="n">
        <v>110.97</v>
      </c>
      <c r="S291" s="51" t="n">
        <v>341.234</v>
      </c>
      <c r="T291" s="56" t="n">
        <f aca="false">(Q291*1000)+T290</f>
        <v>39058516</v>
      </c>
      <c r="U291" s="125" t="n">
        <f aca="false">+U290+(R291*1000)</f>
        <v>24622701</v>
      </c>
      <c r="V291" s="58" t="n">
        <f aca="false">+E291-P291-S291</f>
        <v>0</v>
      </c>
      <c r="W291" s="130" t="n">
        <v>70.1957568954779</v>
      </c>
      <c r="X291" s="158" t="n">
        <v>82</v>
      </c>
      <c r="Y291" s="5" t="n">
        <v>57</v>
      </c>
      <c r="Z291" s="159" t="n">
        <f aca="false">AVERAGE(X291:Y291)</f>
        <v>69.5</v>
      </c>
    </row>
    <row r="292" customFormat="false" ht="11.25" hidden="true" customHeight="false" outlineLevel="0" collapsed="false">
      <c r="A292" s="134" t="str">
        <f aca="false">TEXT(B292,"ddd")</f>
        <v>Wed</v>
      </c>
      <c r="B292" s="81" t="n">
        <v>37118</v>
      </c>
      <c r="C292" s="56" t="n">
        <v>3988.392</v>
      </c>
      <c r="D292" s="51" t="n">
        <v>3040.276</v>
      </c>
      <c r="E292" s="57" t="n">
        <v>7028.668</v>
      </c>
      <c r="F292" s="50" t="n">
        <v>451.783</v>
      </c>
      <c r="G292" s="160" t="n">
        <v>-4.21700000000044</v>
      </c>
      <c r="H292" s="160" t="n">
        <v>-127.468000000001</v>
      </c>
      <c r="I292" s="51" t="n">
        <v>245.747</v>
      </c>
      <c r="J292" s="51" t="n">
        <v>375.751</v>
      </c>
      <c r="K292" s="51" t="n">
        <v>2665.845</v>
      </c>
      <c r="L292" s="51" t="n">
        <v>869.894</v>
      </c>
      <c r="M292" s="51" t="n">
        <v>1146.201</v>
      </c>
      <c r="N292" s="55" t="n">
        <v>931.96</v>
      </c>
      <c r="O292" s="55" t="n">
        <v>78</v>
      </c>
      <c r="P292" s="57" t="n">
        <v>6765.181</v>
      </c>
      <c r="Q292" s="50" t="n">
        <v>128.595</v>
      </c>
      <c r="R292" s="51" t="n">
        <v>134.892</v>
      </c>
      <c r="S292" s="51" t="n">
        <v>263.487</v>
      </c>
      <c r="T292" s="56" t="n">
        <f aca="false">(Q292*1000)+T291</f>
        <v>39187111</v>
      </c>
      <c r="U292" s="125" t="n">
        <f aca="false">+U291+(R292*1000)</f>
        <v>24757593</v>
      </c>
      <c r="V292" s="58" t="n">
        <f aca="false">+E292-P292-S292</f>
        <v>0</v>
      </c>
      <c r="W292" s="130" t="n">
        <v>69.4322574240438</v>
      </c>
      <c r="X292" s="158" t="n">
        <v>78</v>
      </c>
      <c r="Y292" s="5" t="n">
        <v>54</v>
      </c>
      <c r="Z292" s="159" t="n">
        <f aca="false">AVERAGE(X292:Y292)</f>
        <v>66</v>
      </c>
    </row>
    <row r="293" customFormat="false" ht="11.25" hidden="true" customHeight="false" outlineLevel="0" collapsed="false">
      <c r="A293" s="134" t="str">
        <f aca="false">TEXT(B293,"ddd")</f>
        <v>Thu</v>
      </c>
      <c r="B293" s="81" t="n">
        <v>37119</v>
      </c>
      <c r="C293" s="56" t="n">
        <v>3986.024</v>
      </c>
      <c r="D293" s="51" t="n">
        <v>3126.887</v>
      </c>
      <c r="E293" s="57" t="n">
        <v>7112.911</v>
      </c>
      <c r="F293" s="50" t="n">
        <v>433.508000000001</v>
      </c>
      <c r="G293" s="160" t="n">
        <v>-22.4919999999993</v>
      </c>
      <c r="H293" s="160" t="n">
        <v>-149.96</v>
      </c>
      <c r="I293" s="51" t="n">
        <v>239.534</v>
      </c>
      <c r="J293" s="51" t="n">
        <v>375.301</v>
      </c>
      <c r="K293" s="51" t="n">
        <v>2775.689</v>
      </c>
      <c r="L293" s="51" t="n">
        <v>855.841</v>
      </c>
      <c r="M293" s="51" t="n">
        <v>1162.293</v>
      </c>
      <c r="N293" s="55" t="n">
        <v>931.897</v>
      </c>
      <c r="O293" s="55" t="n">
        <v>88</v>
      </c>
      <c r="P293" s="57" t="n">
        <v>6862.063</v>
      </c>
      <c r="Q293" s="50" t="n">
        <v>137.505</v>
      </c>
      <c r="R293" s="51" t="n">
        <v>113.343</v>
      </c>
      <c r="S293" s="51" t="n">
        <v>250.848</v>
      </c>
      <c r="T293" s="56" t="n">
        <f aca="false">(Q293*1000)+T292</f>
        <v>39324616</v>
      </c>
      <c r="U293" s="125" t="n">
        <f aca="false">+U292+(R293*1000)</f>
        <v>24870936</v>
      </c>
      <c r="V293" s="58" t="n">
        <f aca="false">+E293-P293-S293</f>
        <v>0</v>
      </c>
      <c r="W293" s="130" t="n">
        <v>66.2511121738486</v>
      </c>
      <c r="X293" s="158" t="n">
        <v>76</v>
      </c>
      <c r="Y293" s="5" t="n">
        <v>50</v>
      </c>
      <c r="Z293" s="159" t="n">
        <f aca="false">AVERAGE(X293:Y293)</f>
        <v>63</v>
      </c>
    </row>
    <row r="294" customFormat="false" ht="11.25" hidden="true" customHeight="false" outlineLevel="0" collapsed="false">
      <c r="A294" s="134" t="str">
        <f aca="false">TEXT(B294,"ddd")</f>
        <v>Fri</v>
      </c>
      <c r="B294" s="81" t="n">
        <v>37120</v>
      </c>
      <c r="C294" s="56" t="n">
        <v>3932.548</v>
      </c>
      <c r="D294" s="51" t="n">
        <v>3168.139</v>
      </c>
      <c r="E294" s="57" t="n">
        <v>7100.687</v>
      </c>
      <c r="F294" s="50" t="n">
        <v>233.193</v>
      </c>
      <c r="G294" s="160" t="n">
        <v>-222.807</v>
      </c>
      <c r="H294" s="160" t="n">
        <v>-372.767</v>
      </c>
      <c r="I294" s="51" t="n">
        <v>234.347</v>
      </c>
      <c r="J294" s="51" t="n">
        <v>429.1</v>
      </c>
      <c r="K294" s="51" t="n">
        <v>2804.213</v>
      </c>
      <c r="L294" s="51" t="n">
        <v>872.077</v>
      </c>
      <c r="M294" s="51" t="n">
        <v>1149.723</v>
      </c>
      <c r="N294" s="55" t="n">
        <v>931.539</v>
      </c>
      <c r="O294" s="55" t="n">
        <v>79</v>
      </c>
      <c r="P294" s="57" t="n">
        <v>6733.192</v>
      </c>
      <c r="Q294" s="50" t="n">
        <v>229.559</v>
      </c>
      <c r="R294" s="51" t="n">
        <v>137.936</v>
      </c>
      <c r="S294" s="51" t="n">
        <v>367.495</v>
      </c>
      <c r="T294" s="56" t="n">
        <f aca="false">(Q294*1000)+T293</f>
        <v>39554175</v>
      </c>
      <c r="U294" s="125" t="n">
        <f aca="false">+U293+(R294*1000)</f>
        <v>25008872</v>
      </c>
      <c r="V294" s="58" t="n">
        <f aca="false">+E294-P294-S294</f>
        <v>0</v>
      </c>
      <c r="W294" s="130" t="n">
        <v>67.5510678147641</v>
      </c>
      <c r="X294" s="158" t="n">
        <v>82</v>
      </c>
      <c r="Y294" s="5" t="n">
        <v>49</v>
      </c>
      <c r="Z294" s="159" t="n">
        <f aca="false">AVERAGE(X294:Y294)</f>
        <v>65.5</v>
      </c>
    </row>
    <row r="295" customFormat="false" ht="11.25" hidden="true" customHeight="false" outlineLevel="0" collapsed="false">
      <c r="A295" s="134" t="str">
        <f aca="false">TEXT(B295,"ddd")</f>
        <v>Sat</v>
      </c>
      <c r="B295" s="81" t="n">
        <v>37121</v>
      </c>
      <c r="C295" s="56" t="n">
        <v>4023.15</v>
      </c>
      <c r="D295" s="51" t="n">
        <v>3110.783</v>
      </c>
      <c r="E295" s="57" t="n">
        <v>7133.933</v>
      </c>
      <c r="F295" s="50" t="n">
        <v>382.920000000001</v>
      </c>
      <c r="G295" s="160" t="n">
        <v>-73.0799999999994</v>
      </c>
      <c r="H295" s="160" t="n">
        <v>-445.846999999999</v>
      </c>
      <c r="I295" s="51" t="n">
        <v>225.225</v>
      </c>
      <c r="J295" s="51" t="n">
        <v>387.543</v>
      </c>
      <c r="K295" s="51" t="n">
        <v>2789.044</v>
      </c>
      <c r="L295" s="51" t="n">
        <v>858.988</v>
      </c>
      <c r="M295" s="51" t="n">
        <v>1149.734</v>
      </c>
      <c r="N295" s="55" t="n">
        <v>928.686</v>
      </c>
      <c r="O295" s="55" t="n">
        <v>91</v>
      </c>
      <c r="P295" s="57" t="n">
        <v>6813.14</v>
      </c>
      <c r="Q295" s="50" t="n">
        <v>202.572</v>
      </c>
      <c r="R295" s="51" t="n">
        <v>118.221</v>
      </c>
      <c r="S295" s="51" t="n">
        <v>320.793</v>
      </c>
      <c r="T295" s="56" t="n">
        <f aca="false">(Q295*1000)+T294</f>
        <v>39756747</v>
      </c>
      <c r="U295" s="125" t="n">
        <f aca="false">+U294+(R295*1000)</f>
        <v>25127093</v>
      </c>
      <c r="V295" s="58" t="n">
        <f aca="false">+E295-P295-S295</f>
        <v>0</v>
      </c>
      <c r="W295" s="130" t="n">
        <v>73.3209227480034</v>
      </c>
      <c r="X295" s="158" t="n">
        <v>89</v>
      </c>
      <c r="Y295" s="5" t="n">
        <v>50</v>
      </c>
      <c r="Z295" s="159" t="n">
        <f aca="false">AVERAGE(X295:Y295)</f>
        <v>69.5</v>
      </c>
    </row>
    <row r="296" customFormat="false" ht="11.25" hidden="true" customHeight="false" outlineLevel="0" collapsed="false">
      <c r="A296" s="134" t="str">
        <f aca="false">TEXT(B296,"ddd")</f>
        <v>Sun</v>
      </c>
      <c r="B296" s="81" t="n">
        <v>37122</v>
      </c>
      <c r="C296" s="56" t="n">
        <v>4049.403</v>
      </c>
      <c r="D296" s="51" t="n">
        <v>3062.996</v>
      </c>
      <c r="E296" s="57" t="n">
        <v>7112.399</v>
      </c>
      <c r="F296" s="50" t="n">
        <v>420.913999999999</v>
      </c>
      <c r="G296" s="160" t="n">
        <v>-35.0860000000008</v>
      </c>
      <c r="H296" s="160" t="n">
        <v>-480.933</v>
      </c>
      <c r="I296" s="51" t="n">
        <v>224.553</v>
      </c>
      <c r="J296" s="51" t="n">
        <v>404.456</v>
      </c>
      <c r="K296" s="51" t="n">
        <v>2775.181</v>
      </c>
      <c r="L296" s="51" t="n">
        <v>836.139</v>
      </c>
      <c r="M296" s="51" t="n">
        <v>1136.344</v>
      </c>
      <c r="N296" s="55" t="n">
        <v>931.694</v>
      </c>
      <c r="O296" s="55" t="n">
        <v>88</v>
      </c>
      <c r="P296" s="57" t="n">
        <v>6817.281</v>
      </c>
      <c r="Q296" s="50" t="n">
        <v>212.327</v>
      </c>
      <c r="R296" s="51" t="n">
        <v>82.791</v>
      </c>
      <c r="S296" s="51" t="n">
        <v>295.118</v>
      </c>
      <c r="T296" s="56" t="n">
        <f aca="false">(Q296*1000)+T295</f>
        <v>39969074</v>
      </c>
      <c r="U296" s="125" t="n">
        <f aca="false">+U295+(R296*1000)</f>
        <v>25209884</v>
      </c>
      <c r="V296" s="58" t="n">
        <f aca="false">+E296-P296-S296</f>
        <v>0</v>
      </c>
      <c r="W296" s="130" t="n">
        <v>78.7120413060263</v>
      </c>
      <c r="X296" s="158" t="n">
        <v>94</v>
      </c>
      <c r="Y296" s="5" t="n">
        <v>59</v>
      </c>
      <c r="Z296" s="159" t="n">
        <f aca="false">AVERAGE(X296:Y296)</f>
        <v>76.5</v>
      </c>
    </row>
    <row r="297" customFormat="false" ht="11.25" hidden="true" customHeight="false" outlineLevel="0" collapsed="false">
      <c r="A297" s="134" t="str">
        <f aca="false">TEXT(B297,"ddd")</f>
        <v>Mon</v>
      </c>
      <c r="B297" s="81" t="n">
        <v>37123</v>
      </c>
      <c r="C297" s="56" t="n">
        <v>4056.301</v>
      </c>
      <c r="D297" s="51" t="n">
        <v>2988.709</v>
      </c>
      <c r="E297" s="57" t="n">
        <v>7045.01</v>
      </c>
      <c r="F297" s="50" t="n">
        <v>522.526000000001</v>
      </c>
      <c r="G297" s="160" t="n">
        <v>66.5260000000008</v>
      </c>
      <c r="H297" s="160" t="n">
        <v>-414.406999999999</v>
      </c>
      <c r="I297" s="51" t="n">
        <v>231.899</v>
      </c>
      <c r="J297" s="51" t="n">
        <v>436.707</v>
      </c>
      <c r="K297" s="51" t="n">
        <v>2738.822</v>
      </c>
      <c r="L297" s="51" t="n">
        <v>752.309</v>
      </c>
      <c r="M297" s="51" t="n">
        <v>1139.672</v>
      </c>
      <c r="N297" s="55" t="n">
        <v>931.62</v>
      </c>
      <c r="O297" s="55" t="n">
        <v>88</v>
      </c>
      <c r="P297" s="57" t="n">
        <v>6841.555</v>
      </c>
      <c r="Q297" s="50" t="n">
        <v>111.997</v>
      </c>
      <c r="R297" s="51" t="n">
        <v>91.458</v>
      </c>
      <c r="S297" s="51" t="n">
        <v>203.455</v>
      </c>
      <c r="T297" s="56" t="n">
        <f aca="false">(Q297*1000)+T296</f>
        <v>40081071</v>
      </c>
      <c r="U297" s="125" t="n">
        <f aca="false">+U296+(R297*1000)</f>
        <v>25301342</v>
      </c>
      <c r="V297" s="58" t="n">
        <f aca="false">+E297-P297-S297</f>
        <v>0</v>
      </c>
      <c r="W297" s="130" t="n">
        <v>76.9025739196017</v>
      </c>
      <c r="X297" s="158" t="n">
        <v>89</v>
      </c>
      <c r="Y297" s="5" t="n">
        <v>63</v>
      </c>
      <c r="Z297" s="159" t="n">
        <f aca="false">AVERAGE(X297:Y297)</f>
        <v>76</v>
      </c>
    </row>
    <row r="298" customFormat="false" ht="11.25" hidden="true" customHeight="false" outlineLevel="0" collapsed="false">
      <c r="A298" s="134" t="str">
        <f aca="false">TEXT(B298,"ddd")</f>
        <v>Tue</v>
      </c>
      <c r="B298" s="81" t="n">
        <v>37124</v>
      </c>
      <c r="C298" s="56" t="n">
        <v>3734.263</v>
      </c>
      <c r="D298" s="51" t="n">
        <v>2911.371</v>
      </c>
      <c r="E298" s="57" t="n">
        <v>6645.634</v>
      </c>
      <c r="F298" s="50" t="n">
        <v>537.03</v>
      </c>
      <c r="G298" s="160" t="n">
        <v>81.03</v>
      </c>
      <c r="H298" s="160" t="n">
        <v>-333.376999999999</v>
      </c>
      <c r="I298" s="51" t="n">
        <v>233.242</v>
      </c>
      <c r="J298" s="51" t="n">
        <v>320.752</v>
      </c>
      <c r="K298" s="51" t="n">
        <v>2536.282</v>
      </c>
      <c r="L298" s="51" t="n">
        <v>805.79</v>
      </c>
      <c r="M298" s="51" t="n">
        <v>1158.055</v>
      </c>
      <c r="N298" s="55" t="n">
        <v>807.115</v>
      </c>
      <c r="O298" s="55" t="n">
        <v>79</v>
      </c>
      <c r="P298" s="57" t="n">
        <v>6477.266</v>
      </c>
      <c r="Q298" s="50" t="n">
        <v>141.261</v>
      </c>
      <c r="R298" s="51" t="n">
        <v>27.107</v>
      </c>
      <c r="S298" s="51" t="n">
        <v>168.368</v>
      </c>
      <c r="T298" s="56" t="n">
        <f aca="false">(Q298*1000)+T297</f>
        <v>40222332</v>
      </c>
      <c r="U298" s="125" t="n">
        <f aca="false">+U297+(R298*1000)</f>
        <v>25328449</v>
      </c>
      <c r="V298" s="58" t="n">
        <f aca="false">+E298-P298-S298</f>
        <v>0</v>
      </c>
      <c r="W298" s="130" t="n">
        <v>73.2730320247946</v>
      </c>
      <c r="X298" s="158" t="n">
        <v>85</v>
      </c>
      <c r="Y298" s="5" t="n">
        <v>57</v>
      </c>
      <c r="Z298" s="159" t="n">
        <f aca="false">AVERAGE(X298:Y298)</f>
        <v>71</v>
      </c>
    </row>
    <row r="299" customFormat="false" ht="11.25" hidden="true" customHeight="false" outlineLevel="0" collapsed="false">
      <c r="A299" s="134" t="str">
        <f aca="false">TEXT(B299,"ddd")</f>
        <v>Wed</v>
      </c>
      <c r="B299" s="81" t="n">
        <v>37125</v>
      </c>
      <c r="C299" s="56" t="n">
        <v>3697.292</v>
      </c>
      <c r="D299" s="51" t="n">
        <v>3113.547</v>
      </c>
      <c r="E299" s="57" t="n">
        <v>6810.839</v>
      </c>
      <c r="F299" s="50" t="n">
        <v>546.905</v>
      </c>
      <c r="G299" s="160" t="n">
        <v>90.9049999999995</v>
      </c>
      <c r="H299" s="160" t="n">
        <v>-242.472</v>
      </c>
      <c r="I299" s="51" t="n">
        <v>236.11</v>
      </c>
      <c r="J299" s="51" t="n">
        <v>192.3</v>
      </c>
      <c r="K299" s="51" t="n">
        <v>2776.092</v>
      </c>
      <c r="L299" s="51" t="n">
        <v>810.613</v>
      </c>
      <c r="M299" s="51" t="n">
        <v>1141.332</v>
      </c>
      <c r="N299" s="55" t="n">
        <v>870.394</v>
      </c>
      <c r="O299" s="55" t="n">
        <v>79</v>
      </c>
      <c r="P299" s="57" t="n">
        <v>6652.746</v>
      </c>
      <c r="Q299" s="50" t="n">
        <v>128.394</v>
      </c>
      <c r="R299" s="51" t="n">
        <v>29.699</v>
      </c>
      <c r="S299" s="51" t="n">
        <v>158.093</v>
      </c>
      <c r="T299" s="56" t="n">
        <f aca="false">(Q299*1000)+T298</f>
        <v>40350726</v>
      </c>
      <c r="U299" s="125" t="n">
        <f aca="false">+U298+(R299*1000)</f>
        <v>25358148</v>
      </c>
      <c r="V299" s="58" t="n">
        <f aca="false">+E299-P299-S299</f>
        <v>0</v>
      </c>
      <c r="W299" s="54"/>
      <c r="X299" s="131"/>
      <c r="Y299" s="54"/>
      <c r="Z299" s="92"/>
    </row>
    <row r="300" customFormat="false" ht="11.25" hidden="true" customHeight="false" outlineLevel="0" collapsed="false">
      <c r="A300" s="134" t="str">
        <f aca="false">TEXT(B300,"ddd")</f>
        <v>Thu</v>
      </c>
      <c r="B300" s="81" t="n">
        <v>37126</v>
      </c>
      <c r="C300" s="56" t="n">
        <v>3678.655</v>
      </c>
      <c r="D300" s="51" t="n">
        <v>3023.973</v>
      </c>
      <c r="E300" s="57" t="n">
        <v>6702.628</v>
      </c>
      <c r="F300" s="50" t="n">
        <v>405.007000000001</v>
      </c>
      <c r="G300" s="160" t="n">
        <v>-50.9929999999988</v>
      </c>
      <c r="H300" s="160" t="n">
        <v>-293.464999999999</v>
      </c>
      <c r="I300" s="51" t="n">
        <v>230.687</v>
      </c>
      <c r="J300" s="51" t="n">
        <v>249.95</v>
      </c>
      <c r="K300" s="51" t="n">
        <v>2715.729</v>
      </c>
      <c r="L300" s="51" t="n">
        <v>788.405</v>
      </c>
      <c r="M300" s="51" t="n">
        <v>1177.463</v>
      </c>
      <c r="N300" s="55" t="n">
        <v>845.156</v>
      </c>
      <c r="O300" s="55" t="n">
        <v>79</v>
      </c>
      <c r="P300" s="57" t="n">
        <v>6491.397</v>
      </c>
      <c r="Q300" s="50" t="n">
        <v>46.664</v>
      </c>
      <c r="R300" s="51" t="n">
        <v>164.567</v>
      </c>
      <c r="S300" s="51" t="n">
        <v>211.231</v>
      </c>
      <c r="T300" s="56" t="n">
        <f aca="false">(Q300*1000)+T299</f>
        <v>40397390</v>
      </c>
      <c r="U300" s="125" t="n">
        <f aca="false">+U299+(R300*1000)</f>
        <v>25522715</v>
      </c>
      <c r="V300" s="58" t="n">
        <f aca="false">+E300-P300-S300</f>
        <v>0</v>
      </c>
      <c r="W300" s="54"/>
      <c r="X300" s="131"/>
      <c r="Y300" s="54"/>
      <c r="Z300" s="92"/>
    </row>
    <row r="301" customFormat="false" ht="11.25" hidden="true" customHeight="false" outlineLevel="0" collapsed="false">
      <c r="A301" s="134" t="str">
        <f aca="false">TEXT(B301,"ddd")</f>
        <v>Fri</v>
      </c>
      <c r="B301" s="81" t="n">
        <v>37127</v>
      </c>
      <c r="C301" s="56" t="n">
        <v>3971.37</v>
      </c>
      <c r="D301" s="51" t="n">
        <v>3069.079</v>
      </c>
      <c r="E301" s="57" t="n">
        <v>7040.449</v>
      </c>
      <c r="F301" s="50" t="n">
        <v>479.989000000001</v>
      </c>
      <c r="G301" s="160" t="n">
        <v>23.9890000000014</v>
      </c>
      <c r="H301" s="160" t="n">
        <v>-269.475999999997</v>
      </c>
      <c r="I301" s="51" t="n">
        <v>225.149</v>
      </c>
      <c r="J301" s="51" t="n">
        <v>341.861</v>
      </c>
      <c r="K301" s="51" t="n">
        <v>2759.94</v>
      </c>
      <c r="L301" s="51" t="n">
        <v>816.788</v>
      </c>
      <c r="M301" s="51" t="n">
        <v>1157.508</v>
      </c>
      <c r="N301" s="55" t="n">
        <v>926.772</v>
      </c>
      <c r="O301" s="55" t="n">
        <v>90</v>
      </c>
      <c r="P301" s="57" t="n">
        <v>6798.007</v>
      </c>
      <c r="Q301" s="50" t="n">
        <v>150.171</v>
      </c>
      <c r="R301" s="51" t="n">
        <v>92.271</v>
      </c>
      <c r="S301" s="51" t="n">
        <v>242.442</v>
      </c>
      <c r="T301" s="56" t="n">
        <f aca="false">(Q301*1000)+T300</f>
        <v>40547561</v>
      </c>
      <c r="U301" s="125" t="n">
        <f aca="false">+U300+(R301*1000)</f>
        <v>25614986</v>
      </c>
      <c r="V301" s="58" t="n">
        <f aca="false">+E301-P301-S301</f>
        <v>0</v>
      </c>
      <c r="W301" s="5"/>
      <c r="X301" s="158"/>
      <c r="Y301" s="5"/>
      <c r="Z301" s="80"/>
    </row>
    <row r="302" customFormat="false" ht="11.25" hidden="true" customHeight="false" outlineLevel="0" collapsed="false">
      <c r="A302" s="134" t="str">
        <f aca="false">TEXT(B302,"ddd")</f>
        <v>Sat</v>
      </c>
      <c r="B302" s="81" t="n">
        <v>37128</v>
      </c>
      <c r="C302" s="56" t="n">
        <v>4031.573</v>
      </c>
      <c r="D302" s="51" t="n">
        <v>3077.502</v>
      </c>
      <c r="E302" s="57" t="n">
        <v>7109.075</v>
      </c>
      <c r="F302" s="50" t="n">
        <v>500.158999999999</v>
      </c>
      <c r="G302" s="160" t="n">
        <v>44.1589999999991</v>
      </c>
      <c r="H302" s="160" t="n">
        <v>-225.316999999998</v>
      </c>
      <c r="I302" s="51" t="n">
        <v>216.095</v>
      </c>
      <c r="J302" s="51" t="n">
        <v>396.046</v>
      </c>
      <c r="K302" s="51" t="n">
        <v>2743.841</v>
      </c>
      <c r="L302" s="51" t="n">
        <v>788.924</v>
      </c>
      <c r="M302" s="51" t="n">
        <v>1160.65</v>
      </c>
      <c r="N302" s="55" t="n">
        <v>909.528</v>
      </c>
      <c r="O302" s="55" t="n">
        <v>83</v>
      </c>
      <c r="P302" s="57" t="n">
        <v>6798.243</v>
      </c>
      <c r="Q302" s="50" t="n">
        <v>156.087</v>
      </c>
      <c r="R302" s="51" t="n">
        <v>154.745</v>
      </c>
      <c r="S302" s="51" t="n">
        <v>310.832</v>
      </c>
      <c r="T302" s="56" t="n">
        <f aca="false">(Q302*1000)+T301</f>
        <v>40703648</v>
      </c>
      <c r="U302" s="125" t="n">
        <f aca="false">+U301+(R302*1000)</f>
        <v>25769731</v>
      </c>
      <c r="V302" s="58" t="n">
        <f aca="false">+E302-P302-S302</f>
        <v>0</v>
      </c>
      <c r="W302" s="5"/>
      <c r="X302" s="158"/>
      <c r="Y302" s="5"/>
      <c r="Z302" s="80"/>
    </row>
    <row r="303" customFormat="false" ht="11.25" hidden="true" customHeight="false" outlineLevel="0" collapsed="false">
      <c r="A303" s="134" t="str">
        <f aca="false">TEXT(B303,"ddd")</f>
        <v>Sun</v>
      </c>
      <c r="B303" s="81" t="n">
        <v>37129</v>
      </c>
      <c r="C303" s="56" t="n">
        <v>4037.409</v>
      </c>
      <c r="D303" s="51" t="n">
        <v>2955.111</v>
      </c>
      <c r="E303" s="57" t="n">
        <v>6992.52</v>
      </c>
      <c r="F303" s="50" t="n">
        <v>442.867000000001</v>
      </c>
      <c r="G303" s="160" t="n">
        <v>-13.1329999999995</v>
      </c>
      <c r="H303" s="160" t="n">
        <v>-238.449999999998</v>
      </c>
      <c r="I303" s="51" t="n">
        <v>208.161</v>
      </c>
      <c r="J303" s="51" t="n">
        <v>411.189</v>
      </c>
      <c r="K303" s="51" t="n">
        <v>2643.506</v>
      </c>
      <c r="L303" s="51" t="n">
        <v>787.543</v>
      </c>
      <c r="M303" s="51" t="n">
        <v>1157.514</v>
      </c>
      <c r="N303" s="55" t="n">
        <v>931.783</v>
      </c>
      <c r="O303" s="55" t="n">
        <v>80</v>
      </c>
      <c r="P303" s="57" t="n">
        <v>6662.563</v>
      </c>
      <c r="Q303" s="50" t="n">
        <v>259.49</v>
      </c>
      <c r="R303" s="51" t="n">
        <v>70.467</v>
      </c>
      <c r="S303" s="51" t="n">
        <v>329.957</v>
      </c>
      <c r="T303" s="56" t="n">
        <f aca="false">(Q303*1000)+T302</f>
        <v>40963138</v>
      </c>
      <c r="U303" s="125" t="n">
        <f aca="false">+U302+(R303*1000)</f>
        <v>25840198</v>
      </c>
      <c r="V303" s="58" t="n">
        <f aca="false">+E303-P303-S303</f>
        <v>0</v>
      </c>
      <c r="W303" s="5"/>
      <c r="X303" s="158"/>
      <c r="Y303" s="5"/>
      <c r="Z303" s="80"/>
    </row>
    <row r="304" customFormat="false" ht="11.25" hidden="true" customHeight="false" outlineLevel="0" collapsed="false">
      <c r="A304" s="134" t="str">
        <f aca="false">TEXT(B304,"ddd")</f>
        <v>Mon</v>
      </c>
      <c r="B304" s="81" t="n">
        <v>37130</v>
      </c>
      <c r="C304" s="56" t="n">
        <v>3975.503</v>
      </c>
      <c r="D304" s="51" t="n">
        <v>3054.526</v>
      </c>
      <c r="E304" s="57" t="n">
        <v>7030.029</v>
      </c>
      <c r="F304" s="50" t="n">
        <v>497</v>
      </c>
      <c r="G304" s="160" t="n">
        <v>41</v>
      </c>
      <c r="H304" s="160" t="n">
        <v>-197.449999999998</v>
      </c>
      <c r="I304" s="51" t="n">
        <v>235.93</v>
      </c>
      <c r="J304" s="51" t="n">
        <v>365.197</v>
      </c>
      <c r="K304" s="51" t="n">
        <v>2726.372</v>
      </c>
      <c r="L304" s="51" t="n">
        <v>786.991</v>
      </c>
      <c r="M304" s="51" t="n">
        <v>1159.443</v>
      </c>
      <c r="N304" s="55" t="n">
        <v>930.791</v>
      </c>
      <c r="O304" s="55" t="n">
        <v>100</v>
      </c>
      <c r="P304" s="57" t="n">
        <v>6801.724</v>
      </c>
      <c r="Q304" s="50" t="n">
        <v>210.515</v>
      </c>
      <c r="R304" s="51" t="n">
        <v>17.79</v>
      </c>
      <c r="S304" s="51" t="n">
        <v>228.305</v>
      </c>
      <c r="T304" s="56" t="n">
        <f aca="false">(Q304*1000)+T303</f>
        <v>41173653</v>
      </c>
      <c r="U304" s="125" t="n">
        <f aca="false">+U303+(R304*1000)</f>
        <v>25857988</v>
      </c>
      <c r="V304" s="58" t="n">
        <f aca="false">+E304-P304-S304</f>
        <v>0</v>
      </c>
      <c r="W304" s="5"/>
      <c r="X304" s="158"/>
      <c r="Y304" s="5"/>
      <c r="Z304" s="80"/>
    </row>
    <row r="305" customFormat="false" ht="11.25" hidden="true" customHeight="false" outlineLevel="0" collapsed="false">
      <c r="A305" s="134" t="str">
        <f aca="false">TEXT(B305,"ddd")</f>
        <v>Tue</v>
      </c>
      <c r="B305" s="81" t="n">
        <v>37131</v>
      </c>
      <c r="C305" s="56" t="n">
        <v>3899.861</v>
      </c>
      <c r="D305" s="51" t="n">
        <v>2928.281</v>
      </c>
      <c r="E305" s="57" t="n">
        <v>6828.142</v>
      </c>
      <c r="F305" s="50" t="n">
        <v>337.07</v>
      </c>
      <c r="G305" s="160" t="n">
        <v>-118.93</v>
      </c>
      <c r="H305" s="160" t="n">
        <v>-316.379999999998</v>
      </c>
      <c r="I305" s="51" t="n">
        <v>232.403</v>
      </c>
      <c r="J305" s="51" t="n">
        <v>338.933</v>
      </c>
      <c r="K305" s="51" t="n">
        <v>2558.437</v>
      </c>
      <c r="L305" s="51" t="n">
        <v>803.553</v>
      </c>
      <c r="M305" s="51" t="n">
        <v>1154.47</v>
      </c>
      <c r="N305" s="55" t="n">
        <v>931.915</v>
      </c>
      <c r="O305" s="55" t="n">
        <v>88</v>
      </c>
      <c r="P305" s="57" t="n">
        <v>6444.781</v>
      </c>
      <c r="Q305" s="50" t="n">
        <v>276.838</v>
      </c>
      <c r="R305" s="51" t="n">
        <v>106.523</v>
      </c>
      <c r="S305" s="51" t="n">
        <v>383.361</v>
      </c>
      <c r="T305" s="56" t="n">
        <f aca="false">(Q305*1000)+T304</f>
        <v>41450491</v>
      </c>
      <c r="U305" s="125" t="n">
        <f aca="false">+U304+(R305*1000)</f>
        <v>25964511</v>
      </c>
      <c r="V305" s="58" t="n">
        <f aca="false">+E305-P305-S305</f>
        <v>0</v>
      </c>
      <c r="W305" s="5"/>
      <c r="X305" s="158"/>
      <c r="Y305" s="5"/>
      <c r="Z305" s="80"/>
    </row>
    <row r="306" customFormat="false" ht="11.25" hidden="true" customHeight="false" outlineLevel="0" collapsed="false">
      <c r="A306" s="134" t="str">
        <f aca="false">TEXT(B306,"ddd")</f>
        <v>Wed</v>
      </c>
      <c r="B306" s="81" t="n">
        <v>37132</v>
      </c>
      <c r="C306" s="56" t="n">
        <v>3899.164</v>
      </c>
      <c r="D306" s="51" t="n">
        <v>3068.996</v>
      </c>
      <c r="E306" s="57" t="n">
        <v>6968.16</v>
      </c>
      <c r="F306" s="50" t="n">
        <v>315.562000000001</v>
      </c>
      <c r="G306" s="160" t="n">
        <v>-140.437999999999</v>
      </c>
      <c r="H306" s="160" t="n">
        <v>-456.817999999997</v>
      </c>
      <c r="I306" s="51" t="n">
        <v>232.259</v>
      </c>
      <c r="J306" s="51" t="n">
        <v>384.499</v>
      </c>
      <c r="K306" s="51" t="n">
        <v>2726.294</v>
      </c>
      <c r="L306" s="51" t="n">
        <v>765.06</v>
      </c>
      <c r="M306" s="51" t="n">
        <v>1155.575</v>
      </c>
      <c r="N306" s="55" t="n">
        <v>919.059</v>
      </c>
      <c r="O306" s="55" t="n">
        <v>78</v>
      </c>
      <c r="P306" s="57" t="n">
        <v>6576.308</v>
      </c>
      <c r="Q306" s="50" t="n">
        <v>281.311</v>
      </c>
      <c r="R306" s="51" t="n">
        <v>110.541</v>
      </c>
      <c r="S306" s="51" t="n">
        <v>391.852</v>
      </c>
      <c r="T306" s="56" t="n">
        <f aca="false">(Q306*1000)+T305</f>
        <v>41731802</v>
      </c>
      <c r="U306" s="125" t="n">
        <f aca="false">+U305+(R306*1000)</f>
        <v>26075052</v>
      </c>
      <c r="V306" s="58" t="n">
        <f aca="false">+E306-P306-S306</f>
        <v>0</v>
      </c>
      <c r="W306" s="5"/>
      <c r="X306" s="158"/>
      <c r="Y306" s="5"/>
      <c r="Z306" s="80"/>
    </row>
    <row r="307" customFormat="false" ht="11.25" hidden="true" customHeight="false" outlineLevel="0" collapsed="false">
      <c r="A307" s="134" t="str">
        <f aca="false">TEXT(B307,"ddd")</f>
        <v>Thu</v>
      </c>
      <c r="B307" s="81" t="n">
        <v>37133</v>
      </c>
      <c r="C307" s="56" t="n">
        <v>3934.768</v>
      </c>
      <c r="D307" s="51" t="n">
        <v>3037.82</v>
      </c>
      <c r="E307" s="57" t="n">
        <v>6972.588</v>
      </c>
      <c r="F307" s="50" t="n">
        <v>257.277999999999</v>
      </c>
      <c r="G307" s="160" t="n">
        <v>-198.722000000001</v>
      </c>
      <c r="H307" s="160" t="n">
        <v>-655.539999999998</v>
      </c>
      <c r="I307" s="51" t="n">
        <v>235.193</v>
      </c>
      <c r="J307" s="51" t="n">
        <v>417.241</v>
      </c>
      <c r="K307" s="51" t="n">
        <v>2649.406</v>
      </c>
      <c r="L307" s="51" t="n">
        <v>788.185</v>
      </c>
      <c r="M307" s="51" t="n">
        <v>1151.388</v>
      </c>
      <c r="N307" s="55" t="n">
        <v>932.089</v>
      </c>
      <c r="O307" s="55" t="n">
        <v>72</v>
      </c>
      <c r="P307" s="57" t="n">
        <v>6502.78</v>
      </c>
      <c r="Q307" s="50" t="n">
        <v>294.098</v>
      </c>
      <c r="R307" s="51" t="n">
        <v>175.71</v>
      </c>
      <c r="S307" s="51" t="n">
        <v>469.808</v>
      </c>
      <c r="T307" s="56" t="n">
        <f aca="false">(Q307*1000)+T306</f>
        <v>42025900</v>
      </c>
      <c r="U307" s="125" t="n">
        <f aca="false">+U306+(R307*1000)</f>
        <v>26250762</v>
      </c>
      <c r="V307" s="58" t="n">
        <f aca="false">+E307-P307-S307</f>
        <v>0</v>
      </c>
      <c r="W307" s="5"/>
      <c r="X307" s="158"/>
      <c r="Y307" s="5"/>
      <c r="Z307" s="80"/>
    </row>
    <row r="308" customFormat="false" ht="12" hidden="true" customHeight="false" outlineLevel="0" collapsed="false">
      <c r="A308" s="137" t="str">
        <f aca="false">TEXT(B308,"ddd")</f>
        <v>Fri</v>
      </c>
      <c r="B308" s="82" t="n">
        <v>37134</v>
      </c>
      <c r="C308" s="70" t="n">
        <v>3936.506</v>
      </c>
      <c r="D308" s="66" t="n">
        <v>3016.058</v>
      </c>
      <c r="E308" s="71" t="n">
        <v>6952.564</v>
      </c>
      <c r="F308" s="65" t="n">
        <v>264.742000000001</v>
      </c>
      <c r="G308" s="161" t="n">
        <v>-191.257999999999</v>
      </c>
      <c r="H308" s="161" t="n">
        <v>-846.797999999997</v>
      </c>
      <c r="I308" s="66" t="n">
        <v>230.333</v>
      </c>
      <c r="J308" s="66" t="n">
        <v>328.454</v>
      </c>
      <c r="K308" s="66" t="n">
        <v>2696.738</v>
      </c>
      <c r="L308" s="66" t="n">
        <v>791.395</v>
      </c>
      <c r="M308" s="66" t="n">
        <v>1140.197</v>
      </c>
      <c r="N308" s="69" t="n">
        <v>931.383</v>
      </c>
      <c r="O308" s="69" t="n">
        <v>79</v>
      </c>
      <c r="P308" s="71" t="n">
        <v>6462.242</v>
      </c>
      <c r="Q308" s="65" t="n">
        <v>305.015</v>
      </c>
      <c r="R308" s="66" t="n">
        <v>185.307</v>
      </c>
      <c r="S308" s="66" t="n">
        <v>490.322</v>
      </c>
      <c r="T308" s="70" t="n">
        <f aca="false">(Q308*1000)+T307</f>
        <v>42330915</v>
      </c>
      <c r="U308" s="139" t="n">
        <f aca="false">+U307+(R308*1000)</f>
        <v>26436069</v>
      </c>
      <c r="V308" s="72" t="n">
        <f aca="false">+E308-P308-S308</f>
        <v>0</v>
      </c>
      <c r="W308" s="75"/>
      <c r="X308" s="162"/>
      <c r="Y308" s="75"/>
      <c r="Z308" s="78"/>
    </row>
    <row r="309" customFormat="false" ht="11.25" hidden="false" customHeight="false" outlineLevel="0" collapsed="false">
      <c r="A309" s="134" t="str">
        <f aca="false">TEXT(B309,"ddd")</f>
        <v>Sat</v>
      </c>
      <c r="B309" s="81" t="n">
        <v>37135</v>
      </c>
      <c r="C309" s="56" t="n">
        <v>3936.801</v>
      </c>
      <c r="D309" s="51" t="n">
        <v>3059.006</v>
      </c>
      <c r="E309" s="57" t="n">
        <v>6995.807</v>
      </c>
      <c r="F309" s="50" t="n">
        <v>195.906</v>
      </c>
      <c r="G309" s="160" t="n">
        <v>-260.094</v>
      </c>
      <c r="H309" s="160" t="n">
        <v>-1106.892</v>
      </c>
      <c r="I309" s="51" t="n">
        <v>211.618</v>
      </c>
      <c r="J309" s="51" t="n">
        <v>406.569</v>
      </c>
      <c r="K309" s="51" t="n">
        <v>2690.007</v>
      </c>
      <c r="L309" s="51" t="n">
        <v>801.705</v>
      </c>
      <c r="M309" s="51" t="n">
        <v>1160</v>
      </c>
      <c r="N309" s="55" t="n">
        <v>872.904</v>
      </c>
      <c r="O309" s="55" t="n">
        <v>92</v>
      </c>
      <c r="P309" s="57" t="n">
        <v>6430.709</v>
      </c>
      <c r="Q309" s="50" t="n">
        <v>315.74</v>
      </c>
      <c r="R309" s="51" t="n">
        <v>249.358</v>
      </c>
      <c r="S309" s="51" t="n">
        <v>565.098</v>
      </c>
      <c r="T309" s="56" t="n">
        <f aca="false">(Q309*1000)+T308</f>
        <v>42646655</v>
      </c>
      <c r="U309" s="125" t="n">
        <f aca="false">+U308+(R309*1000)</f>
        <v>26685427</v>
      </c>
      <c r="V309" s="58" t="n">
        <f aca="false">+E309-P309-S309</f>
        <v>0</v>
      </c>
      <c r="W309" s="5"/>
      <c r="X309" s="158"/>
      <c r="Y309" s="5"/>
      <c r="Z309" s="80"/>
    </row>
    <row r="310" customFormat="false" ht="11.25" hidden="false" customHeight="false" outlineLevel="0" collapsed="false">
      <c r="A310" s="134" t="str">
        <f aca="false">TEXT(B310,"ddd")</f>
        <v>Sun</v>
      </c>
      <c r="B310" s="81" t="n">
        <v>37136</v>
      </c>
      <c r="C310" s="56" t="n">
        <v>3907.308</v>
      </c>
      <c r="D310" s="51" t="n">
        <v>3082.21</v>
      </c>
      <c r="E310" s="57" t="n">
        <v>6989.518</v>
      </c>
      <c r="F310" s="50" t="n">
        <v>227.163</v>
      </c>
      <c r="G310" s="160" t="n">
        <v>-228.837</v>
      </c>
      <c r="H310" s="160" t="n">
        <v>-1335.729</v>
      </c>
      <c r="I310" s="51" t="n">
        <v>206.018</v>
      </c>
      <c r="J310" s="51" t="n">
        <v>386.911</v>
      </c>
      <c r="K310" s="51" t="n">
        <v>2684.556</v>
      </c>
      <c r="L310" s="51" t="n">
        <v>818.734</v>
      </c>
      <c r="M310" s="51" t="n">
        <v>1112.091</v>
      </c>
      <c r="N310" s="55" t="n">
        <v>886.421</v>
      </c>
      <c r="O310" s="55" t="n">
        <v>93</v>
      </c>
      <c r="P310" s="57" t="n">
        <v>6414.894</v>
      </c>
      <c r="Q310" s="50" t="n">
        <v>310.116</v>
      </c>
      <c r="R310" s="51" t="n">
        <v>264.508</v>
      </c>
      <c r="S310" s="51" t="n">
        <v>574.624</v>
      </c>
      <c r="T310" s="56" t="n">
        <f aca="false">(Q310*1000)+T309</f>
        <v>42956771</v>
      </c>
      <c r="U310" s="125" t="n">
        <f aca="false">+U309+(R310*1000)</f>
        <v>26949935</v>
      </c>
      <c r="V310" s="58" t="n">
        <f aca="false">+E310-P310-S310</f>
        <v>0</v>
      </c>
      <c r="W310" s="5"/>
      <c r="X310" s="158"/>
      <c r="Y310" s="5"/>
      <c r="Z310" s="80"/>
    </row>
    <row r="311" customFormat="false" ht="11.25" hidden="false" customHeight="false" outlineLevel="0" collapsed="false">
      <c r="A311" s="134" t="str">
        <f aca="false">TEXT(B311,"ddd")</f>
        <v>Mon</v>
      </c>
      <c r="B311" s="81" t="n">
        <v>37137</v>
      </c>
      <c r="C311" s="56" t="n">
        <v>3901.444</v>
      </c>
      <c r="D311" s="51" t="n">
        <v>3062.281</v>
      </c>
      <c r="E311" s="57" t="n">
        <v>6963.725</v>
      </c>
      <c r="F311" s="50" t="n">
        <v>192.938</v>
      </c>
      <c r="G311" s="160" t="n">
        <v>-263.062</v>
      </c>
      <c r="H311" s="160" t="n">
        <v>-1598.791</v>
      </c>
      <c r="I311" s="51" t="n">
        <v>208.514</v>
      </c>
      <c r="J311" s="51" t="n">
        <v>347.783</v>
      </c>
      <c r="K311" s="51" t="n">
        <v>2711.477</v>
      </c>
      <c r="L311" s="51" t="n">
        <v>792.075</v>
      </c>
      <c r="M311" s="51" t="n">
        <v>1153.187</v>
      </c>
      <c r="N311" s="55" t="n">
        <v>898.528</v>
      </c>
      <c r="O311" s="55" t="n">
        <v>100</v>
      </c>
      <c r="P311" s="57" t="n">
        <v>6404.502</v>
      </c>
      <c r="Q311" s="50" t="n">
        <v>305.071</v>
      </c>
      <c r="R311" s="51" t="n">
        <v>254.152</v>
      </c>
      <c r="S311" s="51" t="n">
        <f aca="false">SUM(Q311:R311)</f>
        <v>559.223</v>
      </c>
      <c r="T311" s="56" t="n">
        <f aca="false">(Q311*1000)+T310</f>
        <v>43261842</v>
      </c>
      <c r="U311" s="125" t="n">
        <f aca="false">+U310+(R311*1000)</f>
        <v>27204087</v>
      </c>
      <c r="V311" s="58" t="n">
        <f aca="false">+E311-P311-S311</f>
        <v>0</v>
      </c>
      <c r="W311" s="5"/>
      <c r="X311" s="158"/>
      <c r="Y311" s="5"/>
      <c r="Z311" s="80"/>
    </row>
    <row r="312" customFormat="false" ht="11.25" hidden="false" customHeight="false" outlineLevel="0" collapsed="false">
      <c r="A312" s="134" t="str">
        <f aca="false">TEXT(B312,"ddd")</f>
        <v>Tue</v>
      </c>
      <c r="B312" s="81" t="n">
        <v>37138</v>
      </c>
      <c r="C312" s="56" t="n">
        <v>3922.805</v>
      </c>
      <c r="D312" s="51" t="n">
        <v>3106.379</v>
      </c>
      <c r="E312" s="57" t="n">
        <v>7029.184</v>
      </c>
      <c r="F312" s="50" t="n">
        <v>294.214999999999</v>
      </c>
      <c r="G312" s="160"/>
      <c r="H312" s="160"/>
      <c r="I312" s="51" t="n">
        <v>232.878</v>
      </c>
      <c r="J312" s="51" t="n">
        <v>366.436</v>
      </c>
      <c r="K312" s="51" t="n">
        <v>2747.07</v>
      </c>
      <c r="L312" s="51" t="n">
        <v>793.017</v>
      </c>
      <c r="M312" s="51" t="n">
        <v>1153.528</v>
      </c>
      <c r="N312" s="55" t="n">
        <v>918.509</v>
      </c>
      <c r="O312" s="55" t="n">
        <v>100</v>
      </c>
      <c r="P312" s="57" t="n">
        <f aca="false">SUM(F312:O312)</f>
        <v>6605.653</v>
      </c>
      <c r="Q312" s="50" t="n">
        <v>278.292</v>
      </c>
      <c r="R312" s="51" t="n">
        <v>145.239</v>
      </c>
      <c r="S312" s="51" t="n">
        <v>423.531</v>
      </c>
      <c r="T312" s="56" t="n">
        <f aca="false">(Q312*1000)+T311</f>
        <v>43540134</v>
      </c>
      <c r="U312" s="125" t="n">
        <f aca="false">+U311+(R312*1000)</f>
        <v>27349326</v>
      </c>
      <c r="V312" s="58" t="n">
        <f aca="false">+E312-P312-S312</f>
        <v>0</v>
      </c>
      <c r="W312" s="5"/>
      <c r="X312" s="158"/>
      <c r="Y312" s="5"/>
      <c r="Z312" s="80"/>
    </row>
    <row r="313" customFormat="false" ht="11.25" hidden="false" customHeight="false" outlineLevel="0" collapsed="false">
      <c r="A313" s="134" t="str">
        <f aca="false">TEXT(B313,"ddd")</f>
        <v>Wed</v>
      </c>
      <c r="B313" s="81" t="n">
        <v>37139</v>
      </c>
      <c r="C313" s="56" t="n">
        <v>3865.941</v>
      </c>
      <c r="D313" s="51" t="n">
        <v>3074.608</v>
      </c>
      <c r="E313" s="57" t="n">
        <v>6940.549</v>
      </c>
      <c r="F313" s="50" t="n">
        <v>409.736</v>
      </c>
      <c r="G313" s="160"/>
      <c r="H313" s="160"/>
      <c r="I313" s="51" t="n">
        <v>246.898</v>
      </c>
      <c r="J313" s="51" t="n">
        <v>148.423</v>
      </c>
      <c r="K313" s="51" t="n">
        <v>2792.696</v>
      </c>
      <c r="L313" s="51" t="n">
        <v>790.571</v>
      </c>
      <c r="M313" s="51" t="n">
        <v>1140.598</v>
      </c>
      <c r="N313" s="55" t="n">
        <v>933.915</v>
      </c>
      <c r="O313" s="55" t="n">
        <v>95</v>
      </c>
      <c r="P313" s="57" t="n">
        <f aca="false">SUM(F313:O313)</f>
        <v>6557.837</v>
      </c>
      <c r="Q313" s="50" t="n">
        <v>192.895</v>
      </c>
      <c r="R313" s="51" t="n">
        <v>189.817</v>
      </c>
      <c r="S313" s="51" t="n">
        <v>382.712</v>
      </c>
      <c r="T313" s="56" t="n">
        <f aca="false">(Q313*1000)+T312</f>
        <v>43733029</v>
      </c>
      <c r="U313" s="125" t="n">
        <f aca="false">+U312+(R313*1000)</f>
        <v>27539143</v>
      </c>
      <c r="V313" s="58" t="n">
        <f aca="false">+E313-P313-S313</f>
        <v>0</v>
      </c>
      <c r="W313" s="5"/>
      <c r="X313" s="158"/>
      <c r="Y313" s="5"/>
      <c r="Z313" s="80"/>
    </row>
    <row r="314" customFormat="false" ht="11.25" hidden="false" customHeight="false" outlineLevel="0" collapsed="false">
      <c r="A314" s="134" t="str">
        <f aca="false">TEXT(B314,"ddd")</f>
        <v>Thu</v>
      </c>
      <c r="B314" s="81" t="n">
        <v>37140</v>
      </c>
      <c r="C314" s="56" t="n">
        <v>3988.51</v>
      </c>
      <c r="D314" s="51" t="n">
        <v>3022.176</v>
      </c>
      <c r="E314" s="57" t="n">
        <v>7010.686</v>
      </c>
      <c r="F314" s="50" t="n">
        <v>433.277</v>
      </c>
      <c r="G314" s="160"/>
      <c r="H314" s="160"/>
      <c r="I314" s="51" t="n">
        <v>263.189</v>
      </c>
      <c r="J314" s="51" t="n">
        <v>177.708</v>
      </c>
      <c r="K314" s="51" t="n">
        <v>2765.009</v>
      </c>
      <c r="L314" s="51" t="n">
        <v>753.807</v>
      </c>
      <c r="M314" s="51" t="n">
        <v>1148.319</v>
      </c>
      <c r="N314" s="55" t="n">
        <v>932.184</v>
      </c>
      <c r="O314" s="55" t="n">
        <v>100</v>
      </c>
      <c r="P314" s="57" t="n">
        <f aca="false">SUM(F314:O314)</f>
        <v>6573.493</v>
      </c>
      <c r="Q314" s="50" t="n">
        <v>217.764</v>
      </c>
      <c r="R314" s="51" t="n">
        <v>219.429</v>
      </c>
      <c r="S314" s="51" t="n">
        <v>437.193</v>
      </c>
      <c r="T314" s="56" t="n">
        <f aca="false">(Q314*1000)+T313</f>
        <v>43950793</v>
      </c>
      <c r="U314" s="125" t="n">
        <f aca="false">+U313+(R314*1000)</f>
        <v>27758572</v>
      </c>
      <c r="V314" s="58" t="n">
        <f aca="false">+E314-P314-S314</f>
        <v>0</v>
      </c>
      <c r="W314" s="5"/>
      <c r="X314" s="158"/>
      <c r="Y314" s="5"/>
      <c r="Z314" s="80"/>
    </row>
    <row r="315" customFormat="false" ht="11.25" hidden="false" customHeight="false" outlineLevel="0" collapsed="false">
      <c r="A315" s="134" t="str">
        <f aca="false">TEXT(B315,"ddd")</f>
        <v>Fri</v>
      </c>
      <c r="B315" s="81" t="n">
        <v>37141</v>
      </c>
      <c r="C315" s="56" t="n">
        <v>3769.986</v>
      </c>
      <c r="D315" s="51" t="n">
        <v>3077.947</v>
      </c>
      <c r="E315" s="57" t="n">
        <v>6847.933</v>
      </c>
      <c r="F315" s="50" t="n">
        <v>269.729000000001</v>
      </c>
      <c r="G315" s="160"/>
      <c r="H315" s="160"/>
      <c r="I315" s="51" t="n">
        <v>269.591</v>
      </c>
      <c r="J315" s="51" t="n">
        <v>205.785</v>
      </c>
      <c r="K315" s="51" t="n">
        <v>2769.905</v>
      </c>
      <c r="L315" s="51" t="n">
        <v>788.43</v>
      </c>
      <c r="M315" s="51" t="n">
        <v>1162.131</v>
      </c>
      <c r="N315" s="55" t="n">
        <v>936.342</v>
      </c>
      <c r="O315" s="55" t="n">
        <v>97</v>
      </c>
      <c r="P315" s="57" t="n">
        <f aca="false">SUM(F315:O315)</f>
        <v>6498.913</v>
      </c>
      <c r="Q315" s="50" t="n">
        <v>155.4</v>
      </c>
      <c r="R315" s="51" t="n">
        <v>193.62</v>
      </c>
      <c r="S315" s="51" t="n">
        <v>349.02</v>
      </c>
      <c r="T315" s="56" t="n">
        <f aca="false">(Q315*1000)+T314</f>
        <v>44106193</v>
      </c>
      <c r="U315" s="125" t="n">
        <f aca="false">+U314+(R315*1000)</f>
        <v>27952192</v>
      </c>
      <c r="V315" s="58" t="n">
        <f aca="false">+E315-P315-S315</f>
        <v>-1.36424205265939E-012</v>
      </c>
      <c r="W315" s="5"/>
      <c r="X315" s="158"/>
      <c r="Y315" s="5"/>
      <c r="Z315" s="80"/>
    </row>
    <row r="316" customFormat="false" ht="11.25" hidden="false" customHeight="false" outlineLevel="0" collapsed="false">
      <c r="A316" s="134" t="str">
        <f aca="false">TEXT(B316,"ddd")</f>
        <v>Sat</v>
      </c>
      <c r="B316" s="81" t="n">
        <v>37142</v>
      </c>
      <c r="C316" s="56" t="n">
        <v>4071.366</v>
      </c>
      <c r="D316" s="51" t="n">
        <v>3117.72</v>
      </c>
      <c r="E316" s="57" t="n">
        <v>7189.086</v>
      </c>
      <c r="F316" s="50" t="n">
        <v>459.222</v>
      </c>
      <c r="G316" s="160"/>
      <c r="H316" s="160"/>
      <c r="I316" s="51" t="n">
        <v>256.6</v>
      </c>
      <c r="J316" s="51" t="n">
        <v>383.075</v>
      </c>
      <c r="K316" s="51" t="n">
        <v>2767.285</v>
      </c>
      <c r="L316" s="51" t="n">
        <v>788.131</v>
      </c>
      <c r="M316" s="51" t="n">
        <v>1170.685</v>
      </c>
      <c r="N316" s="55" t="n">
        <v>926.061</v>
      </c>
      <c r="O316" s="55" t="n">
        <v>97</v>
      </c>
      <c r="P316" s="57" t="n">
        <f aca="false">SUM(F316:O316)</f>
        <v>6848.059</v>
      </c>
      <c r="Q316" s="50" t="n">
        <v>225.388</v>
      </c>
      <c r="R316" s="51" t="n">
        <v>115.639</v>
      </c>
      <c r="S316" s="51" t="n">
        <v>341.027</v>
      </c>
      <c r="T316" s="56" t="n">
        <f aca="false">(Q316*1000)+T315</f>
        <v>44331581</v>
      </c>
      <c r="U316" s="125" t="n">
        <f aca="false">+U315+(R316*1000)</f>
        <v>28067831</v>
      </c>
      <c r="V316" s="58" t="n">
        <f aca="false">+E316-P316-S316</f>
        <v>0</v>
      </c>
      <c r="W316" s="5"/>
      <c r="X316" s="158"/>
      <c r="Y316" s="5"/>
      <c r="Z316" s="80"/>
    </row>
    <row r="317" customFormat="false" ht="11.25" hidden="false" customHeight="false" outlineLevel="0" collapsed="false">
      <c r="A317" s="134" t="str">
        <f aca="false">TEXT(B317,"ddd")</f>
        <v>Sun</v>
      </c>
      <c r="B317" s="81" t="n">
        <v>37143</v>
      </c>
      <c r="C317" s="56" t="n">
        <v>4035.749</v>
      </c>
      <c r="D317" s="51" t="n">
        <v>3139.8</v>
      </c>
      <c r="E317" s="57" t="n">
        <v>7175.549</v>
      </c>
      <c r="F317" s="50" t="n">
        <v>405.232</v>
      </c>
      <c r="G317" s="160"/>
      <c r="H317" s="160"/>
      <c r="I317" s="51" t="n">
        <v>264.815</v>
      </c>
      <c r="J317" s="51" t="n">
        <v>351.349</v>
      </c>
      <c r="K317" s="51" t="n">
        <v>2783.809</v>
      </c>
      <c r="L317" s="51" t="n">
        <v>796.184</v>
      </c>
      <c r="M317" s="51" t="n">
        <v>1167.973</v>
      </c>
      <c r="N317" s="55" t="n">
        <v>929.991</v>
      </c>
      <c r="O317" s="55" t="n">
        <v>100</v>
      </c>
      <c r="P317" s="57" t="n">
        <f aca="false">SUM(F317:O317)</f>
        <v>6799.353</v>
      </c>
      <c r="Q317" s="50" t="n">
        <v>261.966</v>
      </c>
      <c r="R317" s="51" t="n">
        <v>114.23</v>
      </c>
      <c r="S317" s="51" t="n">
        <v>376.196</v>
      </c>
      <c r="T317" s="56" t="n">
        <f aca="false">(Q317*1000)+T316</f>
        <v>44593547</v>
      </c>
      <c r="U317" s="125" t="n">
        <f aca="false">+U316+(R317*1000)</f>
        <v>28182061</v>
      </c>
      <c r="V317" s="58" t="n">
        <f aca="false">+E317-P317-S317</f>
        <v>0</v>
      </c>
      <c r="W317" s="5"/>
      <c r="X317" s="158"/>
      <c r="Y317" s="5"/>
      <c r="Z317" s="80"/>
    </row>
    <row r="318" customFormat="false" ht="11.25" hidden="false" customHeight="false" outlineLevel="0" collapsed="false">
      <c r="A318" s="134" t="str">
        <f aca="false">TEXT(B318,"ddd")</f>
        <v>Mon</v>
      </c>
      <c r="B318" s="81" t="n">
        <v>37144</v>
      </c>
      <c r="C318" s="56" t="n">
        <v>4118.926</v>
      </c>
      <c r="D318" s="51" t="n">
        <v>3166.476</v>
      </c>
      <c r="E318" s="57" t="n">
        <v>7285.402</v>
      </c>
      <c r="F318" s="50" t="n">
        <v>506.828</v>
      </c>
      <c r="G318" s="160"/>
      <c r="H318" s="160"/>
      <c r="I318" s="51" t="n">
        <v>251.842</v>
      </c>
      <c r="J318" s="51" t="n">
        <v>382.321</v>
      </c>
      <c r="K318" s="51" t="n">
        <v>2796.345</v>
      </c>
      <c r="L318" s="51" t="n">
        <v>810.33</v>
      </c>
      <c r="M318" s="51" t="n">
        <v>1173.654</v>
      </c>
      <c r="N318" s="55" t="n">
        <v>932.668</v>
      </c>
      <c r="O318" s="55" t="n">
        <v>100</v>
      </c>
      <c r="P318" s="57" t="n">
        <f aca="false">SUM(F318:O318)</f>
        <v>6953.988</v>
      </c>
      <c r="Q318" s="50" t="n">
        <v>259.832</v>
      </c>
      <c r="R318" s="51" t="n">
        <v>71.582</v>
      </c>
      <c r="S318" s="51" t="n">
        <v>331.414</v>
      </c>
      <c r="T318" s="56" t="n">
        <f aca="false">(Q318*1000)+T317</f>
        <v>44853379</v>
      </c>
      <c r="U318" s="125" t="n">
        <f aca="false">+U317+(R318*1000)</f>
        <v>28253643</v>
      </c>
      <c r="V318" s="58" t="n">
        <f aca="false">+E318-P318-S318</f>
        <v>0</v>
      </c>
      <c r="W318" s="5"/>
      <c r="X318" s="158"/>
      <c r="Y318" s="5"/>
      <c r="Z318" s="80"/>
    </row>
    <row r="319" customFormat="false" ht="11.25" hidden="false" customHeight="false" outlineLevel="0" collapsed="false">
      <c r="A319" s="134" t="str">
        <f aca="false">TEXT(B319,"ddd")</f>
        <v>Tue</v>
      </c>
      <c r="B319" s="81" t="n">
        <v>37145</v>
      </c>
      <c r="C319" s="56" t="n">
        <v>3875.739</v>
      </c>
      <c r="D319" s="51" t="n">
        <v>2994.456</v>
      </c>
      <c r="E319" s="57" t="n">
        <v>6870.195</v>
      </c>
      <c r="F319" s="50" t="n">
        <v>494.803</v>
      </c>
      <c r="G319" s="160"/>
      <c r="H319" s="160"/>
      <c r="I319" s="51" t="n">
        <v>239.245</v>
      </c>
      <c r="J319" s="51" t="n">
        <v>265.187</v>
      </c>
      <c r="K319" s="51" t="n">
        <v>2720.314</v>
      </c>
      <c r="L319" s="51" t="n">
        <v>764.581</v>
      </c>
      <c r="M319" s="51" t="n">
        <v>1080.075</v>
      </c>
      <c r="N319" s="55" t="n">
        <v>927.272</v>
      </c>
      <c r="O319" s="55" t="n">
        <v>87</v>
      </c>
      <c r="P319" s="57" t="n">
        <f aca="false">SUM(F319:O319)</f>
        <v>6578.477</v>
      </c>
      <c r="Q319" s="50" t="n">
        <v>182.194</v>
      </c>
      <c r="R319" s="51" t="n">
        <v>109.524</v>
      </c>
      <c r="S319" s="51" t="n">
        <v>291.718</v>
      </c>
      <c r="T319" s="56" t="n">
        <f aca="false">(Q319*1000)+T318</f>
        <v>45035573</v>
      </c>
      <c r="U319" s="125" t="n">
        <f aca="false">+U318+(R319*1000)</f>
        <v>28363167</v>
      </c>
      <c r="V319" s="58" t="n">
        <f aca="false">+E319-P319-S319</f>
        <v>0</v>
      </c>
      <c r="W319" s="5"/>
      <c r="X319" s="158"/>
      <c r="Y319" s="5"/>
      <c r="Z319" s="80"/>
    </row>
    <row r="320" customFormat="false" ht="11.25" hidden="false" customHeight="false" outlineLevel="0" collapsed="false">
      <c r="A320" s="134" t="str">
        <f aca="false">TEXT(B320,"ddd")</f>
        <v>Wed</v>
      </c>
      <c r="B320" s="81" t="n">
        <v>37146</v>
      </c>
      <c r="C320" s="56" t="n">
        <v>3902.502</v>
      </c>
      <c r="D320" s="51" t="n">
        <v>3016.979</v>
      </c>
      <c r="E320" s="57" t="n">
        <v>6919.481</v>
      </c>
      <c r="F320" s="50" t="n">
        <v>364.551</v>
      </c>
      <c r="G320" s="160"/>
      <c r="H320" s="160"/>
      <c r="I320" s="51" t="n">
        <v>248.866</v>
      </c>
      <c r="J320" s="51" t="n">
        <v>341.284</v>
      </c>
      <c r="K320" s="51" t="n">
        <v>2698.134</v>
      </c>
      <c r="L320" s="51" t="n">
        <v>785.622</v>
      </c>
      <c r="M320" s="51" t="n">
        <v>1070.061</v>
      </c>
      <c r="N320" s="55" t="n">
        <v>929.721</v>
      </c>
      <c r="O320" s="55" t="n">
        <v>100</v>
      </c>
      <c r="P320" s="57" t="n">
        <f aca="false">SUM(F320:O320)</f>
        <v>6538.239</v>
      </c>
      <c r="Q320" s="50" t="n">
        <v>265.13</v>
      </c>
      <c r="R320" s="51" t="n">
        <v>116.112</v>
      </c>
      <c r="S320" s="51" t="n">
        <v>381.242</v>
      </c>
      <c r="T320" s="56" t="n">
        <f aca="false">(Q320*1000)+T319</f>
        <v>45300703</v>
      </c>
      <c r="U320" s="125" t="n">
        <f aca="false">+U319+(R320*1000)</f>
        <v>28479279</v>
      </c>
      <c r="V320" s="58" t="n">
        <f aca="false">+E320-P320-S320</f>
        <v>0</v>
      </c>
      <c r="W320" s="5"/>
      <c r="X320" s="158"/>
      <c r="Y320" s="5"/>
      <c r="Z320" s="80"/>
    </row>
    <row r="321" customFormat="false" ht="11.25" hidden="false" customHeight="false" outlineLevel="0" collapsed="false">
      <c r="A321" s="134" t="str">
        <f aca="false">TEXT(B321,"ddd")</f>
        <v>Thu</v>
      </c>
      <c r="B321" s="81" t="n">
        <v>37147</v>
      </c>
      <c r="C321" s="56" t="n">
        <v>4002.415</v>
      </c>
      <c r="D321" s="51" t="n">
        <v>2975.129</v>
      </c>
      <c r="E321" s="57" t="n">
        <v>6977.544</v>
      </c>
      <c r="F321" s="50" t="n">
        <v>431.658</v>
      </c>
      <c r="G321" s="160"/>
      <c r="H321" s="160"/>
      <c r="I321" s="51" t="n">
        <v>237.986</v>
      </c>
      <c r="J321" s="51" t="n">
        <v>372.19</v>
      </c>
      <c r="K321" s="51" t="n">
        <v>2594.001</v>
      </c>
      <c r="L321" s="51" t="n">
        <v>789.232</v>
      </c>
      <c r="M321" s="51" t="n">
        <v>1087.161</v>
      </c>
      <c r="N321" s="55" t="n">
        <v>933.335</v>
      </c>
      <c r="O321" s="55" t="n">
        <v>85</v>
      </c>
      <c r="P321" s="57" t="n">
        <f aca="false">SUM(F321:O321)</f>
        <v>6530.563</v>
      </c>
      <c r="Q321" s="50" t="n">
        <v>295.346</v>
      </c>
      <c r="R321" s="51" t="n">
        <v>151.635</v>
      </c>
      <c r="S321" s="51" t="n">
        <v>446.981</v>
      </c>
      <c r="T321" s="56" t="n">
        <f aca="false">(Q321*1000)+T320</f>
        <v>45596049</v>
      </c>
      <c r="U321" s="125" t="n">
        <f aca="false">+U320+(R321*1000)</f>
        <v>28630914</v>
      </c>
      <c r="V321" s="58" t="n">
        <f aca="false">+E321-P321-S321</f>
        <v>0</v>
      </c>
      <c r="W321" s="5"/>
      <c r="X321" s="158"/>
      <c r="Y321" s="5"/>
      <c r="Z321" s="80"/>
    </row>
    <row r="322" customFormat="false" ht="11.25" hidden="false" customHeight="false" outlineLevel="0" collapsed="false">
      <c r="A322" s="134" t="str">
        <f aca="false">TEXT(B322,"ddd")</f>
        <v>Fri</v>
      </c>
      <c r="B322" s="81" t="n">
        <v>37148</v>
      </c>
      <c r="C322" s="56" t="n">
        <v>4081.641</v>
      </c>
      <c r="D322" s="51" t="n">
        <v>3097.909</v>
      </c>
      <c r="E322" s="57" t="n">
        <v>7179.55</v>
      </c>
      <c r="F322" s="50" t="n">
        <v>420.503</v>
      </c>
      <c r="G322" s="160"/>
      <c r="H322" s="160"/>
      <c r="I322" s="51" t="n">
        <v>231.207</v>
      </c>
      <c r="J322" s="51" t="n">
        <v>282.299</v>
      </c>
      <c r="K322" s="51" t="n">
        <v>2790.498</v>
      </c>
      <c r="L322" s="51" t="n">
        <v>789.843</v>
      </c>
      <c r="M322" s="51" t="n">
        <v>1124.608</v>
      </c>
      <c r="N322" s="55" t="n">
        <v>935.742</v>
      </c>
      <c r="O322" s="55" t="n">
        <v>93</v>
      </c>
      <c r="P322" s="57" t="n">
        <f aca="false">SUM(F322:O322)</f>
        <v>6667.7</v>
      </c>
      <c r="Q322" s="50" t="n">
        <v>291.748</v>
      </c>
      <c r="R322" s="51" t="n">
        <v>220.102</v>
      </c>
      <c r="S322" s="51" t="n">
        <v>511.85</v>
      </c>
      <c r="T322" s="56" t="n">
        <f aca="false">(Q322*1000)+T321</f>
        <v>45887797</v>
      </c>
      <c r="U322" s="125" t="n">
        <f aca="false">+U321+(R322*1000)</f>
        <v>28851016</v>
      </c>
      <c r="V322" s="58" t="n">
        <f aca="false">+E322-P322-S322</f>
        <v>0</v>
      </c>
      <c r="W322" s="5"/>
      <c r="X322" s="158"/>
      <c r="Y322" s="5"/>
      <c r="Z322" s="80"/>
    </row>
    <row r="323" customFormat="false" ht="11.25" hidden="false" customHeight="false" outlineLevel="0" collapsed="false">
      <c r="A323" s="134" t="str">
        <f aca="false">TEXT(B323,"ddd")</f>
        <v>Sat</v>
      </c>
      <c r="B323" s="81" t="n">
        <v>37149</v>
      </c>
      <c r="C323" s="56" t="n">
        <f aca="false">HLOOKUP(B323,[1]Sheet1!$E$3:$AH$306,2,FALSE())/1000</f>
        <v>4029.292</v>
      </c>
      <c r="D323" s="51" t="n">
        <f aca="false">HLOOKUP(B323,[1]Sheet1!$E$3:$AH$306,223,FALSE())/1000</f>
        <v>3122.243</v>
      </c>
      <c r="E323" s="57" t="n">
        <f aca="false">SUM(C323:D323)</f>
        <v>7151.535</v>
      </c>
      <c r="F323" s="50" t="n">
        <v>287.624999999999</v>
      </c>
      <c r="G323" s="160"/>
      <c r="H323" s="160"/>
      <c r="I323" s="51" t="n">
        <f aca="false">HLOOKUP(B323,[1]Sheet1!$E$3:$AH$306,246,FALSE())/1000</f>
        <v>232.123</v>
      </c>
      <c r="J323" s="51" t="n">
        <f aca="false">HLOOKUP($B323,[1]Sheet1!$E$3:$AH$306,253,FALSE())/1000</f>
        <v>286.472</v>
      </c>
      <c r="K323" s="51" t="n">
        <f aca="false">HLOOKUP($B323,[1]Sheet1!$E$3:$AH$306,254,FALSE())/1000</f>
        <v>2783.505</v>
      </c>
      <c r="L323" s="51" t="n">
        <f aca="false">HLOOKUP($B323,[1]Sheet1!$E$3:$AH$306,255,FALSE())/1000</f>
        <v>792.659</v>
      </c>
      <c r="M323" s="51" t="n">
        <f aca="false">HLOOKUP($B323,[1]Sheet1!$E$3:$AH$306,268,FALSE())/1000</f>
        <v>1169.577</v>
      </c>
      <c r="N323" s="55" t="n">
        <f aca="false">HLOOKUP($B323,[1]Sheet1!$E$3:$AH$306,274,FALSE())/1000</f>
        <v>932.336</v>
      </c>
      <c r="O323" s="55" t="n">
        <f aca="false">HLOOKUP($B323,[1]Sheet1!$E$3:$AH$306,252,FALSE())/1000</f>
        <v>100</v>
      </c>
      <c r="P323" s="57" t="n">
        <f aca="false">SUM(F323:O323)</f>
        <v>6584.297</v>
      </c>
      <c r="Q323" s="50" t="n">
        <f aca="false">HLOOKUP($B323,[1]Sheet1!$E$3:$AH$306,285,FALSE())/1000</f>
        <v>306.423</v>
      </c>
      <c r="R323" s="51" t="n">
        <f aca="false">HLOOKUP($B323,[1]Sheet1!$E$3:$AH$306,292,FALSE())/1000</f>
        <v>258.922</v>
      </c>
      <c r="S323" s="51" t="n">
        <f aca="false">SUM(Q323:R323)</f>
        <v>565.345</v>
      </c>
      <c r="T323" s="56" t="n">
        <f aca="false">(Q323*1000)+T322</f>
        <v>46194220</v>
      </c>
      <c r="U323" s="125" t="n">
        <f aca="false">+U322+(R323*1000)</f>
        <v>29109938</v>
      </c>
      <c r="V323" s="58" t="n">
        <f aca="false">+E323-P323-S323</f>
        <v>1.89300000000026</v>
      </c>
      <c r="W323" s="5"/>
      <c r="X323" s="158"/>
      <c r="Y323" s="5"/>
      <c r="Z323" s="80"/>
    </row>
    <row r="324" customFormat="false" ht="11.25" hidden="false" customHeight="false" outlineLevel="0" collapsed="false">
      <c r="A324" s="134" t="str">
        <f aca="false">TEXT(B324,"ddd")</f>
        <v>Sun</v>
      </c>
      <c r="B324" s="81" t="n">
        <v>37150</v>
      </c>
      <c r="C324" s="56" t="n">
        <f aca="false">HLOOKUP(B324,[1]Sheet1!$E$3:$AH$306,2,FALSE())/1000</f>
        <v>4036.325</v>
      </c>
      <c r="D324" s="51" t="n">
        <f aca="false">HLOOKUP(B324,[1]Sheet1!$E$3:$AH$306,223,FALSE())/1000</f>
        <v>3107.403</v>
      </c>
      <c r="E324" s="57" t="n">
        <f aca="false">SUM(C324:D324)</f>
        <v>7143.728</v>
      </c>
      <c r="F324" s="50" t="n">
        <v>309.591</v>
      </c>
      <c r="G324" s="160"/>
      <c r="H324" s="160"/>
      <c r="I324" s="51" t="n">
        <f aca="false">HLOOKUP(B324,[1]Sheet1!$E$3:$AH$306,246,FALSE())/1000</f>
        <v>214.838</v>
      </c>
      <c r="J324" s="51" t="n">
        <f aca="false">HLOOKUP($B324,[1]Sheet1!$E$3:$AH$306,253,FALSE())/1000</f>
        <v>304.109</v>
      </c>
      <c r="K324" s="51" t="n">
        <f aca="false">HLOOKUP($B324,[1]Sheet1!$E$3:$AH$306,254,FALSE())/1000</f>
        <v>2773.078</v>
      </c>
      <c r="L324" s="51" t="n">
        <f aca="false">HLOOKUP($B324,[1]Sheet1!$E$3:$AH$306,255,FALSE())/1000</f>
        <v>795.843</v>
      </c>
      <c r="M324" s="51" t="n">
        <f aca="false">HLOOKUP($B324,[1]Sheet1!$E$3:$AH$306,268,FALSE())/1000</f>
        <v>1168.471</v>
      </c>
      <c r="N324" s="55" t="n">
        <f aca="false">HLOOKUP($B324,[1]Sheet1!$E$3:$AH$306,274,FALSE())/1000</f>
        <v>938.205</v>
      </c>
      <c r="O324" s="55" t="n">
        <f aca="false">HLOOKUP($B324,[1]Sheet1!$E$3:$AH$306,252,FALSE())/1000</f>
        <v>100</v>
      </c>
      <c r="P324" s="57" t="n">
        <f aca="false">SUM(F324:O324)</f>
        <v>6604.135</v>
      </c>
      <c r="Q324" s="50" t="n">
        <f aca="false">HLOOKUP($B324,[1]Sheet1!$E$3:$AH$306,285,FALSE())/1000</f>
        <v>273.523</v>
      </c>
      <c r="R324" s="51" t="n">
        <f aca="false">HLOOKUP($B324,[1]Sheet1!$E$3:$AH$306,292,FALSE())/1000</f>
        <v>246.006</v>
      </c>
      <c r="S324" s="51" t="n">
        <f aca="false">SUM(Q324:R324)</f>
        <v>519.529</v>
      </c>
      <c r="T324" s="56" t="n">
        <f aca="false">(Q324*1000)+T323</f>
        <v>46467743</v>
      </c>
      <c r="U324" s="125" t="n">
        <f aca="false">+U323+(R324*1000)</f>
        <v>29355944</v>
      </c>
      <c r="V324" s="58" t="n">
        <f aca="false">+E324-P324-S324</f>
        <v>20.0639999999989</v>
      </c>
      <c r="W324" s="5"/>
      <c r="X324" s="158"/>
      <c r="Y324" s="5"/>
      <c r="Z324" s="80"/>
    </row>
    <row r="325" customFormat="false" ht="11.25" hidden="false" customHeight="false" outlineLevel="0" collapsed="false">
      <c r="A325" s="134" t="str">
        <f aca="false">TEXT(B325,"ddd")</f>
        <v>Mon</v>
      </c>
      <c r="B325" s="81" t="n">
        <v>37151</v>
      </c>
      <c r="C325" s="56" t="n">
        <f aca="false">HLOOKUP(B325,[1]Sheet1!$E$3:$AH$306,2,FALSE())/1000</f>
        <v>3880.214</v>
      </c>
      <c r="D325" s="51" t="n">
        <f aca="false">HLOOKUP(B325,[1]Sheet1!$E$3:$AH$306,223,FALSE())/1000</f>
        <v>3095.4</v>
      </c>
      <c r="E325" s="57" t="n">
        <f aca="false">SUM(C325:D325)</f>
        <v>6975.614</v>
      </c>
      <c r="F325" s="50" t="n">
        <v>269.79</v>
      </c>
      <c r="G325" s="160"/>
      <c r="H325" s="160"/>
      <c r="I325" s="51" t="n">
        <f aca="false">HLOOKUP(B325,[1]Sheet1!$E$3:$AH$306,246,FALSE())/1000</f>
        <v>232.474</v>
      </c>
      <c r="J325" s="51" t="n">
        <f aca="false">HLOOKUP($B325,[1]Sheet1!$E$3:$AH$306,253,FALSE())/1000</f>
        <v>304.881</v>
      </c>
      <c r="K325" s="51" t="n">
        <f aca="false">HLOOKUP($B325,[1]Sheet1!$E$3:$AH$306,254,FALSE())/1000</f>
        <v>2723.191</v>
      </c>
      <c r="L325" s="51" t="n">
        <f aca="false">HLOOKUP($B325,[1]Sheet1!$E$3:$AH$306,255,FALSE())/1000</f>
        <v>797.208</v>
      </c>
      <c r="M325" s="51" t="n">
        <f aca="false">HLOOKUP($B325,[1]Sheet1!$E$3:$AH$306,268,FALSE())/1000</f>
        <v>1167.743</v>
      </c>
      <c r="N325" s="55" t="n">
        <f aca="false">HLOOKUP($B325,[1]Sheet1!$E$3:$AH$306,274,FALSE())/1000</f>
        <v>933.866</v>
      </c>
      <c r="O325" s="55" t="n">
        <f aca="false">HLOOKUP($B325,[1]Sheet1!$E$3:$AH$306,252,FALSE())/1000</f>
        <v>99</v>
      </c>
      <c r="P325" s="57" t="n">
        <f aca="false">SUM(F325:O325)</f>
        <v>6528.153</v>
      </c>
      <c r="Q325" s="50" t="n">
        <f aca="false">HLOOKUP($B325,[1]Sheet1!$E$3:$AH$306,285,FALSE())/1000</f>
        <v>212.978</v>
      </c>
      <c r="R325" s="51" t="n">
        <f aca="false">HLOOKUP($B325,[1]Sheet1!$E$3:$AH$306,292,FALSE())/1000</f>
        <v>234.483</v>
      </c>
      <c r="S325" s="51" t="n">
        <f aca="false">SUM(Q325:R325)</f>
        <v>447.461</v>
      </c>
      <c r="T325" s="56" t="n">
        <f aca="false">(Q325*1000)+T324</f>
        <v>46680721</v>
      </c>
      <c r="U325" s="125" t="n">
        <f aca="false">+U324+(R325*1000)</f>
        <v>29590427</v>
      </c>
      <c r="V325" s="58" t="n">
        <f aca="false">+E325-P325-S325</f>
        <v>0</v>
      </c>
      <c r="W325" s="5"/>
      <c r="X325" s="158"/>
      <c r="Y325" s="5"/>
      <c r="Z325" s="80"/>
    </row>
    <row r="326" customFormat="false" ht="11.25" hidden="false" customHeight="false" outlineLevel="0" collapsed="false">
      <c r="A326" s="134" t="str">
        <f aca="false">TEXT(B326,"ddd")</f>
        <v>Tue</v>
      </c>
      <c r="B326" s="81" t="n">
        <v>37152</v>
      </c>
      <c r="C326" s="56" t="n">
        <f aca="false">HLOOKUP(B326,[1]Sheet1!$E$3:$AH$306,2,FALSE())/1000</f>
        <v>3847.209</v>
      </c>
      <c r="D326" s="51" t="n">
        <f aca="false">HLOOKUP(B326,[1]Sheet1!$E$3:$AH$306,223,FALSE())/1000</f>
        <v>3054.747</v>
      </c>
      <c r="E326" s="57" t="n">
        <f aca="false">SUM(C326:D326)</f>
        <v>6901.956</v>
      </c>
      <c r="F326" s="50" t="n">
        <v>117.251000000001</v>
      </c>
      <c r="G326" s="160"/>
      <c r="H326" s="160"/>
      <c r="I326" s="51" t="n">
        <f aca="false">HLOOKUP(B326,[1]Sheet1!$E$3:$AH$306,246,FALSE())/1000</f>
        <v>243.969</v>
      </c>
      <c r="J326" s="51" t="n">
        <f aca="false">HLOOKUP($B326,[1]Sheet1!$E$3:$AH$306,253,FALSE())/1000</f>
        <v>299.909</v>
      </c>
      <c r="K326" s="51" t="n">
        <f aca="false">HLOOKUP($B326,[1]Sheet1!$E$3:$AH$306,254,FALSE())/1000</f>
        <v>2776.424</v>
      </c>
      <c r="L326" s="51" t="n">
        <f aca="false">HLOOKUP($B326,[1]Sheet1!$E$3:$AH$306,255,FALSE())/1000</f>
        <v>831.701</v>
      </c>
      <c r="M326" s="51" t="n">
        <f aca="false">HLOOKUP($B326,[1]Sheet1!$E$3:$AH$306,268,FALSE())/1000</f>
        <v>1124.806</v>
      </c>
      <c r="N326" s="55" t="n">
        <f aca="false">HLOOKUP($B326,[1]Sheet1!$E$3:$AH$306,274,FALSE())/1000</f>
        <v>923.112</v>
      </c>
      <c r="O326" s="55" t="n">
        <f aca="false">HLOOKUP($B326,[1]Sheet1!$E$3:$AH$306,252,FALSE())/1000</f>
        <v>90</v>
      </c>
      <c r="P326" s="57" t="n">
        <f aca="false">SUM(F326:O326)</f>
        <v>6407.172</v>
      </c>
      <c r="Q326" s="50" t="n">
        <f aca="false">HLOOKUP($B326,[1]Sheet1!$E$3:$AH$306,285,FALSE())/1000</f>
        <v>258.366</v>
      </c>
      <c r="R326" s="51" t="n">
        <f aca="false">HLOOKUP($B326,[1]Sheet1!$E$3:$AH$306,292,FALSE())/1000</f>
        <v>236.418</v>
      </c>
      <c r="S326" s="51" t="n">
        <f aca="false">SUM(Q326:R326)</f>
        <v>494.784</v>
      </c>
      <c r="T326" s="56" t="n">
        <f aca="false">(Q326*1000)+T325</f>
        <v>46939087</v>
      </c>
      <c r="U326" s="125" t="n">
        <f aca="false">+U325+(R326*1000)</f>
        <v>29826845</v>
      </c>
      <c r="V326" s="58" t="n">
        <f aca="false">+E326-P326-S326</f>
        <v>0</v>
      </c>
      <c r="W326" s="5"/>
      <c r="X326" s="158"/>
      <c r="Y326" s="5"/>
      <c r="Z326" s="80"/>
    </row>
    <row r="327" customFormat="false" ht="11.25" hidden="false" customHeight="false" outlineLevel="0" collapsed="false">
      <c r="A327" s="134" t="str">
        <f aca="false">TEXT(B327,"ddd")</f>
        <v>Wed</v>
      </c>
      <c r="B327" s="81" t="n">
        <v>37153</v>
      </c>
      <c r="C327" s="56" t="n">
        <f aca="false">HLOOKUP(B327,[1]Sheet1!$E$3:$AH$306,2,FALSE())/1000</f>
        <v>3747.839</v>
      </c>
      <c r="D327" s="51" t="n">
        <f aca="false">HLOOKUP(B327,[1]Sheet1!$E$3:$AH$306,223,FALSE())/1000</f>
        <v>3081.706</v>
      </c>
      <c r="E327" s="57" t="n">
        <f aca="false">SUM(C327:D327)</f>
        <v>6829.545</v>
      </c>
      <c r="F327" s="50" t="n">
        <v>199.529</v>
      </c>
      <c r="G327" s="160"/>
      <c r="H327" s="160"/>
      <c r="I327" s="51" t="n">
        <f aca="false">HLOOKUP(B327,[1]Sheet1!$E$3:$AH$306,246,FALSE())/1000</f>
        <v>240.506</v>
      </c>
      <c r="J327" s="51" t="n">
        <f aca="false">HLOOKUP($B327,[1]Sheet1!$E$3:$AH$306,253,FALSE())/1000</f>
        <v>252.438</v>
      </c>
      <c r="K327" s="51" t="n">
        <f aca="false">HLOOKUP($B327,[1]Sheet1!$E$3:$AH$306,254,FALSE())/1000</f>
        <v>2782.413</v>
      </c>
      <c r="L327" s="51" t="n">
        <f aca="false">HLOOKUP($B327,[1]Sheet1!$E$3:$AH$306,255,FALSE())/1000</f>
        <v>812.225</v>
      </c>
      <c r="M327" s="51" t="n">
        <f aca="false">HLOOKUP($B327,[1]Sheet1!$E$3:$AH$306,268,FALSE())/1000</f>
        <v>1128.25</v>
      </c>
      <c r="N327" s="55" t="n">
        <f aca="false">HLOOKUP($B327,[1]Sheet1!$E$3:$AH$306,274,FALSE())/1000</f>
        <v>932.84</v>
      </c>
      <c r="O327" s="55" t="n">
        <f aca="false">HLOOKUP($B327,[1]Sheet1!$E$3:$AH$306,252,FALSE())/1000</f>
        <v>90</v>
      </c>
      <c r="P327" s="57" t="n">
        <f aca="false">SUM(F327:O327)</f>
        <v>6438.201</v>
      </c>
      <c r="Q327" s="50" t="n">
        <f aca="false">HLOOKUP($B327,[1]Sheet1!$E$3:$AH$306,285,FALSE())/1000</f>
        <v>169.289</v>
      </c>
      <c r="R327" s="51" t="n">
        <f aca="false">HLOOKUP($B327,[1]Sheet1!$E$3:$AH$306,292,FALSE())/1000</f>
        <v>222.055</v>
      </c>
      <c r="S327" s="51" t="n">
        <f aca="false">SUM(Q327:R327)</f>
        <v>391.344</v>
      </c>
      <c r="T327" s="56" t="n">
        <f aca="false">(Q327*1000)+T326</f>
        <v>47108376</v>
      </c>
      <c r="U327" s="125" t="n">
        <f aca="false">+U326+(R327*1000)</f>
        <v>30048900</v>
      </c>
      <c r="V327" s="58" t="n">
        <f aca="false">+E327-P327-S327</f>
        <v>0</v>
      </c>
      <c r="W327" s="5"/>
      <c r="X327" s="158"/>
      <c r="Y327" s="5"/>
      <c r="Z327" s="80"/>
    </row>
    <row r="328" customFormat="false" ht="11.25" hidden="false" customHeight="false" outlineLevel="0" collapsed="false">
      <c r="A328" s="134" t="str">
        <f aca="false">TEXT(B328,"ddd")</f>
        <v>Thu</v>
      </c>
      <c r="B328" s="81" t="n">
        <v>37154</v>
      </c>
      <c r="C328" s="56" t="n">
        <f aca="false">HLOOKUP(B328,[1]Sheet1!$E$3:$AH$306,2,FALSE())/1000</f>
        <v>3970.633</v>
      </c>
      <c r="D328" s="51" t="n">
        <f aca="false">HLOOKUP(B328,[1]Sheet1!$E$3:$AH$306,223,FALSE())/1000</f>
        <v>3145.469</v>
      </c>
      <c r="E328" s="57" t="n">
        <f aca="false">SUM(C328:D328)</f>
        <v>7116.102</v>
      </c>
      <c r="F328" s="50" t="n">
        <v>327.417999999999</v>
      </c>
      <c r="G328" s="160"/>
      <c r="H328" s="160"/>
      <c r="I328" s="51" t="n">
        <f aca="false">HLOOKUP(B328,[1]Sheet1!$E$3:$AH$306,246,FALSE())/1000</f>
        <v>238.911</v>
      </c>
      <c r="J328" s="51" t="n">
        <f aca="false">HLOOKUP($B328,[1]Sheet1!$E$3:$AH$306,253,FALSE())/1000</f>
        <v>420.846</v>
      </c>
      <c r="K328" s="51" t="n">
        <f aca="false">HLOOKUP($B328,[1]Sheet1!$E$3:$AH$306,254,FALSE())/1000</f>
        <v>2767.287</v>
      </c>
      <c r="L328" s="51" t="n">
        <f aca="false">HLOOKUP($B328,[1]Sheet1!$E$3:$AH$306,255,FALSE())/1000</f>
        <v>803.684</v>
      </c>
      <c r="M328" s="51" t="n">
        <f aca="false">HLOOKUP($B328,[1]Sheet1!$E$3:$AH$306,268,FALSE())/1000</f>
        <v>1085.453</v>
      </c>
      <c r="N328" s="55" t="n">
        <f aca="false">HLOOKUP($B328,[1]Sheet1!$E$3:$AH$306,274,FALSE())/1000</f>
        <v>934.011</v>
      </c>
      <c r="O328" s="55" t="n">
        <f aca="false">HLOOKUP($B328,[1]Sheet1!$E$3:$AH$306,252,FALSE())/1000</f>
        <v>89</v>
      </c>
      <c r="P328" s="57" t="n">
        <f aca="false">SUM(F328:O328)</f>
        <v>6666.61</v>
      </c>
      <c r="Q328" s="50" t="n">
        <f aca="false">HLOOKUP($B328,[1]Sheet1!$E$3:$AH$306,285,FALSE())/1000</f>
        <v>299.157</v>
      </c>
      <c r="R328" s="51" t="n">
        <f aca="false">HLOOKUP($B328,[1]Sheet1!$E$3:$AH$306,292,FALSE())/1000</f>
        <v>150.335</v>
      </c>
      <c r="S328" s="51" t="n">
        <f aca="false">SUM(Q328:R328)</f>
        <v>449.492</v>
      </c>
      <c r="T328" s="56" t="n">
        <f aca="false">(Q328*1000)+T327</f>
        <v>47407533</v>
      </c>
      <c r="U328" s="125" t="n">
        <f aca="false">+U327+(R328*1000)</f>
        <v>30199235</v>
      </c>
      <c r="V328" s="58" t="n">
        <f aca="false">+E328-P328-S328</f>
        <v>0</v>
      </c>
      <c r="W328" s="5"/>
      <c r="X328" s="158"/>
      <c r="Y328" s="5"/>
      <c r="Z328" s="80"/>
    </row>
    <row r="329" customFormat="false" ht="11.25" hidden="false" customHeight="false" outlineLevel="0" collapsed="false">
      <c r="A329" s="134" t="str">
        <f aca="false">TEXT(B329,"ddd")</f>
        <v>Fri</v>
      </c>
      <c r="B329" s="81" t="n">
        <v>37155</v>
      </c>
      <c r="C329" s="56" t="n">
        <f aca="false">HLOOKUP(B329,[1]Sheet1!$E$3:$AH$306,2,FALSE())/1000</f>
        <v>3986.9</v>
      </c>
      <c r="D329" s="51" t="n">
        <f aca="false">HLOOKUP(B329,[1]Sheet1!$E$3:$AH$306,223,FALSE())/1000</f>
        <v>3076.728</v>
      </c>
      <c r="E329" s="57" t="n">
        <f aca="false">SUM(C329:D329)</f>
        <v>7063.628</v>
      </c>
      <c r="F329" s="50" t="n">
        <v>362.253</v>
      </c>
      <c r="G329" s="160"/>
      <c r="H329" s="160"/>
      <c r="I329" s="51" t="n">
        <f aca="false">HLOOKUP(B329,[1]Sheet1!$E$3:$AH$306,246,FALSE())/1000</f>
        <v>221.103</v>
      </c>
      <c r="J329" s="51" t="n">
        <f aca="false">HLOOKUP($B329,[1]Sheet1!$E$3:$AH$306,253,FALSE())/1000</f>
        <v>466.623</v>
      </c>
      <c r="K329" s="51" t="n">
        <f aca="false">HLOOKUP($B329,[1]Sheet1!$E$3:$AH$306,254,FALSE())/1000</f>
        <v>2679.377</v>
      </c>
      <c r="L329" s="51" t="n">
        <f aca="false">HLOOKUP($B329,[1]Sheet1!$E$3:$AH$306,255,FALSE())/1000</f>
        <v>788.236</v>
      </c>
      <c r="M329" s="51" t="n">
        <f aca="false">HLOOKUP($B329,[1]Sheet1!$E$3:$AH$306,268,FALSE())/1000</f>
        <v>1145.215</v>
      </c>
      <c r="N329" s="55" t="n">
        <f aca="false">HLOOKUP($B329,[1]Sheet1!$E$3:$AH$306,274,FALSE())/1000</f>
        <v>833.529</v>
      </c>
      <c r="O329" s="55" t="n">
        <f aca="false">HLOOKUP($B329,[1]Sheet1!$E$3:$AH$306,252,FALSE())/1000</f>
        <v>100</v>
      </c>
      <c r="P329" s="57" t="n">
        <f aca="false">SUM(F329:O329)</f>
        <v>6596.336</v>
      </c>
      <c r="Q329" s="50" t="n">
        <f aca="false">HLOOKUP($B329,[1]Sheet1!$E$3:$AH$306,285,FALSE())/1000</f>
        <v>314.918</v>
      </c>
      <c r="R329" s="51" t="n">
        <f aca="false">HLOOKUP($B329,[1]Sheet1!$E$3:$AH$306,292,FALSE())/1000</f>
        <v>152.374</v>
      </c>
      <c r="S329" s="51" t="n">
        <f aca="false">SUM(Q329:R329)</f>
        <v>467.292</v>
      </c>
      <c r="T329" s="56" t="n">
        <f aca="false">(Q329*1000)+T328</f>
        <v>47722451</v>
      </c>
      <c r="U329" s="125" t="n">
        <f aca="false">+U328+(R329*1000)</f>
        <v>30351609</v>
      </c>
      <c r="V329" s="58" t="n">
        <f aca="false">+E329-P329-S329</f>
        <v>0</v>
      </c>
      <c r="W329" s="5"/>
      <c r="X329" s="158"/>
      <c r="Y329" s="5"/>
      <c r="Z329" s="80"/>
    </row>
    <row r="330" customFormat="false" ht="11.25" hidden="false" customHeight="false" outlineLevel="0" collapsed="false">
      <c r="A330" s="134" t="str">
        <f aca="false">TEXT(B330,"ddd")</f>
        <v>Sat</v>
      </c>
      <c r="B330" s="81" t="n">
        <v>37156</v>
      </c>
      <c r="C330" s="56" t="n">
        <f aca="false">HLOOKUP(B330,[1]Sheet1!$E$3:$AH$306,2,FALSE())/1000</f>
        <v>4017.223</v>
      </c>
      <c r="D330" s="51" t="n">
        <f aca="false">HLOOKUP(B330,[1]Sheet1!$E$3:$AH$306,223,FALSE())/1000</f>
        <v>3006.046</v>
      </c>
      <c r="E330" s="57" t="n">
        <f aca="false">SUM(C330:D330)</f>
        <v>7023.269</v>
      </c>
      <c r="F330" s="50" t="n">
        <v>254.398</v>
      </c>
      <c r="G330" s="160"/>
      <c r="H330" s="160"/>
      <c r="I330" s="51" t="n">
        <f aca="false">HLOOKUP(B330,[1]Sheet1!$E$3:$AH$306,246,FALSE())/1000</f>
        <v>211.766</v>
      </c>
      <c r="J330" s="51" t="n">
        <f aca="false">HLOOKUP($B330,[1]Sheet1!$E$3:$AH$306,253,FALSE())/1000</f>
        <v>451.398</v>
      </c>
      <c r="K330" s="51" t="n">
        <f aca="false">HLOOKUP($B330,[1]Sheet1!$E$3:$AH$306,254,FALSE())/1000</f>
        <v>2678.539</v>
      </c>
      <c r="L330" s="51" t="n">
        <f aca="false">HLOOKUP($B330,[1]Sheet1!$E$3:$AH$306,255,FALSE())/1000</f>
        <v>806.141</v>
      </c>
      <c r="M330" s="51" t="n">
        <f aca="false">HLOOKUP($B330,[1]Sheet1!$E$3:$AH$306,268,FALSE())/1000</f>
        <v>1164.49</v>
      </c>
      <c r="N330" s="55" t="n">
        <f aca="false">HLOOKUP($B330,[1]Sheet1!$E$3:$AH$306,274,FALSE())/1000</f>
        <v>841.863</v>
      </c>
      <c r="O330" s="55" t="n">
        <f aca="false">HLOOKUP($B330,[1]Sheet1!$E$3:$AH$306,252,FALSE())/1000</f>
        <v>100</v>
      </c>
      <c r="P330" s="57" t="n">
        <f aca="false">SUM(F330:O330)</f>
        <v>6508.595</v>
      </c>
      <c r="Q330" s="50" t="n">
        <f aca="false">HLOOKUP($B330,[1]Sheet1!$E$3:$AH$306,285,FALSE())/1000</f>
        <v>311.03</v>
      </c>
      <c r="R330" s="51" t="n">
        <f aca="false">HLOOKUP($B330,[1]Sheet1!$E$3:$AH$306,292,FALSE())/1000</f>
        <v>203.644</v>
      </c>
      <c r="S330" s="51" t="n">
        <f aca="false">SUM(Q330:R330)</f>
        <v>514.674</v>
      </c>
      <c r="T330" s="56" t="n">
        <f aca="false">(Q330*1000)+T329</f>
        <v>48033481</v>
      </c>
      <c r="U330" s="125" t="n">
        <f aca="false">+U329+(R330*1000)</f>
        <v>30555253</v>
      </c>
      <c r="V330" s="58" t="n">
        <f aca="false">+E330-P330-S330</f>
        <v>0</v>
      </c>
      <c r="W330" s="5"/>
      <c r="X330" s="158"/>
      <c r="Y330" s="5"/>
      <c r="Z330" s="80"/>
    </row>
    <row r="331" customFormat="false" ht="11.25" hidden="false" customHeight="false" outlineLevel="0" collapsed="false">
      <c r="A331" s="134" t="str">
        <f aca="false">TEXT(B331,"ddd")</f>
        <v>Sun</v>
      </c>
      <c r="B331" s="81" t="n">
        <v>37157</v>
      </c>
      <c r="C331" s="56" t="n">
        <f aca="false">HLOOKUP(B331,[1]Sheet1!$E$3:$AH$306,2,FALSE())/1000</f>
        <v>4024.796</v>
      </c>
      <c r="D331" s="51" t="n">
        <f aca="false">HLOOKUP(B331,[1]Sheet1!$E$3:$AH$306,223,FALSE())/1000</f>
        <v>3084.166</v>
      </c>
      <c r="E331" s="57" t="n">
        <f aca="false">SUM(C331:D331)</f>
        <v>7108.962</v>
      </c>
      <c r="F331" s="50" t="n">
        <v>326.587999999999</v>
      </c>
      <c r="G331" s="160"/>
      <c r="H331" s="160"/>
      <c r="I331" s="51" t="n">
        <f aca="false">HLOOKUP(B331,[1]Sheet1!$E$3:$AH$306,246,FALSE())/1000</f>
        <v>214.98</v>
      </c>
      <c r="J331" s="51" t="n">
        <f aca="false">HLOOKUP($B331,[1]Sheet1!$E$3:$AH$306,253,FALSE())/1000</f>
        <v>455.657</v>
      </c>
      <c r="K331" s="51" t="n">
        <f aca="false">HLOOKUP($B331,[1]Sheet1!$E$3:$AH$306,254,FALSE())/1000</f>
        <v>2771.375</v>
      </c>
      <c r="L331" s="51" t="n">
        <f aca="false">HLOOKUP($B331,[1]Sheet1!$E$3:$AH$306,255,FALSE())/1000</f>
        <v>808.355</v>
      </c>
      <c r="M331" s="51" t="n">
        <f aca="false">HLOOKUP($B331,[1]Sheet1!$E$3:$AH$306,268,FALSE())/1000</f>
        <v>1177.743</v>
      </c>
      <c r="N331" s="55" t="n">
        <f aca="false">HLOOKUP($B331,[1]Sheet1!$E$3:$AH$306,274,FALSE())/1000</f>
        <v>841.342</v>
      </c>
      <c r="O331" s="55" t="n">
        <f aca="false">HLOOKUP($B331,[1]Sheet1!$E$3:$AH$306,252,FALSE())/1000</f>
        <v>100</v>
      </c>
      <c r="P331" s="57" t="n">
        <f aca="false">SUM(F331:O331)</f>
        <v>6696.04</v>
      </c>
      <c r="Q331" s="50" t="n">
        <f aca="false">HLOOKUP($B331,[1]Sheet1!$E$3:$AH$306,285,FALSE())/1000</f>
        <v>305.922</v>
      </c>
      <c r="R331" s="51" t="n">
        <v>107</v>
      </c>
      <c r="S331" s="51" t="n">
        <f aca="false">SUM(Q331:R331)</f>
        <v>412.922</v>
      </c>
      <c r="T331" s="56" t="n">
        <f aca="false">(Q331*1000)+T330</f>
        <v>48339403</v>
      </c>
      <c r="U331" s="125" t="n">
        <f aca="false">+U330+(R331*1000)</f>
        <v>30662253</v>
      </c>
      <c r="V331" s="58" t="n">
        <f aca="false">+E331-P331-S331</f>
        <v>0</v>
      </c>
      <c r="W331" s="5"/>
      <c r="X331" s="158"/>
      <c r="Y331" s="5"/>
      <c r="Z331" s="80"/>
    </row>
    <row r="332" customFormat="false" ht="11.25" hidden="false" customHeight="false" outlineLevel="0" collapsed="false">
      <c r="A332" s="134" t="str">
        <f aca="false">TEXT(B332,"ddd")</f>
        <v>Mon</v>
      </c>
      <c r="B332" s="81" t="n">
        <v>37158</v>
      </c>
      <c r="C332" s="56" t="n">
        <f aca="false">HLOOKUP(B332,[1]Sheet1!$E$3:$AH$306,2,FALSE())/1000</f>
        <v>4026.776</v>
      </c>
      <c r="D332" s="51" t="n">
        <f aca="false">HLOOKUP(B332,[1]Sheet1!$E$3:$AH$306,223,FALSE())/1000</f>
        <v>3120.963</v>
      </c>
      <c r="E332" s="57" t="n">
        <f aca="false">SUM(C332:D332)</f>
        <v>7147.739</v>
      </c>
      <c r="F332" s="50" t="n">
        <v>453.716999999999</v>
      </c>
      <c r="G332" s="160"/>
      <c r="H332" s="160"/>
      <c r="I332" s="51" t="n">
        <f aca="false">HLOOKUP(B332,[1]Sheet1!$E$3:$AH$306,246,FALSE())/1000</f>
        <v>236.599</v>
      </c>
      <c r="J332" s="51" t="n">
        <f aca="false">HLOOKUP($B332,[1]Sheet1!$E$3:$AH$306,253,FALSE())/1000</f>
        <v>455.339</v>
      </c>
      <c r="K332" s="51" t="n">
        <f aca="false">HLOOKUP($B332,[1]Sheet1!$E$3:$AH$306,254,FALSE())/1000</f>
        <v>2770.944</v>
      </c>
      <c r="L332" s="51" t="n">
        <f aca="false">HLOOKUP($B332,[1]Sheet1!$E$3:$AH$306,255,FALSE())/1000</f>
        <v>856.696</v>
      </c>
      <c r="M332" s="51" t="n">
        <f aca="false">HLOOKUP($B332,[1]Sheet1!$E$3:$AH$306,268,FALSE())/1000</f>
        <v>1180.194</v>
      </c>
      <c r="N332" s="55" t="n">
        <f aca="false">HLOOKUP($B332,[1]Sheet1!$E$3:$AH$306,274,FALSE())/1000</f>
        <v>921.182</v>
      </c>
      <c r="O332" s="55" t="n">
        <f aca="false">HLOOKUP($B332,[1]Sheet1!$E$3:$AH$306,252,FALSE())/1000</f>
        <v>100</v>
      </c>
      <c r="P332" s="57" t="n">
        <f aca="false">SUM(F332:O332)</f>
        <v>6974.671</v>
      </c>
      <c r="Q332" s="50" t="n">
        <f aca="false">HLOOKUP($B332,[1]Sheet1!$E$3:$AH$306,285,FALSE())/1000</f>
        <v>283.068</v>
      </c>
      <c r="R332" s="51" t="n">
        <v>-110</v>
      </c>
      <c r="S332" s="51" t="n">
        <f aca="false">SUM(Q332:R332)</f>
        <v>173.068</v>
      </c>
      <c r="T332" s="56" t="n">
        <f aca="false">(Q332*1000)+T331</f>
        <v>48622471</v>
      </c>
      <c r="U332" s="125" t="n">
        <f aca="false">+U331+(R332*1000)</f>
        <v>30552253</v>
      </c>
      <c r="V332" s="58" t="n">
        <f aca="false">+E332-P332-S332</f>
        <v>1.13686837721616E-012</v>
      </c>
      <c r="W332" s="5"/>
      <c r="X332" s="158"/>
      <c r="Y332" s="5"/>
      <c r="Z332" s="80"/>
    </row>
    <row r="333" customFormat="false" ht="11.25" hidden="false" customHeight="false" outlineLevel="0" collapsed="false">
      <c r="A333" s="134" t="str">
        <f aca="false">TEXT(B333,"ddd")</f>
        <v>Tue</v>
      </c>
      <c r="B333" s="81" t="n">
        <v>37159</v>
      </c>
      <c r="C333" s="56" t="n">
        <v>4020</v>
      </c>
      <c r="D333" s="51" t="n">
        <v>3075</v>
      </c>
      <c r="E333" s="57" t="n">
        <f aca="false">SUM(C333:D333)</f>
        <v>7095</v>
      </c>
      <c r="F333" s="50" t="n">
        <v>345</v>
      </c>
      <c r="G333" s="160"/>
      <c r="H333" s="160"/>
      <c r="I333" s="51" t="n">
        <v>235</v>
      </c>
      <c r="J333" s="51" t="n">
        <v>455</v>
      </c>
      <c r="K333" s="51" t="n">
        <v>2775</v>
      </c>
      <c r="L333" s="51" t="n">
        <v>800</v>
      </c>
      <c r="M333" s="51" t="n">
        <v>1140</v>
      </c>
      <c r="N333" s="55" t="n">
        <v>925</v>
      </c>
      <c r="O333" s="55" t="n">
        <f aca="false">HLOOKUP($B333,[1]Sheet1!$E$3:$AH$306,252,FALSE())/1000</f>
        <v>100</v>
      </c>
      <c r="P333" s="57" t="n">
        <f aca="false">SUM(I333:O333)+F333</f>
        <v>6775</v>
      </c>
      <c r="Q333" s="50" t="n">
        <v>220</v>
      </c>
      <c r="R333" s="51" t="n">
        <v>100</v>
      </c>
      <c r="S333" s="51" t="n">
        <f aca="false">SUM(Q333:R333)</f>
        <v>320</v>
      </c>
      <c r="T333" s="56" t="n">
        <f aca="false">(Q333*1000)+T332</f>
        <v>48842471</v>
      </c>
      <c r="U333" s="125" t="n">
        <f aca="false">+U332+(R333*1000)</f>
        <v>30652253</v>
      </c>
      <c r="V333" s="58" t="n">
        <f aca="false">+E333-P333-S333</f>
        <v>0</v>
      </c>
      <c r="W333" s="5"/>
      <c r="X333" s="158"/>
      <c r="Y333" s="5"/>
      <c r="Z333" s="80"/>
    </row>
    <row r="334" customFormat="false" ht="11.25" hidden="false" customHeight="false" outlineLevel="0" collapsed="false">
      <c r="A334" s="134" t="str">
        <f aca="false">TEXT(B334,"ddd")</f>
        <v>Wed</v>
      </c>
      <c r="B334" s="81" t="n">
        <v>37160</v>
      </c>
      <c r="C334" s="56" t="n">
        <v>4020</v>
      </c>
      <c r="D334" s="51" t="n">
        <v>3075</v>
      </c>
      <c r="E334" s="57" t="n">
        <f aca="false">SUM(C334:D334)</f>
        <v>7095</v>
      </c>
      <c r="F334" s="50" t="n">
        <v>345</v>
      </c>
      <c r="G334" s="160"/>
      <c r="H334" s="160"/>
      <c r="I334" s="51" t="n">
        <v>235</v>
      </c>
      <c r="J334" s="51" t="n">
        <v>455</v>
      </c>
      <c r="K334" s="51" t="n">
        <v>2775</v>
      </c>
      <c r="L334" s="51" t="n">
        <v>800</v>
      </c>
      <c r="M334" s="51" t="n">
        <v>1140</v>
      </c>
      <c r="N334" s="55" t="n">
        <v>925</v>
      </c>
      <c r="O334" s="55" t="n">
        <v>100</v>
      </c>
      <c r="P334" s="57" t="n">
        <f aca="false">SUM(I334:O334)+F334</f>
        <v>6775</v>
      </c>
      <c r="Q334" s="50" t="n">
        <v>220</v>
      </c>
      <c r="R334" s="51" t="n">
        <v>100</v>
      </c>
      <c r="S334" s="51" t="n">
        <f aca="false">SUM(Q334:R334)</f>
        <v>320</v>
      </c>
      <c r="T334" s="56" t="n">
        <f aca="false">(Q334*1000)+T333</f>
        <v>49062471</v>
      </c>
      <c r="U334" s="125" t="n">
        <f aca="false">+U333+(R334*1000)</f>
        <v>30752253</v>
      </c>
      <c r="V334" s="58" t="n">
        <f aca="false">+E334-P334-S334</f>
        <v>0</v>
      </c>
      <c r="W334" s="5"/>
      <c r="X334" s="158"/>
      <c r="Y334" s="5"/>
      <c r="Z334" s="80"/>
    </row>
    <row r="335" customFormat="false" ht="11.25" hidden="false" customHeight="false" outlineLevel="0" collapsed="false">
      <c r="A335" s="134" t="str">
        <f aca="false">TEXT(B335,"ddd")</f>
        <v>Thu</v>
      </c>
      <c r="B335" s="81" t="n">
        <v>37161</v>
      </c>
      <c r="C335" s="56" t="n">
        <v>4020</v>
      </c>
      <c r="D335" s="51" t="n">
        <v>3075</v>
      </c>
      <c r="E335" s="57" t="n">
        <f aca="false">SUM(C335:D335)</f>
        <v>7095</v>
      </c>
      <c r="F335" s="50" t="n">
        <v>345</v>
      </c>
      <c r="G335" s="160"/>
      <c r="H335" s="160"/>
      <c r="I335" s="51" t="n">
        <v>235</v>
      </c>
      <c r="J335" s="51" t="n">
        <v>455</v>
      </c>
      <c r="K335" s="51" t="n">
        <v>2775</v>
      </c>
      <c r="L335" s="51" t="n">
        <v>800</v>
      </c>
      <c r="M335" s="51" t="n">
        <v>1140</v>
      </c>
      <c r="N335" s="55" t="n">
        <v>925</v>
      </c>
      <c r="O335" s="55" t="n">
        <v>100</v>
      </c>
      <c r="P335" s="57" t="n">
        <f aca="false">SUM(I335:O335)+F335</f>
        <v>6775</v>
      </c>
      <c r="Q335" s="50" t="n">
        <v>220</v>
      </c>
      <c r="R335" s="51" t="n">
        <v>100</v>
      </c>
      <c r="S335" s="51" t="n">
        <f aca="false">SUM(Q335:R335)</f>
        <v>320</v>
      </c>
      <c r="T335" s="56" t="n">
        <f aca="false">(Q335*1000)+T334</f>
        <v>49282471</v>
      </c>
      <c r="U335" s="125" t="n">
        <f aca="false">+U334+(R335*1000)</f>
        <v>30852253</v>
      </c>
      <c r="V335" s="58" t="n">
        <f aca="false">+E335-P335-S335</f>
        <v>0</v>
      </c>
      <c r="W335" s="5"/>
      <c r="X335" s="158"/>
      <c r="Y335" s="5"/>
      <c r="Z335" s="80"/>
    </row>
    <row r="336" customFormat="false" ht="11.25" hidden="false" customHeight="false" outlineLevel="0" collapsed="false">
      <c r="A336" s="134" t="str">
        <f aca="false">TEXT(B336,"ddd")</f>
        <v>Fri</v>
      </c>
      <c r="B336" s="81" t="n">
        <v>37162</v>
      </c>
      <c r="C336" s="56" t="n">
        <v>4020</v>
      </c>
      <c r="D336" s="51" t="n">
        <v>3075</v>
      </c>
      <c r="E336" s="57" t="n">
        <f aca="false">SUM(C336:D336)</f>
        <v>7095</v>
      </c>
      <c r="F336" s="50" t="n">
        <v>345</v>
      </c>
      <c r="G336" s="160"/>
      <c r="H336" s="160"/>
      <c r="I336" s="51" t="n">
        <v>235</v>
      </c>
      <c r="J336" s="51" t="n">
        <v>455</v>
      </c>
      <c r="K336" s="51" t="n">
        <v>2775</v>
      </c>
      <c r="L336" s="51" t="n">
        <v>800</v>
      </c>
      <c r="M336" s="51" t="n">
        <v>1140</v>
      </c>
      <c r="N336" s="55" t="n">
        <v>925</v>
      </c>
      <c r="O336" s="55" t="n">
        <v>100</v>
      </c>
      <c r="P336" s="57" t="n">
        <f aca="false">SUM(I336:O336)+F336</f>
        <v>6775</v>
      </c>
      <c r="Q336" s="50" t="n">
        <v>220</v>
      </c>
      <c r="R336" s="51" t="n">
        <v>100</v>
      </c>
      <c r="S336" s="51" t="n">
        <f aca="false">SUM(Q336:R336)</f>
        <v>320</v>
      </c>
      <c r="T336" s="56" t="n">
        <f aca="false">(Q336*1000)+T335</f>
        <v>49502471</v>
      </c>
      <c r="U336" s="125" t="n">
        <f aca="false">+U335+(R336*1000)</f>
        <v>30952253</v>
      </c>
      <c r="V336" s="58" t="n">
        <f aca="false">+E336-P336-S336</f>
        <v>0</v>
      </c>
      <c r="W336" s="5"/>
      <c r="X336" s="158"/>
      <c r="Y336" s="5"/>
      <c r="Z336" s="80"/>
    </row>
    <row r="337" customFormat="false" ht="11.25" hidden="false" customHeight="false" outlineLevel="0" collapsed="false">
      <c r="A337" s="134" t="str">
        <f aca="false">TEXT(B337,"ddd")</f>
        <v>Sat</v>
      </c>
      <c r="B337" s="81" t="n">
        <v>37163</v>
      </c>
      <c r="C337" s="56" t="n">
        <v>4020</v>
      </c>
      <c r="D337" s="51" t="n">
        <v>3075</v>
      </c>
      <c r="E337" s="57" t="n">
        <f aca="false">SUM(C337:D337)</f>
        <v>7095</v>
      </c>
      <c r="F337" s="50" t="n">
        <v>330</v>
      </c>
      <c r="G337" s="160"/>
      <c r="H337" s="160"/>
      <c r="I337" s="51" t="n">
        <v>235</v>
      </c>
      <c r="J337" s="51" t="n">
        <v>455</v>
      </c>
      <c r="K337" s="51" t="n">
        <v>2775</v>
      </c>
      <c r="L337" s="51" t="n">
        <v>800</v>
      </c>
      <c r="M337" s="51" t="n">
        <v>1140</v>
      </c>
      <c r="N337" s="55" t="n">
        <v>925</v>
      </c>
      <c r="O337" s="55" t="n">
        <v>100</v>
      </c>
      <c r="P337" s="57" t="n">
        <f aca="false">SUM(I337:O337)+F337</f>
        <v>6760</v>
      </c>
      <c r="Q337" s="50" t="n">
        <v>220</v>
      </c>
      <c r="R337" s="51" t="n">
        <v>100</v>
      </c>
      <c r="S337" s="51" t="n">
        <f aca="false">SUM(Q337:R337)</f>
        <v>320</v>
      </c>
      <c r="T337" s="56" t="n">
        <f aca="false">(Q337*1000)+T336</f>
        <v>49722471</v>
      </c>
      <c r="U337" s="125" t="n">
        <f aca="false">+U336+(R337*1000)</f>
        <v>31052253</v>
      </c>
      <c r="V337" s="58" t="n">
        <f aca="false">+E337-P337-S337</f>
        <v>15</v>
      </c>
      <c r="W337" s="5"/>
      <c r="X337" s="158"/>
      <c r="Y337" s="5"/>
      <c r="Z337" s="80"/>
    </row>
    <row r="338" customFormat="false" ht="12" hidden="false" customHeight="false" outlineLevel="0" collapsed="false">
      <c r="A338" s="137" t="str">
        <f aca="false">TEXT(B338,"ddd")</f>
        <v>Sun</v>
      </c>
      <c r="B338" s="82" t="n">
        <v>37164</v>
      </c>
      <c r="C338" s="70" t="n">
        <v>4020</v>
      </c>
      <c r="D338" s="66" t="n">
        <v>3075</v>
      </c>
      <c r="E338" s="71" t="n">
        <f aca="false">SUM(C338:D338)</f>
        <v>7095</v>
      </c>
      <c r="F338" s="65" t="n">
        <v>330</v>
      </c>
      <c r="G338" s="161"/>
      <c r="H338" s="161"/>
      <c r="I338" s="66" t="n">
        <v>235</v>
      </c>
      <c r="J338" s="66" t="n">
        <v>455</v>
      </c>
      <c r="K338" s="66" t="n">
        <v>2775</v>
      </c>
      <c r="L338" s="66" t="n">
        <v>800</v>
      </c>
      <c r="M338" s="66" t="n">
        <v>1140</v>
      </c>
      <c r="N338" s="69" t="n">
        <v>925</v>
      </c>
      <c r="O338" s="69" t="n">
        <v>100</v>
      </c>
      <c r="P338" s="71" t="n">
        <f aca="false">SUM(I338:O338)+F338</f>
        <v>6760</v>
      </c>
      <c r="Q338" s="65" t="n">
        <v>220</v>
      </c>
      <c r="R338" s="66" t="n">
        <v>100</v>
      </c>
      <c r="S338" s="66" t="n">
        <f aca="false">SUM(Q338:R338)</f>
        <v>320</v>
      </c>
      <c r="T338" s="70" t="n">
        <f aca="false">(Q338*1000)+T337</f>
        <v>49942471</v>
      </c>
      <c r="U338" s="139" t="n">
        <f aca="false">+U337+(R338*1000)</f>
        <v>31152253</v>
      </c>
      <c r="V338" s="72" t="n">
        <f aca="false">+E338-P338-S338</f>
        <v>15</v>
      </c>
      <c r="W338" s="75"/>
      <c r="X338" s="162"/>
      <c r="Y338" s="75"/>
      <c r="Z338" s="78"/>
    </row>
    <row r="339" customFormat="false" ht="11.25" hidden="false" customHeight="false" outlineLevel="0" collapsed="false">
      <c r="A339" s="134" t="str">
        <f aca="false">TEXT(B339,"ddd")</f>
        <v>Mon</v>
      </c>
      <c r="B339" s="81" t="n">
        <v>37165</v>
      </c>
      <c r="C339" s="56" t="n">
        <v>4020</v>
      </c>
      <c r="D339" s="51" t="n">
        <v>3075</v>
      </c>
      <c r="E339" s="57" t="n">
        <f aca="false">SUM(C339:D339)</f>
        <v>7095</v>
      </c>
      <c r="F339" s="50" t="n">
        <v>375</v>
      </c>
      <c r="G339" s="160"/>
      <c r="H339" s="160"/>
      <c r="I339" s="51" t="n">
        <v>250</v>
      </c>
      <c r="J339" s="51" t="n">
        <v>455</v>
      </c>
      <c r="K339" s="51" t="n">
        <v>2750</v>
      </c>
      <c r="L339" s="51" t="n">
        <v>800</v>
      </c>
      <c r="M339" s="51" t="n">
        <v>1140</v>
      </c>
      <c r="N339" s="55" t="n">
        <v>900</v>
      </c>
      <c r="O339" s="55" t="n">
        <v>100</v>
      </c>
      <c r="P339" s="57" t="n">
        <f aca="false">SUM(I339:O339)+F339</f>
        <v>6770</v>
      </c>
      <c r="Q339" s="50" t="n">
        <v>225</v>
      </c>
      <c r="R339" s="51" t="n">
        <v>100</v>
      </c>
      <c r="S339" s="51" t="n">
        <f aca="false">SUM(Q339:R339)</f>
        <v>325</v>
      </c>
      <c r="T339" s="56" t="n">
        <f aca="false">(Q339*1000)+T338</f>
        <v>50167471</v>
      </c>
      <c r="U339" s="125" t="n">
        <f aca="false">+U338+(R339*1000)</f>
        <v>31252253</v>
      </c>
      <c r="V339" s="58" t="n">
        <f aca="false">+E339-P339-S339</f>
        <v>0</v>
      </c>
      <c r="W339" s="5"/>
      <c r="X339" s="158"/>
      <c r="Y339" s="5"/>
      <c r="Z339" s="80"/>
    </row>
    <row r="340" customFormat="false" ht="11.25" hidden="false" customHeight="false" outlineLevel="0" collapsed="false">
      <c r="A340" s="134" t="str">
        <f aca="false">TEXT(B340,"ddd")</f>
        <v>Tue</v>
      </c>
      <c r="B340" s="81" t="n">
        <v>37166</v>
      </c>
      <c r="C340" s="56" t="n">
        <v>4020</v>
      </c>
      <c r="D340" s="51" t="n">
        <v>3075</v>
      </c>
      <c r="E340" s="57" t="n">
        <f aca="false">SUM(C340:D340)</f>
        <v>7095</v>
      </c>
      <c r="F340" s="50" t="n">
        <v>375</v>
      </c>
      <c r="G340" s="160"/>
      <c r="H340" s="160"/>
      <c r="I340" s="51" t="n">
        <v>250</v>
      </c>
      <c r="J340" s="51" t="n">
        <v>455</v>
      </c>
      <c r="K340" s="51" t="n">
        <v>2750</v>
      </c>
      <c r="L340" s="51" t="n">
        <v>800</v>
      </c>
      <c r="M340" s="51" t="n">
        <v>1140</v>
      </c>
      <c r="N340" s="55" t="n">
        <v>900</v>
      </c>
      <c r="O340" s="55" t="n">
        <v>100</v>
      </c>
      <c r="P340" s="57" t="n">
        <f aca="false">SUM(I340:O340)+F340</f>
        <v>6770</v>
      </c>
      <c r="Q340" s="50" t="n">
        <v>225</v>
      </c>
      <c r="R340" s="51" t="n">
        <v>100</v>
      </c>
      <c r="S340" s="51" t="n">
        <f aca="false">SUM(Q340:R340)</f>
        <v>325</v>
      </c>
      <c r="T340" s="56" t="n">
        <f aca="false">(Q340*1000)+T339</f>
        <v>50392471</v>
      </c>
      <c r="U340" s="125" t="n">
        <f aca="false">+U339+(R340*1000)</f>
        <v>31352253</v>
      </c>
      <c r="V340" s="58" t="n">
        <f aca="false">+E340-P340-S340</f>
        <v>0</v>
      </c>
      <c r="W340" s="5"/>
      <c r="X340" s="158"/>
      <c r="Y340" s="5"/>
      <c r="Z340" s="80"/>
    </row>
    <row r="341" customFormat="false" ht="11.25" hidden="false" customHeight="false" outlineLevel="0" collapsed="false">
      <c r="A341" s="134" t="str">
        <f aca="false">TEXT(B341,"ddd")</f>
        <v>Wed</v>
      </c>
      <c r="B341" s="81" t="n">
        <v>37167</v>
      </c>
      <c r="C341" s="56" t="n">
        <v>4020</v>
      </c>
      <c r="D341" s="51" t="n">
        <v>3075</v>
      </c>
      <c r="E341" s="57" t="n">
        <f aca="false">SUM(C341:D341)</f>
        <v>7095</v>
      </c>
      <c r="F341" s="50" t="n">
        <v>400</v>
      </c>
      <c r="G341" s="160"/>
      <c r="H341" s="160"/>
      <c r="I341" s="51" t="n">
        <v>250</v>
      </c>
      <c r="J341" s="51" t="n">
        <v>455</v>
      </c>
      <c r="K341" s="51" t="n">
        <v>2750</v>
      </c>
      <c r="L341" s="51" t="n">
        <v>800</v>
      </c>
      <c r="M341" s="51" t="n">
        <v>1140</v>
      </c>
      <c r="N341" s="55" t="n">
        <v>900</v>
      </c>
      <c r="O341" s="55" t="n">
        <v>100</v>
      </c>
      <c r="P341" s="57" t="n">
        <f aca="false">SUM(I341:O341)+F341</f>
        <v>6795</v>
      </c>
      <c r="Q341" s="50" t="n">
        <v>200</v>
      </c>
      <c r="R341" s="51" t="n">
        <v>100</v>
      </c>
      <c r="S341" s="51" t="n">
        <f aca="false">SUM(Q341:R341)</f>
        <v>300</v>
      </c>
      <c r="T341" s="56" t="n">
        <f aca="false">(Q341*1000)+T340</f>
        <v>50592471</v>
      </c>
      <c r="U341" s="125" t="n">
        <f aca="false">+U340+(R341*1000)</f>
        <v>31452253</v>
      </c>
      <c r="V341" s="58" t="n">
        <f aca="false">+E341-P341-S341</f>
        <v>0</v>
      </c>
      <c r="W341" s="5"/>
      <c r="X341" s="158"/>
      <c r="Y341" s="5"/>
      <c r="Z341" s="80"/>
    </row>
    <row r="342" customFormat="false" ht="11.25" hidden="false" customHeight="false" outlineLevel="0" collapsed="false">
      <c r="A342" s="134" t="str">
        <f aca="false">TEXT(B342,"ddd")</f>
        <v>Thu</v>
      </c>
      <c r="B342" s="81" t="n">
        <v>37168</v>
      </c>
      <c r="C342" s="56" t="n">
        <v>4020</v>
      </c>
      <c r="D342" s="51" t="n">
        <v>3075</v>
      </c>
      <c r="E342" s="57" t="n">
        <f aca="false">SUM(C342:D342)</f>
        <v>7095</v>
      </c>
      <c r="F342" s="50" t="n">
        <v>400</v>
      </c>
      <c r="G342" s="160"/>
      <c r="H342" s="160"/>
      <c r="I342" s="51" t="n">
        <v>250</v>
      </c>
      <c r="J342" s="51" t="n">
        <v>455</v>
      </c>
      <c r="K342" s="51" t="n">
        <v>2750</v>
      </c>
      <c r="L342" s="51" t="n">
        <v>800</v>
      </c>
      <c r="M342" s="51" t="n">
        <v>1140</v>
      </c>
      <c r="N342" s="55" t="n">
        <v>900</v>
      </c>
      <c r="O342" s="55" t="n">
        <v>100</v>
      </c>
      <c r="P342" s="57" t="n">
        <f aca="false">SUM(I342:O342)+F342</f>
        <v>6795</v>
      </c>
      <c r="Q342" s="50" t="n">
        <v>200</v>
      </c>
      <c r="R342" s="51" t="n">
        <v>100</v>
      </c>
      <c r="S342" s="51" t="n">
        <f aca="false">SUM(Q342:R342)</f>
        <v>300</v>
      </c>
      <c r="T342" s="56" t="n">
        <f aca="false">(Q342*1000)+T341</f>
        <v>50792471</v>
      </c>
      <c r="U342" s="125" t="n">
        <f aca="false">+U341+(R342*1000)</f>
        <v>31552253</v>
      </c>
      <c r="V342" s="58" t="n">
        <f aca="false">+E342-P342-S342</f>
        <v>0</v>
      </c>
      <c r="W342" s="5"/>
      <c r="X342" s="158"/>
      <c r="Y342" s="5"/>
      <c r="Z342" s="80"/>
    </row>
    <row r="343" customFormat="false" ht="11.25" hidden="false" customHeight="false" outlineLevel="0" collapsed="false">
      <c r="A343" s="134" t="str">
        <f aca="false">TEXT(B343,"ddd")</f>
        <v>Fri</v>
      </c>
      <c r="B343" s="81" t="n">
        <v>37169</v>
      </c>
      <c r="C343" s="56" t="n">
        <v>4020</v>
      </c>
      <c r="D343" s="51" t="n">
        <v>3075</v>
      </c>
      <c r="E343" s="57" t="n">
        <f aca="false">SUM(C343:D343)</f>
        <v>7095</v>
      </c>
      <c r="F343" s="50" t="n">
        <v>400</v>
      </c>
      <c r="G343" s="160"/>
      <c r="H343" s="160"/>
      <c r="I343" s="51" t="n">
        <v>250</v>
      </c>
      <c r="J343" s="51" t="n">
        <v>455</v>
      </c>
      <c r="K343" s="51" t="n">
        <v>2750</v>
      </c>
      <c r="L343" s="51" t="n">
        <v>800</v>
      </c>
      <c r="M343" s="51" t="n">
        <v>1140</v>
      </c>
      <c r="N343" s="55" t="n">
        <v>900</v>
      </c>
      <c r="O343" s="55" t="n">
        <v>100</v>
      </c>
      <c r="P343" s="57" t="n">
        <f aca="false">SUM(I343:O343)+F343</f>
        <v>6795</v>
      </c>
      <c r="Q343" s="50" t="n">
        <v>200</v>
      </c>
      <c r="R343" s="51" t="n">
        <v>100</v>
      </c>
      <c r="S343" s="51" t="n">
        <f aca="false">SUM(Q343:R343)</f>
        <v>300</v>
      </c>
      <c r="T343" s="56" t="n">
        <f aca="false">(Q343*1000)+T342</f>
        <v>50992471</v>
      </c>
      <c r="U343" s="125" t="n">
        <f aca="false">+U342+(R343*1000)</f>
        <v>31652253</v>
      </c>
      <c r="V343" s="58" t="n">
        <f aca="false">+E343-P343-S343</f>
        <v>0</v>
      </c>
      <c r="W343" s="5"/>
      <c r="X343" s="158"/>
      <c r="Y343" s="5"/>
      <c r="Z343" s="80"/>
    </row>
    <row r="344" customFormat="false" ht="11.25" hidden="false" customHeight="false" outlineLevel="0" collapsed="false">
      <c r="A344" s="134" t="str">
        <f aca="false">TEXT(B344,"ddd")</f>
        <v>Sat</v>
      </c>
      <c r="B344" s="81" t="n">
        <v>37170</v>
      </c>
      <c r="C344" s="56" t="n">
        <v>4020</v>
      </c>
      <c r="D344" s="51" t="n">
        <v>3075</v>
      </c>
      <c r="E344" s="57" t="n">
        <f aca="false">SUM(C344:D344)</f>
        <v>7095</v>
      </c>
      <c r="F344" s="50" t="n">
        <v>375</v>
      </c>
      <c r="G344" s="160"/>
      <c r="H344" s="160"/>
      <c r="I344" s="51" t="n">
        <v>250</v>
      </c>
      <c r="J344" s="51" t="n">
        <v>455</v>
      </c>
      <c r="K344" s="51" t="n">
        <v>2750</v>
      </c>
      <c r="L344" s="51" t="n">
        <v>800</v>
      </c>
      <c r="M344" s="51" t="n">
        <v>1140</v>
      </c>
      <c r="N344" s="55" t="n">
        <v>900</v>
      </c>
      <c r="O344" s="55" t="n">
        <v>100</v>
      </c>
      <c r="P344" s="57" t="n">
        <f aca="false">SUM(I344:O344)+F344</f>
        <v>6770</v>
      </c>
      <c r="Q344" s="50" t="n">
        <v>225</v>
      </c>
      <c r="R344" s="51" t="n">
        <v>100</v>
      </c>
      <c r="S344" s="51" t="n">
        <f aca="false">SUM(Q344:R344)</f>
        <v>325</v>
      </c>
      <c r="T344" s="56" t="n">
        <f aca="false">(Q344*1000)+T343</f>
        <v>51217471</v>
      </c>
      <c r="U344" s="125" t="n">
        <f aca="false">+U343+(R344*1000)</f>
        <v>31752253</v>
      </c>
      <c r="V344" s="58" t="n">
        <f aca="false">+E344-P344-S344</f>
        <v>0</v>
      </c>
      <c r="W344" s="5"/>
      <c r="X344" s="158"/>
      <c r="Y344" s="5"/>
      <c r="Z344" s="80"/>
    </row>
    <row r="345" customFormat="false" ht="11.25" hidden="false" customHeight="false" outlineLevel="0" collapsed="false">
      <c r="A345" s="134" t="str">
        <f aca="false">TEXT(B345,"ddd")</f>
        <v>Sun</v>
      </c>
      <c r="B345" s="81" t="n">
        <v>37171</v>
      </c>
      <c r="C345" s="56" t="n">
        <v>4020</v>
      </c>
      <c r="D345" s="51" t="n">
        <v>3075</v>
      </c>
      <c r="E345" s="57" t="n">
        <f aca="false">SUM(C345:D345)</f>
        <v>7095</v>
      </c>
      <c r="F345" s="50" t="n">
        <v>375</v>
      </c>
      <c r="G345" s="160"/>
      <c r="H345" s="160"/>
      <c r="I345" s="51" t="n">
        <v>275</v>
      </c>
      <c r="J345" s="51" t="n">
        <v>455</v>
      </c>
      <c r="K345" s="51" t="n">
        <v>2750</v>
      </c>
      <c r="L345" s="51" t="n">
        <v>800</v>
      </c>
      <c r="M345" s="51" t="n">
        <v>1140</v>
      </c>
      <c r="N345" s="55" t="n">
        <v>900</v>
      </c>
      <c r="O345" s="55" t="n">
        <v>100</v>
      </c>
      <c r="P345" s="57" t="n">
        <f aca="false">SUM(I345:O345)+F345</f>
        <v>6795</v>
      </c>
      <c r="Q345" s="50" t="n">
        <v>250</v>
      </c>
      <c r="R345" s="51" t="n">
        <v>50</v>
      </c>
      <c r="S345" s="51" t="n">
        <f aca="false">SUM(Q345:R345)</f>
        <v>300</v>
      </c>
      <c r="T345" s="56" t="n">
        <f aca="false">(Q345*1000)+T344</f>
        <v>51467471</v>
      </c>
      <c r="U345" s="125" t="n">
        <f aca="false">+U344+(R345*1000)</f>
        <v>31802253</v>
      </c>
      <c r="V345" s="58" t="n">
        <f aca="false">+E345-P345-S345</f>
        <v>0</v>
      </c>
      <c r="W345" s="5"/>
      <c r="X345" s="158"/>
      <c r="Y345" s="5"/>
      <c r="Z345" s="80"/>
    </row>
    <row r="346" customFormat="false" ht="11.25" hidden="false" customHeight="false" outlineLevel="0" collapsed="false">
      <c r="A346" s="134" t="str">
        <f aca="false">TEXT(B346,"ddd")</f>
        <v>Mon</v>
      </c>
      <c r="B346" s="81" t="n">
        <v>37172</v>
      </c>
      <c r="C346" s="56" t="n">
        <v>4020</v>
      </c>
      <c r="D346" s="51" t="n">
        <v>3075</v>
      </c>
      <c r="E346" s="57" t="n">
        <f aca="false">SUM(C346:D346)</f>
        <v>7095</v>
      </c>
      <c r="F346" s="50" t="n">
        <v>450</v>
      </c>
      <c r="G346" s="160"/>
      <c r="H346" s="160"/>
      <c r="I346" s="51" t="n">
        <v>275</v>
      </c>
      <c r="J346" s="51" t="n">
        <v>455</v>
      </c>
      <c r="K346" s="51" t="n">
        <v>2750</v>
      </c>
      <c r="L346" s="51" t="n">
        <v>800</v>
      </c>
      <c r="M346" s="51" t="n">
        <v>1140</v>
      </c>
      <c r="N346" s="55" t="n">
        <v>900</v>
      </c>
      <c r="O346" s="55" t="n">
        <v>100</v>
      </c>
      <c r="P346" s="57" t="n">
        <f aca="false">SUM(I346:O346)+F346</f>
        <v>6870</v>
      </c>
      <c r="Q346" s="50" t="n">
        <v>225</v>
      </c>
      <c r="R346" s="51" t="n">
        <v>0</v>
      </c>
      <c r="S346" s="51" t="n">
        <f aca="false">SUM(Q346:R346)</f>
        <v>225</v>
      </c>
      <c r="T346" s="56" t="n">
        <f aca="false">(Q346*1000)+T345</f>
        <v>51692471</v>
      </c>
      <c r="U346" s="125" t="n">
        <f aca="false">+U345+(R346*1000)</f>
        <v>31802253</v>
      </c>
      <c r="V346" s="58" t="n">
        <f aca="false">+E346-P346-S346</f>
        <v>0</v>
      </c>
      <c r="W346" s="5"/>
      <c r="X346" s="158"/>
      <c r="Y346" s="5"/>
      <c r="Z346" s="80"/>
    </row>
    <row r="347" customFormat="false" ht="11.25" hidden="false" customHeight="false" outlineLevel="0" collapsed="false">
      <c r="A347" s="134" t="str">
        <f aca="false">TEXT(B347,"ddd")</f>
        <v>Tue</v>
      </c>
      <c r="B347" s="81" t="n">
        <v>37173</v>
      </c>
      <c r="C347" s="56" t="n">
        <v>4020</v>
      </c>
      <c r="D347" s="51" t="n">
        <v>3075</v>
      </c>
      <c r="E347" s="57" t="n">
        <f aca="false">SUM(C347:D347)</f>
        <v>7095</v>
      </c>
      <c r="F347" s="50" t="n">
        <v>450</v>
      </c>
      <c r="G347" s="160"/>
      <c r="H347" s="160"/>
      <c r="I347" s="51" t="n">
        <v>275</v>
      </c>
      <c r="J347" s="51" t="n">
        <v>455</v>
      </c>
      <c r="K347" s="51" t="n">
        <v>2750</v>
      </c>
      <c r="L347" s="51" t="n">
        <v>800</v>
      </c>
      <c r="M347" s="51" t="n">
        <v>1140</v>
      </c>
      <c r="N347" s="55" t="n">
        <v>900</v>
      </c>
      <c r="O347" s="55" t="n">
        <v>100</v>
      </c>
      <c r="P347" s="57" t="n">
        <f aca="false">SUM(I347:O347)+F347</f>
        <v>6870</v>
      </c>
      <c r="Q347" s="50" t="n">
        <v>225</v>
      </c>
      <c r="R347" s="51" t="n">
        <v>0</v>
      </c>
      <c r="S347" s="51" t="n">
        <f aca="false">SUM(Q347:R347)</f>
        <v>225</v>
      </c>
      <c r="T347" s="56" t="n">
        <f aca="false">(Q347*1000)+T346</f>
        <v>51917471</v>
      </c>
      <c r="U347" s="125" t="n">
        <f aca="false">+U346+(R347*1000)</f>
        <v>31802253</v>
      </c>
      <c r="V347" s="58" t="n">
        <f aca="false">+E347-P347-S347</f>
        <v>0</v>
      </c>
      <c r="W347" s="5"/>
      <c r="X347" s="158"/>
      <c r="Y347" s="5"/>
      <c r="Z347" s="80"/>
    </row>
    <row r="348" customFormat="false" ht="11.25" hidden="false" customHeight="false" outlineLevel="0" collapsed="false">
      <c r="A348" s="134" t="str">
        <f aca="false">TEXT(B348,"ddd")</f>
        <v>Wed</v>
      </c>
      <c r="B348" s="81" t="n">
        <v>37174</v>
      </c>
      <c r="C348" s="56" t="n">
        <v>4020</v>
      </c>
      <c r="D348" s="51" t="n">
        <v>3075</v>
      </c>
      <c r="E348" s="57" t="n">
        <f aca="false">SUM(C348:D348)</f>
        <v>7095</v>
      </c>
      <c r="F348" s="50" t="n">
        <v>500</v>
      </c>
      <c r="G348" s="160"/>
      <c r="H348" s="160"/>
      <c r="I348" s="51" t="n">
        <v>339.777</v>
      </c>
      <c r="J348" s="51" t="n">
        <v>350</v>
      </c>
      <c r="K348" s="51" t="n">
        <v>2750</v>
      </c>
      <c r="L348" s="51" t="n">
        <v>800</v>
      </c>
      <c r="M348" s="51" t="n">
        <v>1140</v>
      </c>
      <c r="N348" s="55" t="n">
        <v>900</v>
      </c>
      <c r="O348" s="55" t="n">
        <v>100</v>
      </c>
      <c r="P348" s="57" t="n">
        <f aca="false">SUM(I348:O348)+F348</f>
        <v>6879.777</v>
      </c>
      <c r="Q348" s="50" t="n">
        <v>215.223</v>
      </c>
      <c r="R348" s="51" t="n">
        <v>0</v>
      </c>
      <c r="S348" s="51" t="n">
        <f aca="false">SUM(Q348:R348)</f>
        <v>215.223</v>
      </c>
      <c r="T348" s="56" t="n">
        <f aca="false">(Q348*1000)+T347</f>
        <v>52132694</v>
      </c>
      <c r="U348" s="125" t="n">
        <f aca="false">+U347+(R348*1000)</f>
        <v>31802253</v>
      </c>
      <c r="V348" s="58" t="n">
        <f aca="false">+E348-P348-S348</f>
        <v>0</v>
      </c>
      <c r="W348" s="5"/>
      <c r="X348" s="158"/>
      <c r="Y348" s="5"/>
      <c r="Z348" s="80"/>
    </row>
    <row r="349" customFormat="false" ht="11.25" hidden="false" customHeight="false" outlineLevel="0" collapsed="false">
      <c r="A349" s="134" t="str">
        <f aca="false">TEXT(B349,"ddd")</f>
        <v>Thu</v>
      </c>
      <c r="B349" s="81" t="n">
        <v>37175</v>
      </c>
      <c r="C349" s="56" t="n">
        <v>4020</v>
      </c>
      <c r="D349" s="51" t="n">
        <v>3075</v>
      </c>
      <c r="E349" s="57" t="n">
        <f aca="false">SUM(C349:D349)</f>
        <v>7095</v>
      </c>
      <c r="F349" s="50" t="n">
        <v>500</v>
      </c>
      <c r="G349" s="160"/>
      <c r="H349" s="160"/>
      <c r="I349" s="51" t="n">
        <v>345.564</v>
      </c>
      <c r="J349" s="51" t="n">
        <v>350</v>
      </c>
      <c r="K349" s="51" t="n">
        <v>2750</v>
      </c>
      <c r="L349" s="51" t="n">
        <v>800</v>
      </c>
      <c r="M349" s="51" t="n">
        <v>1140</v>
      </c>
      <c r="N349" s="55" t="n">
        <v>900</v>
      </c>
      <c r="O349" s="55" t="n">
        <v>100</v>
      </c>
      <c r="P349" s="57" t="n">
        <f aca="false">SUM(I349:O349)+F349</f>
        <v>6885.564</v>
      </c>
      <c r="Q349" s="50" t="n">
        <v>209.436</v>
      </c>
      <c r="R349" s="51" t="n">
        <v>0</v>
      </c>
      <c r="S349" s="51" t="n">
        <f aca="false">SUM(Q349:R349)</f>
        <v>209.436</v>
      </c>
      <c r="T349" s="56" t="n">
        <f aca="false">(Q349*1000)+T348</f>
        <v>52342130</v>
      </c>
      <c r="U349" s="125" t="n">
        <f aca="false">+U348+(R349*1000)</f>
        <v>31802253</v>
      </c>
      <c r="V349" s="58" t="n">
        <f aca="false">+E349-P349-S349</f>
        <v>0</v>
      </c>
      <c r="W349" s="5"/>
      <c r="X349" s="158"/>
      <c r="Y349" s="5"/>
      <c r="Z349" s="80"/>
    </row>
    <row r="350" customFormat="false" ht="11.25" hidden="false" customHeight="false" outlineLevel="0" collapsed="false">
      <c r="A350" s="134" t="str">
        <f aca="false">TEXT(B350,"ddd")</f>
        <v>Fri</v>
      </c>
      <c r="B350" s="81" t="n">
        <v>37176</v>
      </c>
      <c r="C350" s="56" t="n">
        <v>4020</v>
      </c>
      <c r="D350" s="51" t="n">
        <v>3075</v>
      </c>
      <c r="E350" s="57" t="n">
        <f aca="false">SUM(C350:D350)</f>
        <v>7095</v>
      </c>
      <c r="F350" s="50" t="n">
        <v>525</v>
      </c>
      <c r="G350" s="160"/>
      <c r="H350" s="160"/>
      <c r="I350" s="51" t="n">
        <v>347.122</v>
      </c>
      <c r="J350" s="51" t="n">
        <v>350</v>
      </c>
      <c r="K350" s="51" t="n">
        <v>2750</v>
      </c>
      <c r="L350" s="51" t="n">
        <v>800</v>
      </c>
      <c r="M350" s="51" t="n">
        <v>1140</v>
      </c>
      <c r="N350" s="55" t="n">
        <v>900</v>
      </c>
      <c r="O350" s="55" t="n">
        <v>100</v>
      </c>
      <c r="P350" s="57" t="n">
        <f aca="false">SUM(I350:O350)+F350</f>
        <v>6912.122</v>
      </c>
      <c r="Q350" s="50" t="n">
        <v>182.878</v>
      </c>
      <c r="R350" s="51" t="n">
        <v>0</v>
      </c>
      <c r="S350" s="51" t="n">
        <f aca="false">SUM(Q350:R350)</f>
        <v>182.878</v>
      </c>
      <c r="T350" s="56" t="n">
        <f aca="false">(Q350*1000)+T349</f>
        <v>52525008</v>
      </c>
      <c r="U350" s="125" t="n">
        <f aca="false">+U349+(R350*1000)</f>
        <v>31802253</v>
      </c>
      <c r="V350" s="58" t="n">
        <f aca="false">+E350-P350-S350</f>
        <v>0</v>
      </c>
      <c r="W350" s="5"/>
      <c r="X350" s="158"/>
      <c r="Y350" s="5"/>
      <c r="Z350" s="80"/>
    </row>
    <row r="351" customFormat="false" ht="11.25" hidden="false" customHeight="false" outlineLevel="0" collapsed="false">
      <c r="A351" s="134" t="str">
        <f aca="false">TEXT(B351,"ddd")</f>
        <v>Sat</v>
      </c>
      <c r="B351" s="81" t="n">
        <v>37177</v>
      </c>
      <c r="C351" s="56" t="n">
        <v>4020</v>
      </c>
      <c r="D351" s="51" t="n">
        <v>3075</v>
      </c>
      <c r="E351" s="57" t="n">
        <f aca="false">SUM(C351:D351)</f>
        <v>7095</v>
      </c>
      <c r="F351" s="50" t="n">
        <v>525</v>
      </c>
      <c r="G351" s="160"/>
      <c r="H351" s="160"/>
      <c r="I351" s="51" t="n">
        <v>335.135</v>
      </c>
      <c r="J351" s="51" t="n">
        <v>350</v>
      </c>
      <c r="K351" s="51" t="n">
        <v>2750</v>
      </c>
      <c r="L351" s="51" t="n">
        <v>800</v>
      </c>
      <c r="M351" s="51" t="n">
        <v>1140</v>
      </c>
      <c r="N351" s="55" t="n">
        <v>900</v>
      </c>
      <c r="O351" s="55" t="n">
        <v>100</v>
      </c>
      <c r="P351" s="57" t="n">
        <f aca="false">SUM(I351:O351)+F351</f>
        <v>6900.135</v>
      </c>
      <c r="Q351" s="50" t="n">
        <v>194.865</v>
      </c>
      <c r="R351" s="51" t="n">
        <v>0</v>
      </c>
      <c r="S351" s="51" t="n">
        <f aca="false">SUM(Q351:R351)</f>
        <v>194.865</v>
      </c>
      <c r="T351" s="56" t="n">
        <f aca="false">(Q351*1000)+T350</f>
        <v>52719873</v>
      </c>
      <c r="U351" s="125" t="n">
        <f aca="false">+U350+(R351*1000)</f>
        <v>31802253</v>
      </c>
      <c r="V351" s="58" t="n">
        <f aca="false">+E351-P351-S351</f>
        <v>0</v>
      </c>
      <c r="W351" s="5"/>
      <c r="X351" s="158"/>
      <c r="Y351" s="5"/>
      <c r="Z351" s="80"/>
    </row>
    <row r="352" customFormat="false" ht="11.25" hidden="false" customHeight="false" outlineLevel="0" collapsed="false">
      <c r="A352" s="134" t="str">
        <f aca="false">TEXT(B352,"ddd")</f>
        <v>Sun</v>
      </c>
      <c r="B352" s="81" t="n">
        <v>37178</v>
      </c>
      <c r="C352" s="56" t="n">
        <v>4020</v>
      </c>
      <c r="D352" s="51" t="n">
        <v>3075</v>
      </c>
      <c r="E352" s="57" t="n">
        <f aca="false">SUM(C352:D352)</f>
        <v>7095</v>
      </c>
      <c r="F352" s="50" t="n">
        <v>550</v>
      </c>
      <c r="G352" s="160"/>
      <c r="H352" s="160"/>
      <c r="I352" s="51" t="n">
        <v>336.604</v>
      </c>
      <c r="J352" s="51" t="n">
        <v>350</v>
      </c>
      <c r="K352" s="51" t="n">
        <v>2750</v>
      </c>
      <c r="L352" s="51" t="n">
        <v>800</v>
      </c>
      <c r="M352" s="51" t="n">
        <v>1140</v>
      </c>
      <c r="N352" s="55" t="n">
        <v>900</v>
      </c>
      <c r="O352" s="55" t="n">
        <v>100</v>
      </c>
      <c r="P352" s="57" t="n">
        <f aca="false">SUM(I352:O352)+F352</f>
        <v>6926.604</v>
      </c>
      <c r="Q352" s="50" t="n">
        <v>168.396</v>
      </c>
      <c r="R352" s="51" t="n">
        <v>0</v>
      </c>
      <c r="S352" s="51" t="n">
        <f aca="false">SUM(Q352:R352)</f>
        <v>168.396</v>
      </c>
      <c r="T352" s="56" t="n">
        <f aca="false">(Q352*1000)+T351</f>
        <v>52888269</v>
      </c>
      <c r="U352" s="125" t="n">
        <f aca="false">+U351+(R352*1000)</f>
        <v>31802253</v>
      </c>
      <c r="V352" s="58" t="n">
        <f aca="false">+E352-P352-S352</f>
        <v>0</v>
      </c>
      <c r="W352" s="5"/>
      <c r="X352" s="158"/>
      <c r="Y352" s="5"/>
      <c r="Z352" s="80"/>
    </row>
    <row r="353" customFormat="false" ht="11.25" hidden="false" customHeight="false" outlineLevel="0" collapsed="false">
      <c r="A353" s="134" t="str">
        <f aca="false">TEXT(B353,"ddd")</f>
        <v>Mon</v>
      </c>
      <c r="B353" s="81" t="n">
        <v>37179</v>
      </c>
      <c r="C353" s="56" t="n">
        <v>4020</v>
      </c>
      <c r="D353" s="51" t="n">
        <v>3075</v>
      </c>
      <c r="E353" s="57" t="n">
        <f aca="false">SUM(C353:D353)</f>
        <v>7095</v>
      </c>
      <c r="F353" s="50" t="n">
        <v>550</v>
      </c>
      <c r="G353" s="160"/>
      <c r="H353" s="160"/>
      <c r="I353" s="51" t="n">
        <v>355.789</v>
      </c>
      <c r="J353" s="51" t="n">
        <v>350</v>
      </c>
      <c r="K353" s="51" t="n">
        <v>2750</v>
      </c>
      <c r="L353" s="51" t="n">
        <v>800</v>
      </c>
      <c r="M353" s="51" t="n">
        <v>1140</v>
      </c>
      <c r="N353" s="55" t="n">
        <v>900</v>
      </c>
      <c r="O353" s="55" t="n">
        <v>85</v>
      </c>
      <c r="P353" s="57" t="n">
        <f aca="false">SUM(I353:O353)+F353</f>
        <v>6930.789</v>
      </c>
      <c r="Q353" s="50" t="n">
        <v>164.211</v>
      </c>
      <c r="R353" s="51" t="n">
        <v>0</v>
      </c>
      <c r="S353" s="51" t="n">
        <f aca="false">SUM(Q353:R353)</f>
        <v>164.211</v>
      </c>
      <c r="T353" s="56" t="n">
        <f aca="false">(Q353*1000)+T352</f>
        <v>53052480</v>
      </c>
      <c r="U353" s="125" t="n">
        <f aca="false">+U352+(R353*1000)</f>
        <v>31802253</v>
      </c>
      <c r="V353" s="58" t="n">
        <f aca="false">+E353-P353-S353</f>
        <v>0</v>
      </c>
      <c r="W353" s="5"/>
      <c r="X353" s="158"/>
      <c r="Y353" s="5"/>
      <c r="Z353" s="80"/>
    </row>
    <row r="354" customFormat="false" ht="11.25" hidden="false" customHeight="false" outlineLevel="0" collapsed="false">
      <c r="A354" s="134" t="str">
        <f aca="false">TEXT(B354,"ddd")</f>
        <v>Tue</v>
      </c>
      <c r="B354" s="81" t="n">
        <v>37180</v>
      </c>
      <c r="C354" s="56" t="n">
        <v>4020</v>
      </c>
      <c r="D354" s="51" t="n">
        <v>3075</v>
      </c>
      <c r="E354" s="57" t="n">
        <f aca="false">SUM(C354:D354)</f>
        <v>7095</v>
      </c>
      <c r="F354" s="50" t="n">
        <v>550</v>
      </c>
      <c r="G354" s="160"/>
      <c r="H354" s="160"/>
      <c r="I354" s="51" t="n">
        <v>361.512</v>
      </c>
      <c r="J354" s="51" t="n">
        <v>350</v>
      </c>
      <c r="K354" s="51" t="n">
        <v>2750</v>
      </c>
      <c r="L354" s="51" t="n">
        <v>800</v>
      </c>
      <c r="M354" s="51" t="n">
        <v>1100</v>
      </c>
      <c r="N354" s="55" t="n">
        <v>900</v>
      </c>
      <c r="O354" s="55" t="n">
        <v>85</v>
      </c>
      <c r="P354" s="57" t="n">
        <f aca="false">SUM(I354:O354)+F354</f>
        <v>6896.512</v>
      </c>
      <c r="Q354" s="50" t="n">
        <v>198.488</v>
      </c>
      <c r="R354" s="51" t="n">
        <v>0</v>
      </c>
      <c r="S354" s="51" t="n">
        <f aca="false">SUM(Q354:R354)</f>
        <v>198.488</v>
      </c>
      <c r="T354" s="56" t="n">
        <f aca="false">(Q354*1000)+T353</f>
        <v>53250968</v>
      </c>
      <c r="U354" s="125" t="n">
        <f aca="false">+U353+(R354*1000)</f>
        <v>31802253</v>
      </c>
      <c r="V354" s="58" t="n">
        <f aca="false">+E354-P354-S354</f>
        <v>0</v>
      </c>
      <c r="W354" s="5"/>
      <c r="X354" s="158"/>
      <c r="Y354" s="5"/>
      <c r="Z354" s="80"/>
    </row>
    <row r="355" customFormat="false" ht="11.25" hidden="false" customHeight="false" outlineLevel="0" collapsed="false">
      <c r="A355" s="134" t="str">
        <f aca="false">TEXT(B355,"ddd")</f>
        <v>Wed</v>
      </c>
      <c r="B355" s="81" t="n">
        <v>37181</v>
      </c>
      <c r="C355" s="56" t="n">
        <v>4020</v>
      </c>
      <c r="D355" s="51" t="n">
        <v>3075</v>
      </c>
      <c r="E355" s="57" t="n">
        <f aca="false">SUM(C355:D355)</f>
        <v>7095</v>
      </c>
      <c r="F355" s="50" t="n">
        <v>550</v>
      </c>
      <c r="G355" s="160"/>
      <c r="H355" s="160"/>
      <c r="I355" s="51" t="n">
        <v>362.857</v>
      </c>
      <c r="J355" s="51" t="n">
        <v>350</v>
      </c>
      <c r="K355" s="51" t="n">
        <v>2750</v>
      </c>
      <c r="L355" s="51" t="n">
        <v>800</v>
      </c>
      <c r="M355" s="51" t="n">
        <v>1100</v>
      </c>
      <c r="N355" s="55" t="n">
        <v>900</v>
      </c>
      <c r="O355" s="55" t="n">
        <v>85</v>
      </c>
      <c r="P355" s="57" t="n">
        <f aca="false">SUM(I355:O355)+F355</f>
        <v>6897.857</v>
      </c>
      <c r="Q355" s="50" t="n">
        <v>197.143</v>
      </c>
      <c r="R355" s="51" t="n">
        <v>0</v>
      </c>
      <c r="S355" s="51" t="n">
        <f aca="false">SUM(Q355:R355)</f>
        <v>197.143</v>
      </c>
      <c r="T355" s="56" t="n">
        <f aca="false">(Q355*1000)+T354</f>
        <v>53448111</v>
      </c>
      <c r="U355" s="125" t="n">
        <f aca="false">+U354+(R355*1000)</f>
        <v>31802253</v>
      </c>
      <c r="V355" s="58" t="n">
        <f aca="false">+E355-P355-S355</f>
        <v>0</v>
      </c>
      <c r="W355" s="5"/>
      <c r="X355" s="158"/>
      <c r="Y355" s="5"/>
      <c r="Z355" s="80"/>
    </row>
    <row r="356" customFormat="false" ht="11.25" hidden="false" customHeight="false" outlineLevel="0" collapsed="false">
      <c r="A356" s="134" t="str">
        <f aca="false">TEXT(B356,"ddd")</f>
        <v>Thu</v>
      </c>
      <c r="B356" s="81" t="n">
        <v>37182</v>
      </c>
      <c r="C356" s="56" t="n">
        <v>4020</v>
      </c>
      <c r="D356" s="51" t="n">
        <v>3075</v>
      </c>
      <c r="E356" s="57" t="n">
        <f aca="false">SUM(C356:D356)</f>
        <v>7095</v>
      </c>
      <c r="F356" s="50" t="n">
        <v>575</v>
      </c>
      <c r="G356" s="160"/>
      <c r="H356" s="160"/>
      <c r="I356" s="51" t="n">
        <v>368.583</v>
      </c>
      <c r="J356" s="51" t="n">
        <v>350</v>
      </c>
      <c r="K356" s="51" t="n">
        <v>2750</v>
      </c>
      <c r="L356" s="51" t="n">
        <v>800</v>
      </c>
      <c r="M356" s="51" t="n">
        <v>1100</v>
      </c>
      <c r="N356" s="55" t="n">
        <v>900</v>
      </c>
      <c r="O356" s="55" t="n">
        <v>85</v>
      </c>
      <c r="P356" s="57" t="n">
        <f aca="false">SUM(I356:O356)+F356</f>
        <v>6928.583</v>
      </c>
      <c r="Q356" s="50" t="n">
        <v>166.416999999999</v>
      </c>
      <c r="R356" s="51" t="n">
        <v>0</v>
      </c>
      <c r="S356" s="51" t="n">
        <f aca="false">SUM(Q356:R356)</f>
        <v>166.416999999999</v>
      </c>
      <c r="T356" s="56" t="n">
        <f aca="false">(Q356*1000)+T355</f>
        <v>53614528</v>
      </c>
      <c r="U356" s="125" t="n">
        <f aca="false">+U355+(R356*1000)</f>
        <v>31802253</v>
      </c>
      <c r="V356" s="58" t="n">
        <f aca="false">+E356-P356-S356</f>
        <v>9.09494701772928E-013</v>
      </c>
      <c r="W356" s="5"/>
      <c r="X356" s="158"/>
      <c r="Y356" s="5"/>
      <c r="Z356" s="80"/>
    </row>
    <row r="357" customFormat="false" ht="11.25" hidden="false" customHeight="false" outlineLevel="0" collapsed="false">
      <c r="A357" s="134" t="str">
        <f aca="false">TEXT(B357,"ddd")</f>
        <v>Fri</v>
      </c>
      <c r="B357" s="81" t="n">
        <v>37183</v>
      </c>
      <c r="C357" s="56" t="n">
        <v>4020</v>
      </c>
      <c r="D357" s="51" t="n">
        <v>3075</v>
      </c>
      <c r="E357" s="57" t="n">
        <f aca="false">SUM(C357:D357)</f>
        <v>7095</v>
      </c>
      <c r="F357" s="50" t="n">
        <v>575</v>
      </c>
      <c r="G357" s="160"/>
      <c r="H357" s="160"/>
      <c r="I357" s="51" t="n">
        <v>369.851</v>
      </c>
      <c r="J357" s="51" t="n">
        <v>350</v>
      </c>
      <c r="K357" s="51" t="n">
        <v>2750</v>
      </c>
      <c r="L357" s="51" t="n">
        <v>800</v>
      </c>
      <c r="M357" s="51" t="n">
        <v>1100</v>
      </c>
      <c r="N357" s="55" t="n">
        <v>900</v>
      </c>
      <c r="O357" s="55" t="n">
        <v>85</v>
      </c>
      <c r="P357" s="57" t="n">
        <f aca="false">SUM(I357:O357)+F357</f>
        <v>6929.851</v>
      </c>
      <c r="Q357" s="50" t="n">
        <v>165.148999999999</v>
      </c>
      <c r="R357" s="51" t="n">
        <v>0</v>
      </c>
      <c r="S357" s="51" t="n">
        <f aca="false">SUM(Q357:R357)</f>
        <v>165.148999999999</v>
      </c>
      <c r="T357" s="56" t="n">
        <f aca="false">(Q357*1000)+T356</f>
        <v>53779677</v>
      </c>
      <c r="U357" s="125" t="n">
        <f aca="false">+U356+(R357*1000)</f>
        <v>31802253</v>
      </c>
      <c r="V357" s="58" t="n">
        <f aca="false">+E357-P357-S357</f>
        <v>9.09494701772928E-013</v>
      </c>
      <c r="W357" s="5"/>
      <c r="X357" s="158"/>
      <c r="Y357" s="5"/>
      <c r="Z357" s="80"/>
    </row>
    <row r="358" customFormat="false" ht="11.25" hidden="false" customHeight="false" outlineLevel="0" collapsed="false">
      <c r="A358" s="134" t="str">
        <f aca="false">TEXT(B358,"ddd")</f>
        <v>Sat</v>
      </c>
      <c r="B358" s="81" t="n">
        <v>37184</v>
      </c>
      <c r="C358" s="56" t="n">
        <v>4020</v>
      </c>
      <c r="D358" s="51" t="n">
        <v>3075</v>
      </c>
      <c r="E358" s="57" t="n">
        <f aca="false">SUM(C358:D358)</f>
        <v>7095</v>
      </c>
      <c r="F358" s="50" t="n">
        <v>575</v>
      </c>
      <c r="G358" s="160"/>
      <c r="H358" s="160"/>
      <c r="I358" s="51" t="n">
        <v>353.324</v>
      </c>
      <c r="J358" s="51" t="n">
        <v>350</v>
      </c>
      <c r="K358" s="51" t="n">
        <v>2750</v>
      </c>
      <c r="L358" s="51" t="n">
        <v>800</v>
      </c>
      <c r="M358" s="51" t="n">
        <v>1100</v>
      </c>
      <c r="N358" s="55" t="n">
        <v>900</v>
      </c>
      <c r="O358" s="55" t="n">
        <v>85</v>
      </c>
      <c r="P358" s="57" t="n">
        <f aca="false">SUM(I358:O358)+F358</f>
        <v>6913.324</v>
      </c>
      <c r="Q358" s="50" t="n">
        <v>181.675999999999</v>
      </c>
      <c r="R358" s="51" t="n">
        <v>0</v>
      </c>
      <c r="S358" s="51" t="n">
        <f aca="false">SUM(Q358:R358)</f>
        <v>181.675999999999</v>
      </c>
      <c r="T358" s="56" t="n">
        <f aca="false">(Q358*1000)+T357</f>
        <v>53961353</v>
      </c>
      <c r="U358" s="125" t="n">
        <f aca="false">+U357+(R358*1000)</f>
        <v>31802253</v>
      </c>
      <c r="V358" s="58" t="n">
        <f aca="false">+E358-P358-S358</f>
        <v>9.09494701772928E-013</v>
      </c>
      <c r="W358" s="5"/>
      <c r="X358" s="158"/>
      <c r="Y358" s="5"/>
      <c r="Z358" s="80"/>
    </row>
    <row r="359" customFormat="false" ht="11.25" hidden="false" customHeight="false" outlineLevel="0" collapsed="false">
      <c r="A359" s="134" t="str">
        <f aca="false">TEXT(B359,"ddd")</f>
        <v>Sun</v>
      </c>
      <c r="B359" s="81" t="n">
        <v>37185</v>
      </c>
      <c r="C359" s="56" t="n">
        <v>4020</v>
      </c>
      <c r="D359" s="51" t="n">
        <v>3075</v>
      </c>
      <c r="E359" s="57" t="n">
        <f aca="false">SUM(C359:D359)</f>
        <v>7095</v>
      </c>
      <c r="F359" s="50" t="n">
        <v>600</v>
      </c>
      <c r="G359" s="160"/>
      <c r="H359" s="160"/>
      <c r="I359" s="51" t="n">
        <v>359.026</v>
      </c>
      <c r="J359" s="51" t="n">
        <v>350</v>
      </c>
      <c r="K359" s="51" t="n">
        <v>2750</v>
      </c>
      <c r="L359" s="51" t="n">
        <v>800</v>
      </c>
      <c r="M359" s="51" t="n">
        <v>1100</v>
      </c>
      <c r="N359" s="55" t="n">
        <v>900</v>
      </c>
      <c r="O359" s="55" t="n">
        <v>85</v>
      </c>
      <c r="P359" s="57" t="n">
        <f aca="false">SUM(I359:O359)+F359</f>
        <v>6944.026</v>
      </c>
      <c r="Q359" s="50" t="n">
        <v>150.974</v>
      </c>
      <c r="R359" s="51" t="n">
        <v>0</v>
      </c>
      <c r="S359" s="51" t="n">
        <f aca="false">SUM(Q359:R359)</f>
        <v>150.974</v>
      </c>
      <c r="T359" s="56" t="n">
        <f aca="false">(Q359*1000)+T358</f>
        <v>54112327</v>
      </c>
      <c r="U359" s="125" t="n">
        <f aca="false">+U358+(R359*1000)</f>
        <v>31802253</v>
      </c>
      <c r="V359" s="58" t="n">
        <f aca="false">+E359-P359-S359</f>
        <v>0</v>
      </c>
      <c r="W359" s="5"/>
      <c r="X359" s="158"/>
      <c r="Y359" s="5"/>
      <c r="Z359" s="80"/>
    </row>
    <row r="360" customFormat="false" ht="11.25" hidden="false" customHeight="false" outlineLevel="0" collapsed="false">
      <c r="A360" s="134" t="str">
        <f aca="false">TEXT(B360,"ddd")</f>
        <v>Mon</v>
      </c>
      <c r="B360" s="81" t="n">
        <v>37186</v>
      </c>
      <c r="C360" s="56" t="n">
        <v>4020</v>
      </c>
      <c r="D360" s="51" t="n">
        <v>3075</v>
      </c>
      <c r="E360" s="57" t="n">
        <f aca="false">SUM(C360:D360)</f>
        <v>7095</v>
      </c>
      <c r="F360" s="50" t="n">
        <v>600</v>
      </c>
      <c r="G360" s="160"/>
      <c r="H360" s="160"/>
      <c r="I360" s="51" t="n">
        <v>377.945</v>
      </c>
      <c r="J360" s="51" t="n">
        <v>350</v>
      </c>
      <c r="K360" s="51" t="n">
        <v>2750</v>
      </c>
      <c r="L360" s="51" t="n">
        <v>800</v>
      </c>
      <c r="M360" s="51" t="n">
        <v>1100</v>
      </c>
      <c r="N360" s="55" t="n">
        <v>900</v>
      </c>
      <c r="O360" s="55" t="n">
        <v>85</v>
      </c>
      <c r="P360" s="57" t="n">
        <f aca="false">SUM(I360:O360)+F360</f>
        <v>6962.945</v>
      </c>
      <c r="Q360" s="50" t="n">
        <v>132.055</v>
      </c>
      <c r="R360" s="51" t="n">
        <v>0</v>
      </c>
      <c r="S360" s="51" t="n">
        <f aca="false">SUM(Q360:R360)</f>
        <v>132.055</v>
      </c>
      <c r="T360" s="56" t="n">
        <f aca="false">(Q360*1000)+T359</f>
        <v>54244382</v>
      </c>
      <c r="U360" s="125" t="n">
        <f aca="false">+U359+(R360*1000)</f>
        <v>31802253</v>
      </c>
      <c r="V360" s="58" t="n">
        <f aca="false">+E360-P360-S360</f>
        <v>0</v>
      </c>
      <c r="W360" s="5"/>
      <c r="X360" s="158"/>
      <c r="Y360" s="5"/>
      <c r="Z360" s="80"/>
    </row>
    <row r="361" customFormat="false" ht="11.25" hidden="false" customHeight="false" outlineLevel="0" collapsed="false">
      <c r="A361" s="134" t="str">
        <f aca="false">TEXT(B361,"ddd")</f>
        <v>Tue</v>
      </c>
      <c r="B361" s="81" t="n">
        <v>37187</v>
      </c>
      <c r="C361" s="56" t="n">
        <v>4020</v>
      </c>
      <c r="D361" s="51" t="n">
        <v>3075</v>
      </c>
      <c r="E361" s="57" t="n">
        <f aca="false">SUM(C361:D361)</f>
        <v>7095</v>
      </c>
      <c r="F361" s="50" t="n">
        <v>650</v>
      </c>
      <c r="G361" s="160"/>
      <c r="H361" s="160"/>
      <c r="I361" s="51" t="n">
        <v>383.668</v>
      </c>
      <c r="J361" s="51" t="n">
        <v>350</v>
      </c>
      <c r="K361" s="51" t="n">
        <v>2750</v>
      </c>
      <c r="L361" s="51" t="n">
        <v>800</v>
      </c>
      <c r="M361" s="51" t="n">
        <v>1100</v>
      </c>
      <c r="N361" s="55" t="n">
        <v>900</v>
      </c>
      <c r="O361" s="55" t="n">
        <v>85</v>
      </c>
      <c r="P361" s="57" t="n">
        <f aca="false">SUM(I361:O361)+F361</f>
        <v>7018.668</v>
      </c>
      <c r="Q361" s="50" t="n">
        <v>76.3320000000003</v>
      </c>
      <c r="R361" s="51" t="n">
        <v>0</v>
      </c>
      <c r="S361" s="51" t="n">
        <f aca="false">SUM(Q361:R361)</f>
        <v>76.3320000000003</v>
      </c>
      <c r="T361" s="56" t="n">
        <f aca="false">(Q361*1000)+T360</f>
        <v>54320714</v>
      </c>
      <c r="U361" s="125" t="n">
        <f aca="false">+U360+(R361*1000)</f>
        <v>31802253</v>
      </c>
      <c r="V361" s="58" t="n">
        <f aca="false">+E361-P361-S361</f>
        <v>0</v>
      </c>
      <c r="W361" s="5"/>
      <c r="X361" s="158"/>
      <c r="Y361" s="5"/>
      <c r="Z361" s="80"/>
    </row>
    <row r="362" customFormat="false" ht="11.25" hidden="false" customHeight="false" outlineLevel="0" collapsed="false">
      <c r="A362" s="134" t="str">
        <f aca="false">TEXT(B362,"ddd")</f>
        <v>Wed</v>
      </c>
      <c r="B362" s="81" t="n">
        <v>37188</v>
      </c>
      <c r="C362" s="56" t="n">
        <v>4020</v>
      </c>
      <c r="D362" s="51" t="n">
        <v>3075</v>
      </c>
      <c r="E362" s="57" t="n">
        <f aca="false">SUM(C362:D362)</f>
        <v>7095</v>
      </c>
      <c r="F362" s="50" t="n">
        <v>650</v>
      </c>
      <c r="G362" s="160"/>
      <c r="H362" s="160"/>
      <c r="I362" s="51" t="n">
        <v>384.763</v>
      </c>
      <c r="J362" s="51" t="n">
        <v>350</v>
      </c>
      <c r="K362" s="51" t="n">
        <v>2750</v>
      </c>
      <c r="L362" s="51" t="n">
        <v>800</v>
      </c>
      <c r="M362" s="51" t="n">
        <v>1100</v>
      </c>
      <c r="N362" s="55" t="n">
        <v>900</v>
      </c>
      <c r="O362" s="55" t="n">
        <v>85</v>
      </c>
      <c r="P362" s="57" t="n">
        <f aca="false">SUM(I362:O362)+F362</f>
        <v>7019.763</v>
      </c>
      <c r="Q362" s="50" t="n">
        <v>75.2370000000001</v>
      </c>
      <c r="R362" s="51" t="n">
        <v>0</v>
      </c>
      <c r="S362" s="51" t="n">
        <f aca="false">SUM(Q362:R362)</f>
        <v>75.2370000000001</v>
      </c>
      <c r="T362" s="56" t="n">
        <f aca="false">(Q362*1000)+T361</f>
        <v>54395951</v>
      </c>
      <c r="U362" s="125" t="n">
        <f aca="false">+U361+(R362*1000)</f>
        <v>31802253</v>
      </c>
      <c r="V362" s="58" t="n">
        <f aca="false">+E362-P362-S362</f>
        <v>0</v>
      </c>
      <c r="W362" s="5"/>
      <c r="X362" s="158"/>
      <c r="Y362" s="5"/>
      <c r="Z362" s="80"/>
    </row>
    <row r="363" customFormat="false" ht="11.25" hidden="false" customHeight="false" outlineLevel="0" collapsed="false">
      <c r="A363" s="134" t="str">
        <f aca="false">TEXT(B363,"ddd")</f>
        <v>Thu</v>
      </c>
      <c r="B363" s="81" t="n">
        <v>37189</v>
      </c>
      <c r="C363" s="56" t="n">
        <v>4020</v>
      </c>
      <c r="D363" s="51" t="n">
        <v>3075</v>
      </c>
      <c r="E363" s="57" t="n">
        <f aca="false">SUM(C363:D363)</f>
        <v>7095</v>
      </c>
      <c r="F363" s="50" t="n">
        <v>650</v>
      </c>
      <c r="G363" s="160"/>
      <c r="H363" s="160"/>
      <c r="I363" s="51" t="n">
        <v>385.825</v>
      </c>
      <c r="J363" s="51" t="n">
        <v>350</v>
      </c>
      <c r="K363" s="51" t="n">
        <v>2750</v>
      </c>
      <c r="L363" s="51" t="n">
        <v>800</v>
      </c>
      <c r="M363" s="51" t="n">
        <v>1100</v>
      </c>
      <c r="N363" s="55" t="n">
        <v>900</v>
      </c>
      <c r="O363" s="55" t="n">
        <v>85</v>
      </c>
      <c r="P363" s="57" t="n">
        <f aca="false">SUM(I363:O363)+F363</f>
        <v>7020.825</v>
      </c>
      <c r="Q363" s="50" t="n">
        <v>74.1750000000002</v>
      </c>
      <c r="R363" s="51" t="n">
        <v>0</v>
      </c>
      <c r="S363" s="51" t="n">
        <f aca="false">SUM(Q363:R363)</f>
        <v>74.1750000000002</v>
      </c>
      <c r="T363" s="56" t="n">
        <f aca="false">(Q363*1000)+T362</f>
        <v>54470126</v>
      </c>
      <c r="U363" s="125" t="n">
        <f aca="false">+U362+(R363*1000)</f>
        <v>31802253</v>
      </c>
      <c r="V363" s="58" t="n">
        <f aca="false">+E363-P363-S363</f>
        <v>0</v>
      </c>
      <c r="W363" s="5"/>
      <c r="X363" s="158"/>
      <c r="Y363" s="5"/>
      <c r="Z363" s="80"/>
    </row>
    <row r="364" customFormat="false" ht="11.25" hidden="false" customHeight="false" outlineLevel="0" collapsed="false">
      <c r="A364" s="134" t="str">
        <f aca="false">TEXT(B364,"ddd")</f>
        <v>Fri</v>
      </c>
      <c r="B364" s="81" t="n">
        <v>37190</v>
      </c>
      <c r="C364" s="56" t="n">
        <v>4020</v>
      </c>
      <c r="D364" s="51" t="n">
        <v>3075</v>
      </c>
      <c r="E364" s="57" t="n">
        <f aca="false">SUM(C364:D364)</f>
        <v>7095</v>
      </c>
      <c r="F364" s="50" t="n">
        <v>675</v>
      </c>
      <c r="G364" s="160"/>
      <c r="H364" s="160"/>
      <c r="I364" s="51" t="n">
        <v>391.546</v>
      </c>
      <c r="J364" s="51" t="n">
        <v>350</v>
      </c>
      <c r="K364" s="51" t="n">
        <v>2750</v>
      </c>
      <c r="L364" s="51" t="n">
        <v>800</v>
      </c>
      <c r="M364" s="51" t="n">
        <v>1100</v>
      </c>
      <c r="N364" s="55" t="n">
        <v>900</v>
      </c>
      <c r="O364" s="55" t="n">
        <v>85</v>
      </c>
      <c r="P364" s="57" t="n">
        <f aca="false">SUM(I364:O364)+F364</f>
        <v>7051.546</v>
      </c>
      <c r="Q364" s="50" t="n">
        <v>43.4539999999997</v>
      </c>
      <c r="R364" s="51" t="n">
        <v>0</v>
      </c>
      <c r="S364" s="51" t="n">
        <f aca="false">SUM(Q364:R364)</f>
        <v>43.4539999999997</v>
      </c>
      <c r="T364" s="56" t="n">
        <f aca="false">(Q364*1000)+T363</f>
        <v>54513580</v>
      </c>
      <c r="U364" s="125" t="n">
        <f aca="false">+U363+(R364*1000)</f>
        <v>31802253</v>
      </c>
      <c r="V364" s="58" t="n">
        <f aca="false">+E364-P364-S364</f>
        <v>0</v>
      </c>
      <c r="W364" s="5"/>
      <c r="X364" s="158"/>
      <c r="Y364" s="5"/>
      <c r="Z364" s="80"/>
    </row>
    <row r="365" customFormat="false" ht="11.25" hidden="false" customHeight="false" outlineLevel="0" collapsed="false">
      <c r="A365" s="134" t="str">
        <f aca="false">TEXT(B365,"ddd")</f>
        <v>Sat</v>
      </c>
      <c r="B365" s="81" t="n">
        <v>37191</v>
      </c>
      <c r="C365" s="56" t="n">
        <v>4020</v>
      </c>
      <c r="D365" s="51" t="n">
        <v>3075</v>
      </c>
      <c r="E365" s="57" t="n">
        <f aca="false">SUM(C365:D365)</f>
        <v>7095</v>
      </c>
      <c r="F365" s="50" t="n">
        <v>675</v>
      </c>
      <c r="G365" s="160"/>
      <c r="H365" s="160"/>
      <c r="I365" s="51" t="n">
        <v>374.79</v>
      </c>
      <c r="J365" s="51" t="n">
        <v>350</v>
      </c>
      <c r="K365" s="51" t="n">
        <v>2750</v>
      </c>
      <c r="L365" s="51" t="n">
        <v>800</v>
      </c>
      <c r="M365" s="51" t="n">
        <v>1100</v>
      </c>
      <c r="N365" s="55" t="n">
        <v>900</v>
      </c>
      <c r="O365" s="55" t="n">
        <v>85</v>
      </c>
      <c r="P365" s="57" t="n">
        <f aca="false">SUM(I365:O365)+F365</f>
        <v>7034.79</v>
      </c>
      <c r="Q365" s="50" t="n">
        <v>60.21</v>
      </c>
      <c r="R365" s="51" t="n">
        <v>0</v>
      </c>
      <c r="S365" s="51" t="n">
        <f aca="false">SUM(Q365:R365)</f>
        <v>60.21</v>
      </c>
      <c r="T365" s="56" t="n">
        <f aca="false">(Q365*1000)+T364</f>
        <v>54573790</v>
      </c>
      <c r="U365" s="125" t="n">
        <f aca="false">+U364+(R365*1000)</f>
        <v>31802253</v>
      </c>
      <c r="V365" s="58" t="n">
        <f aca="false">+E365-P365-S365</f>
        <v>0</v>
      </c>
      <c r="W365" s="5"/>
      <c r="X365" s="158"/>
      <c r="Y365" s="5"/>
      <c r="Z365" s="80"/>
    </row>
    <row r="366" customFormat="false" ht="11.25" hidden="false" customHeight="false" outlineLevel="0" collapsed="false">
      <c r="A366" s="134" t="str">
        <f aca="false">TEXT(B366,"ddd")</f>
        <v>Sun</v>
      </c>
      <c r="B366" s="81" t="n">
        <v>37192</v>
      </c>
      <c r="C366" s="56" t="n">
        <v>4020</v>
      </c>
      <c r="D366" s="51" t="n">
        <v>3075</v>
      </c>
      <c r="E366" s="57" t="n">
        <f aca="false">SUM(C366:D366)</f>
        <v>7095</v>
      </c>
      <c r="F366" s="50" t="n">
        <v>675</v>
      </c>
      <c r="G366" s="160"/>
      <c r="H366" s="160"/>
      <c r="I366" s="51" t="n">
        <v>380.548</v>
      </c>
      <c r="J366" s="51" t="n">
        <v>350</v>
      </c>
      <c r="K366" s="51" t="n">
        <v>2750</v>
      </c>
      <c r="L366" s="51" t="n">
        <v>800</v>
      </c>
      <c r="M366" s="51" t="n">
        <v>1100</v>
      </c>
      <c r="N366" s="55" t="n">
        <v>900</v>
      </c>
      <c r="O366" s="55" t="n">
        <v>85</v>
      </c>
      <c r="P366" s="57" t="n">
        <f aca="false">SUM(I366:O366)+F366</f>
        <v>7040.548</v>
      </c>
      <c r="Q366" s="50" t="n">
        <v>54.4520000000002</v>
      </c>
      <c r="R366" s="51" t="n">
        <v>0</v>
      </c>
      <c r="S366" s="51" t="n">
        <f aca="false">SUM(Q366:R366)</f>
        <v>54.4520000000002</v>
      </c>
      <c r="T366" s="56" t="n">
        <f aca="false">(Q366*1000)+T365</f>
        <v>54628242</v>
      </c>
      <c r="U366" s="125" t="n">
        <f aca="false">+U365+(R366*1000)</f>
        <v>31802253</v>
      </c>
      <c r="V366" s="58" t="n">
        <f aca="false">+E366-P366-S366</f>
        <v>0</v>
      </c>
      <c r="W366" s="5"/>
      <c r="X366" s="158"/>
      <c r="Y366" s="5"/>
      <c r="Z366" s="80"/>
    </row>
    <row r="367" customFormat="false" ht="11.25" hidden="false" customHeight="false" outlineLevel="0" collapsed="false">
      <c r="A367" s="134" t="str">
        <f aca="false">TEXT(B367,"ddd")</f>
        <v>Mon</v>
      </c>
      <c r="B367" s="81" t="n">
        <v>37193</v>
      </c>
      <c r="C367" s="56" t="n">
        <v>4020</v>
      </c>
      <c r="D367" s="51" t="n">
        <v>3075</v>
      </c>
      <c r="E367" s="57" t="n">
        <f aca="false">SUM(C367:D367)</f>
        <v>7095</v>
      </c>
      <c r="F367" s="50" t="n">
        <v>700</v>
      </c>
      <c r="G367" s="160"/>
      <c r="H367" s="160"/>
      <c r="I367" s="51" t="n">
        <v>399.251</v>
      </c>
      <c r="J367" s="51" t="n">
        <v>350</v>
      </c>
      <c r="K367" s="51" t="n">
        <v>2750</v>
      </c>
      <c r="L367" s="51" t="n">
        <v>800</v>
      </c>
      <c r="M367" s="51" t="n">
        <v>1100</v>
      </c>
      <c r="N367" s="55" t="n">
        <v>900</v>
      </c>
      <c r="O367" s="55" t="n">
        <v>85</v>
      </c>
      <c r="P367" s="57" t="n">
        <f aca="false">SUM(I367:O367)+F367</f>
        <v>7084.251</v>
      </c>
      <c r="Q367" s="50" t="n">
        <v>11</v>
      </c>
      <c r="R367" s="51" t="n">
        <v>0</v>
      </c>
      <c r="S367" s="51" t="n">
        <f aca="false">SUM(Q367:R367)</f>
        <v>11</v>
      </c>
      <c r="T367" s="56" t="n">
        <f aca="false">(Q367*1000)+T366</f>
        <v>54639242</v>
      </c>
      <c r="U367" s="125" t="n">
        <f aca="false">+U366+(R367*1000)</f>
        <v>31802253</v>
      </c>
      <c r="V367" s="58" t="n">
        <f aca="false">+E367-P367-S367</f>
        <v>-0.251000000000204</v>
      </c>
      <c r="W367" s="5"/>
      <c r="X367" s="158"/>
      <c r="Y367" s="5"/>
      <c r="Z367" s="80"/>
    </row>
    <row r="368" customFormat="false" ht="11.25" hidden="false" customHeight="false" outlineLevel="0" collapsed="false">
      <c r="A368" s="134" t="str">
        <f aca="false">TEXT(B368,"ddd")</f>
        <v>Tue</v>
      </c>
      <c r="B368" s="81" t="n">
        <v>37194</v>
      </c>
      <c r="C368" s="56" t="n">
        <v>4020</v>
      </c>
      <c r="D368" s="51" t="n">
        <v>3075</v>
      </c>
      <c r="E368" s="57" t="n">
        <f aca="false">SUM(C368:D368)</f>
        <v>7095</v>
      </c>
      <c r="F368" s="50" t="n">
        <v>700</v>
      </c>
      <c r="G368" s="160"/>
      <c r="H368" s="160"/>
      <c r="I368" s="51" t="n">
        <v>400.168</v>
      </c>
      <c r="J368" s="51" t="n">
        <v>350</v>
      </c>
      <c r="K368" s="51" t="n">
        <v>2750</v>
      </c>
      <c r="L368" s="51" t="n">
        <v>800</v>
      </c>
      <c r="M368" s="51" t="n">
        <v>1100</v>
      </c>
      <c r="N368" s="55" t="n">
        <v>900</v>
      </c>
      <c r="O368" s="55" t="n">
        <v>85</v>
      </c>
      <c r="P368" s="57" t="n">
        <f aca="false">SUM(I368:O368)+F368</f>
        <v>7085.168</v>
      </c>
      <c r="Q368" s="50" t="n">
        <v>10</v>
      </c>
      <c r="R368" s="51" t="n">
        <v>0</v>
      </c>
      <c r="S368" s="51" t="n">
        <f aca="false">SUM(Q368:R368)</f>
        <v>10</v>
      </c>
      <c r="T368" s="56" t="n">
        <f aca="false">(Q368*1000)+T367</f>
        <v>54649242</v>
      </c>
      <c r="U368" s="125" t="n">
        <f aca="false">+U367+(R368*1000)</f>
        <v>31802253</v>
      </c>
      <c r="V368" s="58" t="n">
        <f aca="false">+E368-P368-S368</f>
        <v>-0.167999999999665</v>
      </c>
      <c r="W368" s="5"/>
      <c r="X368" s="158"/>
      <c r="Y368" s="5"/>
      <c r="Z368" s="80"/>
    </row>
    <row r="369" customFormat="false" ht="12" hidden="false" customHeight="false" outlineLevel="0" collapsed="false">
      <c r="A369" s="164" t="str">
        <f aca="false">TEXT(B369,"ddd")</f>
        <v>Wed</v>
      </c>
      <c r="B369" s="82" t="n">
        <v>37195</v>
      </c>
      <c r="C369" s="70" t="n">
        <v>4020</v>
      </c>
      <c r="D369" s="66" t="n">
        <v>3075</v>
      </c>
      <c r="E369" s="71" t="n">
        <f aca="false">SUM(C369:D369)</f>
        <v>7095</v>
      </c>
      <c r="F369" s="65" t="n">
        <v>700</v>
      </c>
      <c r="G369" s="66"/>
      <c r="H369" s="66"/>
      <c r="I369" s="66" t="n">
        <v>405.945</v>
      </c>
      <c r="J369" s="66" t="n">
        <v>350</v>
      </c>
      <c r="K369" s="66" t="n">
        <v>2750</v>
      </c>
      <c r="L369" s="66" t="n">
        <v>800</v>
      </c>
      <c r="M369" s="66" t="n">
        <v>1100</v>
      </c>
      <c r="N369" s="69" t="n">
        <v>900</v>
      </c>
      <c r="O369" s="83" t="n">
        <v>85</v>
      </c>
      <c r="P369" s="71" t="n">
        <f aca="false">SUM(I369:O369)+F369</f>
        <v>7090.945</v>
      </c>
      <c r="Q369" s="65" t="n">
        <v>4</v>
      </c>
      <c r="R369" s="66" t="n">
        <v>0</v>
      </c>
      <c r="S369" s="67" t="n">
        <f aca="false">SUM(Q369:R369)</f>
        <v>4</v>
      </c>
      <c r="T369" s="70" t="n">
        <f aca="false">(Q369*1000)+T368</f>
        <v>54653242</v>
      </c>
      <c r="U369" s="139" t="n">
        <f aca="false">+U368+(R369*1000)</f>
        <v>31802253</v>
      </c>
      <c r="V369" s="72" t="n">
        <f aca="false">+E369-P369-S369</f>
        <v>0.055000000000291</v>
      </c>
      <c r="W369" s="75"/>
      <c r="X369" s="162"/>
      <c r="Y369" s="75"/>
      <c r="Z369" s="78"/>
    </row>
    <row r="370" customFormat="false" ht="11.25" hidden="false" customHeight="false" outlineLevel="0" collapsed="false">
      <c r="B370" s="84" t="n">
        <v>3</v>
      </c>
    </row>
    <row r="371" customFormat="false" ht="12.7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  <c r="P371" s="0"/>
      <c r="Q371" s="0"/>
      <c r="R371" s="0"/>
      <c r="S371" s="0"/>
      <c r="T371" s="0"/>
    </row>
    <row r="372" customFormat="false" ht="12.7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  <c r="P372" s="0"/>
      <c r="Q372" s="0"/>
      <c r="R372" s="0"/>
      <c r="S372" s="0"/>
      <c r="T372" s="0"/>
    </row>
    <row r="373" customFormat="false" ht="12.7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  <c r="P373" s="0"/>
      <c r="Q373" s="0"/>
      <c r="R373" s="0"/>
      <c r="S373" s="0"/>
      <c r="T373" s="0"/>
    </row>
    <row r="374" customFormat="false" ht="12.7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  <c r="P374" s="0"/>
      <c r="Q374" s="0"/>
      <c r="R374" s="0"/>
      <c r="S374" s="0"/>
      <c r="T374" s="0"/>
    </row>
    <row r="375" customFormat="false" ht="12.7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  <c r="P375" s="0"/>
      <c r="Q375" s="0"/>
      <c r="R375" s="0"/>
      <c r="S375" s="0"/>
      <c r="T375" s="0"/>
    </row>
    <row r="376" customFormat="false" ht="12.7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  <c r="P376" s="0"/>
      <c r="Q376" s="0"/>
      <c r="R376" s="0"/>
      <c r="S376" s="0"/>
      <c r="T376" s="0"/>
    </row>
    <row r="377" customFormat="false" ht="12.7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  <c r="P377" s="0"/>
      <c r="Q377" s="0"/>
      <c r="R377" s="0"/>
      <c r="S377" s="0"/>
      <c r="T377" s="0"/>
    </row>
    <row r="378" customFormat="false" ht="12.7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  <c r="P378" s="0"/>
      <c r="Q378" s="0"/>
      <c r="R378" s="0"/>
      <c r="S378" s="0"/>
      <c r="T378" s="0"/>
    </row>
  </sheetData>
  <mergeCells count="22">
    <mergeCell ref="C2:E2"/>
    <mergeCell ref="F2:P2"/>
    <mergeCell ref="Q2:U2"/>
    <mergeCell ref="W2:Z2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rintOptions headings="false" gridLines="false" gridLinesSet="true" horizontalCentered="false" verticalCentered="false"/>
  <pageMargins left="0.2" right="0.229861111111111" top="0.170138888888889" bottom="0.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77" topLeftCell="C310" activePane="bottomRight" state="frozen"/>
      <selection pane="topLeft" activeCell="A1" activeCellId="0" sqref="A1"/>
      <selection pane="topRight" activeCell="C1" activeCellId="0" sqref="C1"/>
      <selection pane="bottomLeft" activeCell="A310" activeCellId="0" sqref="A310"/>
      <selection pane="bottomRight" activeCell="F330" activeCellId="0" sqref="F330"/>
    </sheetView>
  </sheetViews>
  <sheetFormatPr defaultColWidth="14.70703125" defaultRowHeight="11.2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8.7"/>
    <col collapsed="false" customWidth="true" hidden="false" outlineLevel="0" max="3" min="3" style="1" width="10.41"/>
    <col collapsed="false" customWidth="true" hidden="false" outlineLevel="0" max="4" min="4" style="1" width="11.13"/>
    <col collapsed="false" customWidth="true" hidden="false" outlineLevel="0" max="5" min="5" style="1" width="10.56"/>
    <col collapsed="false" customWidth="true" hidden="false" outlineLevel="0" max="6" min="6" style="1" width="9.14"/>
    <col collapsed="false" customWidth="true" hidden="true" outlineLevel="0" max="8" min="7" style="1" width="9.0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11.13"/>
    <col collapsed="false" customWidth="true" hidden="false" outlineLevel="0" max="12" min="12" style="1" width="7.56"/>
    <col collapsed="false" customWidth="true" hidden="false" outlineLevel="0" max="13" min="13" style="1" width="7.42"/>
    <col collapsed="false" customWidth="true" hidden="false" outlineLevel="0" max="14" min="14" style="1" width="7.14"/>
    <col collapsed="false" customWidth="true" hidden="false" outlineLevel="0" max="15" min="15" style="1" width="7.99"/>
    <col collapsed="false" customWidth="true" hidden="false" outlineLevel="0" max="16" min="16" style="1" width="10.13"/>
    <col collapsed="false" customWidth="true" hidden="false" outlineLevel="0" max="17" min="17" style="1" width="6.56"/>
    <col collapsed="false" customWidth="true" hidden="false" outlineLevel="0" max="18" min="18" style="1" width="9.99"/>
    <col collapsed="false" customWidth="true" hidden="false" outlineLevel="0" max="19" min="19" style="1" width="9.41"/>
    <col collapsed="false" customWidth="true" hidden="false" outlineLevel="0" max="20" min="20" style="1" width="10.71"/>
    <col collapsed="false" customWidth="true" hidden="false" outlineLevel="0" max="21" min="21" style="1" width="13.41"/>
    <col collapsed="false" customWidth="true" hidden="false" outlineLevel="0" max="22" min="22" style="1" width="6.85"/>
    <col collapsed="false" customWidth="true" hidden="false" outlineLevel="0" max="23" min="23" style="1" width="7.56"/>
    <col collapsed="false" customWidth="true" hidden="false" outlineLevel="0" max="24" min="24" style="1" width="5.56"/>
    <col collapsed="false" customWidth="true" hidden="false" outlineLevel="0" max="25" min="25" style="1" width="5.85"/>
    <col collapsed="false" customWidth="true" hidden="false" outlineLevel="0" max="26" min="26" style="1" width="7.56"/>
    <col collapsed="false" customWidth="false" hidden="false" outlineLevel="0" max="257" min="27" style="1" width="14.7"/>
  </cols>
  <sheetData>
    <row r="1" customFormat="false" ht="12" hidden="false" customHeight="false" outlineLevel="0" collapsed="false">
      <c r="C1" s="3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T1" s="107" t="n">
        <v>45071585</v>
      </c>
      <c r="U1" s="107" t="n">
        <v>32500000</v>
      </c>
    </row>
    <row r="2" customFormat="false" ht="12.75" hidden="false" customHeight="true" outlineLevel="0" collapsed="false">
      <c r="A2" s="54"/>
      <c r="B2" s="7"/>
      <c r="C2" s="108" t="s">
        <v>0</v>
      </c>
      <c r="D2" s="108"/>
      <c r="E2" s="108"/>
      <c r="F2" s="109" t="s">
        <v>1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 t="s">
        <v>2</v>
      </c>
      <c r="R2" s="110"/>
      <c r="S2" s="110"/>
      <c r="T2" s="110"/>
      <c r="U2" s="110"/>
      <c r="V2" s="11"/>
      <c r="W2" s="111" t="s">
        <v>58</v>
      </c>
      <c r="X2" s="111"/>
      <c r="Y2" s="111"/>
      <c r="Z2" s="111"/>
    </row>
    <row r="3" customFormat="false" ht="12.75" hidden="false" customHeight="true" outlineLevel="0" collapsed="false">
      <c r="A3" s="54"/>
      <c r="B3" s="16" t="s">
        <v>6</v>
      </c>
      <c r="C3" s="17" t="s">
        <v>7</v>
      </c>
      <c r="D3" s="18" t="s">
        <v>8</v>
      </c>
      <c r="E3" s="112" t="s">
        <v>9</v>
      </c>
      <c r="F3" s="27" t="s">
        <v>10</v>
      </c>
      <c r="G3" s="113" t="s">
        <v>59</v>
      </c>
      <c r="H3" s="113" t="s">
        <v>60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8" t="s">
        <v>18</v>
      </c>
      <c r="Q3" s="25" t="s">
        <v>19</v>
      </c>
      <c r="R3" s="23" t="s">
        <v>20</v>
      </c>
      <c r="S3" s="23" t="s">
        <v>21</v>
      </c>
      <c r="T3" s="114" t="s">
        <v>22</v>
      </c>
      <c r="U3" s="24" t="s">
        <v>23</v>
      </c>
      <c r="V3" s="26" t="s">
        <v>24</v>
      </c>
      <c r="W3" s="115" t="s">
        <v>61</v>
      </c>
      <c r="X3" s="116" t="s">
        <v>62</v>
      </c>
      <c r="Y3" s="115" t="s">
        <v>62</v>
      </c>
      <c r="Z3" s="117" t="s">
        <v>62</v>
      </c>
    </row>
    <row r="4" customFormat="false" ht="12" hidden="false" customHeight="true" outlineLevel="0" collapsed="false">
      <c r="A4" s="54"/>
      <c r="B4" s="118"/>
      <c r="C4" s="17"/>
      <c r="D4" s="18"/>
      <c r="E4" s="112"/>
      <c r="F4" s="27"/>
      <c r="G4" s="119" t="s">
        <v>63</v>
      </c>
      <c r="H4" s="119" t="s">
        <v>64</v>
      </c>
      <c r="I4" s="20"/>
      <c r="J4" s="20" t="s">
        <v>12</v>
      </c>
      <c r="K4" s="20" t="s">
        <v>13</v>
      </c>
      <c r="L4" s="20" t="s">
        <v>14</v>
      </c>
      <c r="M4" s="20" t="s">
        <v>15</v>
      </c>
      <c r="N4" s="20" t="s">
        <v>16</v>
      </c>
      <c r="O4" s="20" t="s">
        <v>17</v>
      </c>
      <c r="P4" s="28" t="s">
        <v>18</v>
      </c>
      <c r="Q4" s="25" t="s">
        <v>19</v>
      </c>
      <c r="R4" s="23" t="s">
        <v>20</v>
      </c>
      <c r="S4" s="23" t="s">
        <v>21</v>
      </c>
      <c r="T4" s="114"/>
      <c r="U4" s="24"/>
      <c r="V4" s="26"/>
      <c r="W4" s="120" t="s">
        <v>65</v>
      </c>
      <c r="X4" s="121" t="s">
        <v>66</v>
      </c>
      <c r="Y4" s="120" t="s">
        <v>67</v>
      </c>
      <c r="Z4" s="122" t="s">
        <v>65</v>
      </c>
    </row>
    <row r="5" customFormat="false" ht="12" hidden="true" customHeight="true" outlineLevel="0" collapsed="false">
      <c r="A5" s="123" t="s">
        <v>68</v>
      </c>
      <c r="B5" s="81" t="n">
        <v>36831</v>
      </c>
      <c r="C5" s="124" t="n">
        <v>3683.932</v>
      </c>
      <c r="D5" s="124" t="n">
        <v>2888.391</v>
      </c>
      <c r="E5" s="125" t="n">
        <v>6572.323</v>
      </c>
      <c r="F5" s="126" t="n">
        <v>898.339</v>
      </c>
      <c r="G5" s="127"/>
      <c r="H5" s="127"/>
      <c r="I5" s="124" t="n">
        <v>562.278</v>
      </c>
      <c r="J5" s="124" t="n">
        <v>418.215</v>
      </c>
      <c r="K5" s="124" t="n">
        <v>2582.059</v>
      </c>
      <c r="L5" s="124" t="n">
        <v>677.212</v>
      </c>
      <c r="M5" s="124" t="n">
        <v>902.111</v>
      </c>
      <c r="N5" s="124" t="n">
        <v>808.79</v>
      </c>
      <c r="O5" s="124" t="n">
        <v>11</v>
      </c>
      <c r="P5" s="125" t="n">
        <v>6860.004</v>
      </c>
      <c r="Q5" s="126" t="n">
        <v>-318.363</v>
      </c>
      <c r="R5" s="124" t="n">
        <v>30.682</v>
      </c>
      <c r="S5" s="128" t="n">
        <v>-287.681</v>
      </c>
      <c r="T5" s="124" t="n">
        <v>44753222</v>
      </c>
      <c r="U5" s="125" t="n">
        <v>32500000</v>
      </c>
      <c r="V5" s="129" t="n">
        <v>-5.11590769747272E-013</v>
      </c>
      <c r="W5" s="130" t="n">
        <v>42.7637682298284</v>
      </c>
      <c r="X5" s="131" t="n">
        <v>45</v>
      </c>
      <c r="Y5" s="54" t="n">
        <v>37</v>
      </c>
      <c r="Z5" s="132" t="n">
        <v>41</v>
      </c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</row>
    <row r="6" customFormat="false" ht="12" hidden="true" customHeight="true" outlineLevel="0" collapsed="false">
      <c r="A6" s="134" t="s">
        <v>69</v>
      </c>
      <c r="B6" s="81" t="n">
        <v>36832</v>
      </c>
      <c r="C6" s="124" t="n">
        <v>3788.174</v>
      </c>
      <c r="D6" s="124" t="n">
        <v>2949.017</v>
      </c>
      <c r="E6" s="125" t="n">
        <v>6737.191</v>
      </c>
      <c r="F6" s="126" t="n">
        <v>1091.437</v>
      </c>
      <c r="G6" s="135"/>
      <c r="H6" s="135"/>
      <c r="I6" s="124" t="n">
        <v>555.716</v>
      </c>
      <c r="J6" s="124" t="n">
        <v>496.495</v>
      </c>
      <c r="K6" s="124" t="n">
        <v>2389.672</v>
      </c>
      <c r="L6" s="124" t="n">
        <v>892.578</v>
      </c>
      <c r="M6" s="124" t="n">
        <v>841.444</v>
      </c>
      <c r="N6" s="124" t="n">
        <v>805.752</v>
      </c>
      <c r="O6" s="124" t="n">
        <v>9</v>
      </c>
      <c r="P6" s="125" t="n">
        <v>7082.094</v>
      </c>
      <c r="Q6" s="126" t="n">
        <v>-204.791</v>
      </c>
      <c r="R6" s="124" t="n">
        <v>-140.112</v>
      </c>
      <c r="S6" s="124" t="n">
        <v>-344.903</v>
      </c>
      <c r="T6" s="136" t="n">
        <v>44548431</v>
      </c>
      <c r="U6" s="125" t="n">
        <v>32359888</v>
      </c>
      <c r="V6" s="129" t="n">
        <v>0</v>
      </c>
      <c r="W6" s="130" t="n">
        <v>41.5483082751779</v>
      </c>
      <c r="X6" s="131" t="n">
        <v>45</v>
      </c>
      <c r="Y6" s="54" t="n">
        <v>30</v>
      </c>
      <c r="Z6" s="132" t="n">
        <v>37.5</v>
      </c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3"/>
      <c r="IS6" s="133"/>
      <c r="IT6" s="133"/>
      <c r="IU6" s="133"/>
      <c r="IV6" s="133"/>
      <c r="IW6" s="133"/>
    </row>
    <row r="7" customFormat="false" ht="12" hidden="true" customHeight="true" outlineLevel="0" collapsed="false">
      <c r="A7" s="134" t="s">
        <v>70</v>
      </c>
      <c r="B7" s="81" t="n">
        <v>36833</v>
      </c>
      <c r="C7" s="124" t="n">
        <v>3893.886</v>
      </c>
      <c r="D7" s="124" t="n">
        <v>3050.217</v>
      </c>
      <c r="E7" s="125" t="n">
        <v>6944.103</v>
      </c>
      <c r="F7" s="126" t="n">
        <v>854.274</v>
      </c>
      <c r="G7" s="135"/>
      <c r="H7" s="135"/>
      <c r="I7" s="124" t="n">
        <v>550.848</v>
      </c>
      <c r="J7" s="124" t="n">
        <v>496.661</v>
      </c>
      <c r="K7" s="124" t="n">
        <v>2524.679</v>
      </c>
      <c r="L7" s="124" t="n">
        <v>865.468</v>
      </c>
      <c r="M7" s="124" t="n">
        <v>1107.208</v>
      </c>
      <c r="N7" s="124" t="n">
        <v>811.907</v>
      </c>
      <c r="O7" s="124" t="n">
        <v>4</v>
      </c>
      <c r="P7" s="125" t="n">
        <v>7215.045</v>
      </c>
      <c r="Q7" s="126" t="n">
        <v>-214.554</v>
      </c>
      <c r="R7" s="124" t="n">
        <v>-56.388</v>
      </c>
      <c r="S7" s="124" t="n">
        <v>-270.942</v>
      </c>
      <c r="T7" s="136" t="n">
        <v>44333877</v>
      </c>
      <c r="U7" s="125" t="n">
        <v>32303500</v>
      </c>
      <c r="V7" s="129" t="n">
        <v>0</v>
      </c>
      <c r="W7" s="130" t="n">
        <v>38.0445221761711</v>
      </c>
      <c r="X7" s="131" t="n">
        <v>46</v>
      </c>
      <c r="Y7" s="54" t="n">
        <v>27</v>
      </c>
      <c r="Z7" s="132" t="n">
        <v>36.5</v>
      </c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</row>
    <row r="8" customFormat="false" ht="12" hidden="true" customHeight="true" outlineLevel="0" collapsed="false">
      <c r="A8" s="134" t="s">
        <v>71</v>
      </c>
      <c r="B8" s="81" t="n">
        <v>36834</v>
      </c>
      <c r="C8" s="124" t="n">
        <v>3928.885</v>
      </c>
      <c r="D8" s="124" t="n">
        <v>3081.405</v>
      </c>
      <c r="E8" s="125" t="n">
        <v>7010.29</v>
      </c>
      <c r="F8" s="126" t="n">
        <v>910.74</v>
      </c>
      <c r="G8" s="135"/>
      <c r="H8" s="135"/>
      <c r="I8" s="124" t="n">
        <v>490.856</v>
      </c>
      <c r="J8" s="124" t="n">
        <v>485.872</v>
      </c>
      <c r="K8" s="124" t="n">
        <v>2584.261</v>
      </c>
      <c r="L8" s="124" t="n">
        <v>881.704</v>
      </c>
      <c r="M8" s="124" t="n">
        <v>980.077</v>
      </c>
      <c r="N8" s="124" t="n">
        <v>807.931</v>
      </c>
      <c r="O8" s="124" t="n">
        <v>3</v>
      </c>
      <c r="P8" s="125" t="n">
        <v>7144.441</v>
      </c>
      <c r="Q8" s="126" t="n">
        <v>-144.647</v>
      </c>
      <c r="R8" s="124" t="n">
        <v>10.496</v>
      </c>
      <c r="S8" s="124" t="n">
        <v>-134.151</v>
      </c>
      <c r="T8" s="136" t="n">
        <v>44189230</v>
      </c>
      <c r="U8" s="125" t="n">
        <v>32313996</v>
      </c>
      <c r="V8" s="129" t="n">
        <v>0</v>
      </c>
      <c r="W8" s="130" t="n">
        <v>36.6259123777888</v>
      </c>
      <c r="X8" s="131" t="n">
        <v>51</v>
      </c>
      <c r="Y8" s="54" t="n">
        <v>26</v>
      </c>
      <c r="Z8" s="132" t="n">
        <v>38.5</v>
      </c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  <c r="IP8" s="133"/>
      <c r="IQ8" s="133"/>
      <c r="IR8" s="133"/>
      <c r="IS8" s="133"/>
      <c r="IT8" s="133"/>
      <c r="IU8" s="133"/>
      <c r="IV8" s="133"/>
      <c r="IW8" s="133"/>
    </row>
    <row r="9" customFormat="false" ht="12" hidden="true" customHeight="true" outlineLevel="0" collapsed="false">
      <c r="A9" s="134" t="s">
        <v>72</v>
      </c>
      <c r="B9" s="81" t="n">
        <v>36835</v>
      </c>
      <c r="C9" s="124" t="n">
        <v>3966.99</v>
      </c>
      <c r="D9" s="124" t="n">
        <v>3098.967</v>
      </c>
      <c r="E9" s="125" t="n">
        <v>7065.957</v>
      </c>
      <c r="F9" s="126" t="n">
        <v>1105.669</v>
      </c>
      <c r="G9" s="135"/>
      <c r="H9" s="135"/>
      <c r="I9" s="124" t="n">
        <v>552.285</v>
      </c>
      <c r="J9" s="124" t="n">
        <v>498.793</v>
      </c>
      <c r="K9" s="124" t="n">
        <v>2602.353</v>
      </c>
      <c r="L9" s="124" t="n">
        <v>801.826</v>
      </c>
      <c r="M9" s="124" t="n">
        <v>1037.042</v>
      </c>
      <c r="N9" s="124" t="n">
        <v>806.544</v>
      </c>
      <c r="O9" s="124" t="n">
        <v>1</v>
      </c>
      <c r="P9" s="125" t="n">
        <v>7405.512</v>
      </c>
      <c r="Q9" s="126" t="n">
        <v>-164.517</v>
      </c>
      <c r="R9" s="124" t="n">
        <v>-175.038</v>
      </c>
      <c r="S9" s="124" t="n">
        <v>-339.555</v>
      </c>
      <c r="T9" s="136" t="n">
        <v>44024713</v>
      </c>
      <c r="U9" s="125" t="n">
        <v>32138958</v>
      </c>
      <c r="V9" s="129" t="n">
        <v>0</v>
      </c>
      <c r="W9" s="130" t="n">
        <v>42.2911610106897</v>
      </c>
      <c r="X9" s="131" t="n">
        <v>44</v>
      </c>
      <c r="Y9" s="54" t="n">
        <v>33</v>
      </c>
      <c r="Z9" s="132" t="n">
        <v>38.5</v>
      </c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</row>
    <row r="10" customFormat="false" ht="12" hidden="true" customHeight="true" outlineLevel="0" collapsed="false">
      <c r="A10" s="134" t="s">
        <v>73</v>
      </c>
      <c r="B10" s="81" t="n">
        <v>36836</v>
      </c>
      <c r="C10" s="124" t="n">
        <v>3946.478</v>
      </c>
      <c r="D10" s="124" t="n">
        <v>3090</v>
      </c>
      <c r="E10" s="125" t="n">
        <v>7036.478</v>
      </c>
      <c r="F10" s="126" t="n">
        <v>1388.216</v>
      </c>
      <c r="G10" s="135"/>
      <c r="H10" s="135"/>
      <c r="I10" s="124" t="n">
        <v>632.161</v>
      </c>
      <c r="J10" s="124" t="n">
        <v>495.12</v>
      </c>
      <c r="K10" s="124" t="n">
        <v>2569</v>
      </c>
      <c r="L10" s="124" t="n">
        <v>786.888</v>
      </c>
      <c r="M10" s="124" t="n">
        <v>982.585</v>
      </c>
      <c r="N10" s="124" t="n">
        <v>806.596</v>
      </c>
      <c r="O10" s="124" t="n">
        <v>1</v>
      </c>
      <c r="P10" s="125" t="n">
        <v>7661.566</v>
      </c>
      <c r="Q10" s="126" t="n">
        <v>-240.751</v>
      </c>
      <c r="R10" s="124" t="n">
        <v>-384.337</v>
      </c>
      <c r="S10" s="124" t="n">
        <v>-625.088</v>
      </c>
      <c r="T10" s="136" t="n">
        <v>43783962</v>
      </c>
      <c r="U10" s="125" t="n">
        <v>31754621</v>
      </c>
      <c r="V10" s="129" t="n">
        <v>0</v>
      </c>
      <c r="W10" s="130" t="n">
        <v>30.9222931368266</v>
      </c>
      <c r="X10" s="131" t="n">
        <v>39</v>
      </c>
      <c r="Y10" s="54" t="n">
        <v>27</v>
      </c>
      <c r="Z10" s="132" t="n">
        <v>33</v>
      </c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  <c r="IR10" s="133"/>
      <c r="IS10" s="133"/>
      <c r="IT10" s="133"/>
      <c r="IU10" s="133"/>
      <c r="IV10" s="133"/>
      <c r="IW10" s="133"/>
    </row>
    <row r="11" customFormat="false" ht="12" hidden="true" customHeight="true" outlineLevel="0" collapsed="false">
      <c r="A11" s="134" t="s">
        <v>74</v>
      </c>
      <c r="B11" s="81" t="n">
        <v>36837</v>
      </c>
      <c r="C11" s="124" t="n">
        <v>3900</v>
      </c>
      <c r="D11" s="124" t="n">
        <v>3000</v>
      </c>
      <c r="E11" s="125" t="n">
        <v>6900</v>
      </c>
      <c r="F11" s="126" t="n">
        <v>1347</v>
      </c>
      <c r="G11" s="135"/>
      <c r="H11" s="135"/>
      <c r="I11" s="124" t="n">
        <v>652.108</v>
      </c>
      <c r="J11" s="124" t="n">
        <v>493.329</v>
      </c>
      <c r="K11" s="124" t="n">
        <v>2569.083</v>
      </c>
      <c r="L11" s="124" t="n">
        <v>828.783</v>
      </c>
      <c r="M11" s="124" t="n">
        <v>900</v>
      </c>
      <c r="N11" s="124" t="n">
        <v>719.049</v>
      </c>
      <c r="O11" s="124" t="n">
        <v>1</v>
      </c>
      <c r="P11" s="125" t="n">
        <v>7510.352</v>
      </c>
      <c r="Q11" s="126" t="n">
        <v>-360.733</v>
      </c>
      <c r="R11" s="124" t="n">
        <v>-249.414</v>
      </c>
      <c r="S11" s="124" t="n">
        <v>-610.147</v>
      </c>
      <c r="T11" s="136" t="n">
        <v>43423229</v>
      </c>
      <c r="U11" s="125" t="n">
        <v>31505207</v>
      </c>
      <c r="V11" s="58" t="n">
        <v>-0.205000000000837</v>
      </c>
      <c r="W11" s="130" t="n">
        <v>24.8137715893084</v>
      </c>
      <c r="X11" s="131" t="n">
        <v>38</v>
      </c>
      <c r="Y11" s="54" t="n">
        <v>22</v>
      </c>
      <c r="Z11" s="132" t="n">
        <v>30</v>
      </c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  <c r="IT11" s="133"/>
      <c r="IU11" s="133"/>
      <c r="IV11" s="133"/>
      <c r="IW11" s="133"/>
    </row>
    <row r="12" customFormat="false" ht="12" hidden="true" customHeight="true" outlineLevel="0" collapsed="false">
      <c r="A12" s="134" t="s">
        <v>68</v>
      </c>
      <c r="B12" s="81" t="n">
        <v>36838</v>
      </c>
      <c r="C12" s="124" t="n">
        <v>3860.729</v>
      </c>
      <c r="D12" s="124" t="n">
        <v>3002.151</v>
      </c>
      <c r="E12" s="125" t="n">
        <v>6862.88</v>
      </c>
      <c r="F12" s="126" t="n">
        <v>1131.942</v>
      </c>
      <c r="G12" s="135"/>
      <c r="H12" s="135"/>
      <c r="I12" s="124" t="n">
        <v>650.847</v>
      </c>
      <c r="J12" s="124" t="n">
        <v>490.783</v>
      </c>
      <c r="K12" s="124" t="n">
        <v>2534.427</v>
      </c>
      <c r="L12" s="124" t="n">
        <v>822.067</v>
      </c>
      <c r="M12" s="124" t="n">
        <v>897.172</v>
      </c>
      <c r="N12" s="124" t="n">
        <v>719.513</v>
      </c>
      <c r="O12" s="124" t="n">
        <v>68</v>
      </c>
      <c r="P12" s="125" t="n">
        <v>7314.751</v>
      </c>
      <c r="Q12" s="126" t="n">
        <v>-346.677</v>
      </c>
      <c r="R12" s="124" t="n">
        <v>-105.194</v>
      </c>
      <c r="S12" s="124" t="n">
        <v>-451.871</v>
      </c>
      <c r="T12" s="136" t="n">
        <v>43076552</v>
      </c>
      <c r="U12" s="125" t="n">
        <v>31400013</v>
      </c>
      <c r="V12" s="129" t="n">
        <v>0</v>
      </c>
      <c r="W12" s="130" t="n">
        <v>28.1223492366541</v>
      </c>
      <c r="X12" s="131" t="n">
        <v>40</v>
      </c>
      <c r="Y12" s="54" t="n">
        <v>24</v>
      </c>
      <c r="Z12" s="132" t="n">
        <v>32</v>
      </c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  <c r="IT12" s="133"/>
      <c r="IU12" s="133"/>
      <c r="IV12" s="133"/>
      <c r="IW12" s="133"/>
    </row>
    <row r="13" customFormat="false" ht="12" hidden="true" customHeight="true" outlineLevel="0" collapsed="false">
      <c r="A13" s="134" t="s">
        <v>69</v>
      </c>
      <c r="B13" s="81" t="n">
        <v>36839</v>
      </c>
      <c r="C13" s="124" t="n">
        <v>3804.025</v>
      </c>
      <c r="D13" s="124" t="n">
        <v>3098.388</v>
      </c>
      <c r="E13" s="125" t="n">
        <v>6902.413</v>
      </c>
      <c r="F13" s="126" t="n">
        <v>1163.042</v>
      </c>
      <c r="G13" s="135"/>
      <c r="H13" s="135"/>
      <c r="I13" s="124" t="n">
        <v>659.695</v>
      </c>
      <c r="J13" s="124" t="n">
        <v>463.757</v>
      </c>
      <c r="K13" s="124" t="n">
        <v>2458.336</v>
      </c>
      <c r="L13" s="124" t="n">
        <v>917.75</v>
      </c>
      <c r="M13" s="124" t="n">
        <v>916.125</v>
      </c>
      <c r="N13" s="124" t="n">
        <v>726.589</v>
      </c>
      <c r="O13" s="124" t="n">
        <v>8</v>
      </c>
      <c r="P13" s="125" t="n">
        <v>7313.294</v>
      </c>
      <c r="Q13" s="126" t="n">
        <v>-353.932</v>
      </c>
      <c r="R13" s="124" t="n">
        <v>-56.949</v>
      </c>
      <c r="S13" s="124" t="n">
        <v>-410.881</v>
      </c>
      <c r="T13" s="136" t="n">
        <v>42722620</v>
      </c>
      <c r="U13" s="125" t="n">
        <v>31343064</v>
      </c>
      <c r="V13" s="129" t="n">
        <v>0</v>
      </c>
      <c r="W13" s="130" t="n">
        <v>33.2456795809415</v>
      </c>
      <c r="X13" s="131" t="n">
        <v>32</v>
      </c>
      <c r="Y13" s="54" t="n">
        <v>30</v>
      </c>
      <c r="Z13" s="132" t="n">
        <v>31</v>
      </c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</row>
    <row r="14" customFormat="false" ht="12" hidden="true" customHeight="true" outlineLevel="0" collapsed="false">
      <c r="A14" s="134" t="s">
        <v>70</v>
      </c>
      <c r="B14" s="81" t="n">
        <v>36840</v>
      </c>
      <c r="C14" s="124" t="n">
        <v>3879.766</v>
      </c>
      <c r="D14" s="124" t="n">
        <v>3066.399</v>
      </c>
      <c r="E14" s="125" t="n">
        <v>6946.165</v>
      </c>
      <c r="F14" s="126" t="n">
        <v>1477.691</v>
      </c>
      <c r="G14" s="135"/>
      <c r="H14" s="135"/>
      <c r="I14" s="124" t="n">
        <v>678.609</v>
      </c>
      <c r="J14" s="124" t="n">
        <v>473.962</v>
      </c>
      <c r="K14" s="124" t="n">
        <v>2461.034</v>
      </c>
      <c r="L14" s="124" t="n">
        <v>913.432</v>
      </c>
      <c r="M14" s="124" t="n">
        <v>821.804</v>
      </c>
      <c r="N14" s="124" t="n">
        <v>726.295</v>
      </c>
      <c r="O14" s="124" t="n">
        <v>71</v>
      </c>
      <c r="P14" s="125" t="n">
        <v>7623.827</v>
      </c>
      <c r="Q14" s="126" t="n">
        <v>-359.521</v>
      </c>
      <c r="R14" s="124" t="n">
        <v>-318.141</v>
      </c>
      <c r="S14" s="124" t="n">
        <v>-677.662</v>
      </c>
      <c r="T14" s="136" t="n">
        <v>42363099</v>
      </c>
      <c r="U14" s="125" t="n">
        <v>31024923</v>
      </c>
      <c r="V14" s="129" t="n">
        <v>0</v>
      </c>
      <c r="W14" s="130" t="n">
        <v>29.2359545258937</v>
      </c>
      <c r="X14" s="131" t="n">
        <v>33</v>
      </c>
      <c r="Y14" s="54" t="n">
        <v>20</v>
      </c>
      <c r="Z14" s="132" t="n">
        <v>26.5</v>
      </c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</row>
    <row r="15" customFormat="false" ht="12" hidden="true" customHeight="true" outlineLevel="0" collapsed="false">
      <c r="A15" s="134" t="s">
        <v>71</v>
      </c>
      <c r="B15" s="81" t="n">
        <v>36841</v>
      </c>
      <c r="C15" s="124" t="n">
        <v>3821.623</v>
      </c>
      <c r="D15" s="124" t="n">
        <v>3140.353</v>
      </c>
      <c r="E15" s="125" t="n">
        <v>6961.976</v>
      </c>
      <c r="F15" s="126" t="n">
        <v>1532.933</v>
      </c>
      <c r="G15" s="135"/>
      <c r="H15" s="135"/>
      <c r="I15" s="124" t="n">
        <v>666.593</v>
      </c>
      <c r="J15" s="124" t="n">
        <v>495.08</v>
      </c>
      <c r="K15" s="124" t="n">
        <v>2604.92</v>
      </c>
      <c r="L15" s="124" t="n">
        <v>877.456</v>
      </c>
      <c r="M15" s="124" t="n">
        <v>697.643</v>
      </c>
      <c r="N15" s="124" t="n">
        <v>817.776</v>
      </c>
      <c r="O15" s="124" t="n">
        <v>18</v>
      </c>
      <c r="P15" s="125" t="n">
        <v>7710.401</v>
      </c>
      <c r="Q15" s="126" t="n">
        <v>-351.239</v>
      </c>
      <c r="R15" s="124" t="n">
        <v>-397.186</v>
      </c>
      <c r="S15" s="124" t="n">
        <v>-748.425</v>
      </c>
      <c r="T15" s="136" t="n">
        <v>42011860</v>
      </c>
      <c r="U15" s="125" t="n">
        <v>30627737</v>
      </c>
      <c r="V15" s="129" t="n">
        <v>0</v>
      </c>
      <c r="W15" s="130" t="n">
        <v>23.221655463363</v>
      </c>
      <c r="X15" s="131" t="n">
        <v>31</v>
      </c>
      <c r="Y15" s="54" t="n">
        <v>15</v>
      </c>
      <c r="Z15" s="132" t="n">
        <v>23</v>
      </c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  <c r="IT15" s="133"/>
      <c r="IU15" s="133"/>
      <c r="IV15" s="133"/>
      <c r="IW15" s="133"/>
    </row>
    <row r="16" customFormat="false" ht="12" hidden="true" customHeight="true" outlineLevel="0" collapsed="false">
      <c r="A16" s="134" t="s">
        <v>72</v>
      </c>
      <c r="B16" s="81" t="n">
        <v>36842</v>
      </c>
      <c r="C16" s="124" t="n">
        <v>3802.181</v>
      </c>
      <c r="D16" s="124" t="n">
        <v>3152.558</v>
      </c>
      <c r="E16" s="125" t="n">
        <v>6954.739</v>
      </c>
      <c r="F16" s="126" t="n">
        <v>1894.523</v>
      </c>
      <c r="G16" s="135"/>
      <c r="H16" s="135"/>
      <c r="I16" s="124" t="n">
        <v>698.991</v>
      </c>
      <c r="J16" s="124" t="n">
        <v>495.803</v>
      </c>
      <c r="K16" s="124" t="n">
        <v>2615.273</v>
      </c>
      <c r="L16" s="124" t="n">
        <v>888.535</v>
      </c>
      <c r="M16" s="124" t="n">
        <v>590.668</v>
      </c>
      <c r="N16" s="124" t="n">
        <v>810.673</v>
      </c>
      <c r="O16" s="124" t="n">
        <v>22</v>
      </c>
      <c r="P16" s="125" t="n">
        <v>8016.466</v>
      </c>
      <c r="Q16" s="126" t="n">
        <v>-492.913</v>
      </c>
      <c r="R16" s="124" t="n">
        <v>-568.814</v>
      </c>
      <c r="S16" s="124" t="n">
        <v>-1061.727</v>
      </c>
      <c r="T16" s="136" t="n">
        <v>41518947</v>
      </c>
      <c r="U16" s="125" t="n">
        <v>30058923</v>
      </c>
      <c r="V16" s="129" t="n">
        <v>0</v>
      </c>
      <c r="W16" s="130" t="n">
        <v>12.3778311755553</v>
      </c>
      <c r="X16" s="131" t="n">
        <v>29</v>
      </c>
      <c r="Y16" s="54" t="n">
        <v>19</v>
      </c>
      <c r="Z16" s="132" t="n">
        <v>24</v>
      </c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  <c r="IT16" s="133"/>
      <c r="IU16" s="133"/>
      <c r="IV16" s="133"/>
      <c r="IW16" s="133"/>
    </row>
    <row r="17" customFormat="false" ht="12" hidden="true" customHeight="true" outlineLevel="0" collapsed="false">
      <c r="A17" s="134" t="s">
        <v>73</v>
      </c>
      <c r="B17" s="81" t="n">
        <v>36843</v>
      </c>
      <c r="C17" s="124" t="n">
        <v>3836.039</v>
      </c>
      <c r="D17" s="124" t="n">
        <v>3100</v>
      </c>
      <c r="E17" s="125" t="n">
        <v>6936.039</v>
      </c>
      <c r="F17" s="126" t="n">
        <v>1756.448</v>
      </c>
      <c r="G17" s="135"/>
      <c r="H17" s="135"/>
      <c r="I17" s="124" t="n">
        <v>692.609</v>
      </c>
      <c r="J17" s="124" t="n">
        <v>488.48</v>
      </c>
      <c r="K17" s="124" t="n">
        <v>2579</v>
      </c>
      <c r="L17" s="124" t="n">
        <v>864.674</v>
      </c>
      <c r="M17" s="124" t="n">
        <v>751.65</v>
      </c>
      <c r="N17" s="124" t="n">
        <v>818.605</v>
      </c>
      <c r="O17" s="124" t="n">
        <v>22</v>
      </c>
      <c r="P17" s="125" t="n">
        <v>7973.466</v>
      </c>
      <c r="Q17" s="126" t="n">
        <v>-512.523</v>
      </c>
      <c r="R17" s="124" t="n">
        <v>-524.904</v>
      </c>
      <c r="S17" s="124" t="n">
        <v>-1037.427</v>
      </c>
      <c r="T17" s="136" t="n">
        <v>41006424</v>
      </c>
      <c r="U17" s="125" t="n">
        <v>29534019</v>
      </c>
      <c r="V17" s="129" t="n">
        <v>0</v>
      </c>
      <c r="W17" s="130" t="n">
        <v>15.943192589336</v>
      </c>
      <c r="X17" s="131" t="n">
        <v>34</v>
      </c>
      <c r="Y17" s="54" t="n">
        <v>16</v>
      </c>
      <c r="Z17" s="132" t="n">
        <v>25</v>
      </c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  <c r="IT17" s="133"/>
      <c r="IU17" s="133"/>
      <c r="IV17" s="133"/>
      <c r="IW17" s="133"/>
    </row>
    <row r="18" customFormat="false" ht="12" hidden="true" customHeight="true" outlineLevel="0" collapsed="false">
      <c r="A18" s="134" t="s">
        <v>74</v>
      </c>
      <c r="B18" s="81" t="n">
        <v>36844</v>
      </c>
      <c r="C18" s="124" t="n">
        <v>3790.643</v>
      </c>
      <c r="D18" s="124" t="n">
        <v>3055.306</v>
      </c>
      <c r="E18" s="125" t="n">
        <v>6845.949</v>
      </c>
      <c r="F18" s="126" t="n">
        <v>1640.854</v>
      </c>
      <c r="G18" s="135"/>
      <c r="H18" s="135"/>
      <c r="I18" s="124" t="n">
        <v>664.175</v>
      </c>
      <c r="J18" s="124" t="n">
        <v>467.406</v>
      </c>
      <c r="K18" s="124" t="n">
        <v>2592.16</v>
      </c>
      <c r="L18" s="124" t="n">
        <v>774.584</v>
      </c>
      <c r="M18" s="124" t="n">
        <v>767.796</v>
      </c>
      <c r="N18" s="124" t="n">
        <v>843.071</v>
      </c>
      <c r="O18" s="124" t="n">
        <v>24</v>
      </c>
      <c r="P18" s="125" t="n">
        <v>7774.046</v>
      </c>
      <c r="Q18" s="126" t="n">
        <v>-499.392</v>
      </c>
      <c r="R18" s="124" t="n">
        <v>-428.705</v>
      </c>
      <c r="S18" s="124" t="n">
        <v>-928.097</v>
      </c>
      <c r="T18" s="136" t="n">
        <v>40507032</v>
      </c>
      <c r="U18" s="125" t="n">
        <v>29105314</v>
      </c>
      <c r="V18" s="129" t="n">
        <v>0</v>
      </c>
      <c r="W18" s="130" t="n">
        <v>21.8923233209982</v>
      </c>
      <c r="X18" s="131" t="n">
        <v>40</v>
      </c>
      <c r="Y18" s="54" t="n">
        <v>24</v>
      </c>
      <c r="Z18" s="132" t="n">
        <v>32</v>
      </c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  <c r="IW18" s="133"/>
    </row>
    <row r="19" customFormat="false" ht="12" hidden="true" customHeight="true" outlineLevel="0" collapsed="false">
      <c r="A19" s="134" t="s">
        <v>68</v>
      </c>
      <c r="B19" s="81" t="n">
        <v>36845</v>
      </c>
      <c r="C19" s="124" t="n">
        <v>3884.395</v>
      </c>
      <c r="D19" s="124" t="n">
        <v>3035</v>
      </c>
      <c r="E19" s="125" t="n">
        <v>6919.395</v>
      </c>
      <c r="F19" s="126" t="n">
        <v>1766.741</v>
      </c>
      <c r="G19" s="135"/>
      <c r="H19" s="135"/>
      <c r="I19" s="124" t="n">
        <v>667.272</v>
      </c>
      <c r="J19" s="124" t="n">
        <v>464.718</v>
      </c>
      <c r="K19" s="124" t="n">
        <v>2601</v>
      </c>
      <c r="L19" s="124" t="n">
        <v>638.666</v>
      </c>
      <c r="M19" s="124" t="n">
        <v>533.845</v>
      </c>
      <c r="N19" s="124" t="n">
        <v>824.215</v>
      </c>
      <c r="O19" s="124" t="n">
        <v>43</v>
      </c>
      <c r="P19" s="125" t="n">
        <v>7539.457</v>
      </c>
      <c r="Q19" s="126" t="n">
        <v>-341.215</v>
      </c>
      <c r="R19" s="124" t="n">
        <v>-278.847</v>
      </c>
      <c r="S19" s="124" t="n">
        <v>-620.062</v>
      </c>
      <c r="T19" s="136" t="n">
        <v>40165817</v>
      </c>
      <c r="U19" s="125" t="n">
        <v>28826467</v>
      </c>
      <c r="V19" s="129" t="n">
        <v>0</v>
      </c>
      <c r="W19" s="130" t="n">
        <v>24.2741177529101</v>
      </c>
      <c r="X19" s="131" t="n">
        <v>33</v>
      </c>
      <c r="Y19" s="54" t="n">
        <v>23</v>
      </c>
      <c r="Z19" s="132" t="n">
        <v>28</v>
      </c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33"/>
      <c r="GX19" s="133"/>
      <c r="GY19" s="133"/>
      <c r="GZ19" s="133"/>
      <c r="HA19" s="133"/>
      <c r="HB19" s="133"/>
      <c r="HC19" s="133"/>
      <c r="HD19" s="133"/>
      <c r="HE19" s="133"/>
      <c r="HF19" s="133"/>
      <c r="HG19" s="133"/>
      <c r="HH19" s="133"/>
      <c r="HI19" s="133"/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3"/>
      <c r="IF19" s="133"/>
      <c r="IG19" s="133"/>
      <c r="IH19" s="133"/>
      <c r="II19" s="133"/>
      <c r="IJ19" s="133"/>
      <c r="IK19" s="133"/>
      <c r="IL19" s="133"/>
      <c r="IM19" s="133"/>
      <c r="IN19" s="133"/>
      <c r="IO19" s="133"/>
      <c r="IP19" s="133"/>
      <c r="IQ19" s="133"/>
      <c r="IR19" s="133"/>
      <c r="IS19" s="133"/>
      <c r="IT19" s="133"/>
      <c r="IU19" s="133"/>
      <c r="IV19" s="133"/>
      <c r="IW19" s="133"/>
    </row>
    <row r="20" customFormat="false" ht="12" hidden="true" customHeight="true" outlineLevel="0" collapsed="false">
      <c r="A20" s="134" t="s">
        <v>69</v>
      </c>
      <c r="B20" s="81" t="n">
        <v>36846</v>
      </c>
      <c r="C20" s="124" t="n">
        <v>3931.703</v>
      </c>
      <c r="D20" s="124" t="n">
        <v>3023.241</v>
      </c>
      <c r="E20" s="125" t="n">
        <v>6954.944</v>
      </c>
      <c r="F20" s="126" t="n">
        <v>1634.416</v>
      </c>
      <c r="G20" s="135"/>
      <c r="H20" s="135"/>
      <c r="I20" s="124" t="n">
        <v>740.052</v>
      </c>
      <c r="J20" s="124" t="n">
        <v>472.023</v>
      </c>
      <c r="K20" s="124" t="n">
        <v>2674.375</v>
      </c>
      <c r="L20" s="124" t="n">
        <v>693.331</v>
      </c>
      <c r="M20" s="124" t="n">
        <v>820.849</v>
      </c>
      <c r="N20" s="124" t="n">
        <v>810.474</v>
      </c>
      <c r="O20" s="124" t="n">
        <v>46</v>
      </c>
      <c r="P20" s="125" t="n">
        <v>7891.52</v>
      </c>
      <c r="Q20" s="126" t="n">
        <v>-498.11</v>
      </c>
      <c r="R20" s="124" t="n">
        <v>-438.466</v>
      </c>
      <c r="S20" s="124" t="n">
        <v>-936.576</v>
      </c>
      <c r="T20" s="136" t="n">
        <v>39667707</v>
      </c>
      <c r="U20" s="125" t="n">
        <v>28388001</v>
      </c>
      <c r="V20" s="129" t="n">
        <v>0</v>
      </c>
      <c r="W20" s="130" t="n">
        <v>24.5904492891736</v>
      </c>
      <c r="X20" s="131" t="n">
        <v>29</v>
      </c>
      <c r="Y20" s="54" t="n">
        <v>19</v>
      </c>
      <c r="Z20" s="132" t="n">
        <v>24</v>
      </c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  <c r="II20" s="133"/>
      <c r="IJ20" s="133"/>
      <c r="IK20" s="133"/>
      <c r="IL20" s="133"/>
      <c r="IM20" s="133"/>
      <c r="IN20" s="133"/>
      <c r="IO20" s="133"/>
      <c r="IP20" s="133"/>
      <c r="IQ20" s="133"/>
      <c r="IR20" s="133"/>
      <c r="IS20" s="133"/>
      <c r="IT20" s="133"/>
      <c r="IU20" s="133"/>
      <c r="IV20" s="133"/>
      <c r="IW20" s="133"/>
    </row>
    <row r="21" customFormat="false" ht="12" hidden="true" customHeight="true" outlineLevel="0" collapsed="false">
      <c r="A21" s="134" t="s">
        <v>70</v>
      </c>
      <c r="B21" s="81" t="n">
        <v>36847</v>
      </c>
      <c r="C21" s="124" t="n">
        <v>3737.085</v>
      </c>
      <c r="D21" s="124" t="n">
        <v>3063.222</v>
      </c>
      <c r="E21" s="125" t="n">
        <v>6800.307</v>
      </c>
      <c r="F21" s="126" t="n">
        <v>1693.84</v>
      </c>
      <c r="G21" s="135"/>
      <c r="H21" s="135"/>
      <c r="I21" s="124" t="n">
        <v>705.044</v>
      </c>
      <c r="J21" s="124" t="n">
        <v>484.203</v>
      </c>
      <c r="K21" s="124" t="n">
        <v>2572.379</v>
      </c>
      <c r="L21" s="124" t="n">
        <v>833.275</v>
      </c>
      <c r="M21" s="124" t="n">
        <v>604.868</v>
      </c>
      <c r="N21" s="124" t="n">
        <v>828.21</v>
      </c>
      <c r="O21" s="124" t="n">
        <v>7</v>
      </c>
      <c r="P21" s="125" t="n">
        <v>7728.819</v>
      </c>
      <c r="Q21" s="126" t="n">
        <v>-512.534</v>
      </c>
      <c r="R21" s="124" t="n">
        <v>-415.978</v>
      </c>
      <c r="S21" s="124" t="n">
        <v>-928.512</v>
      </c>
      <c r="T21" s="136" t="n">
        <v>39155173</v>
      </c>
      <c r="U21" s="125" t="n">
        <v>27972023</v>
      </c>
      <c r="V21" s="129" t="n">
        <v>0</v>
      </c>
      <c r="W21" s="130" t="n">
        <v>21.7550912395226</v>
      </c>
      <c r="X21" s="131" t="n">
        <v>29</v>
      </c>
      <c r="Y21" s="54" t="n">
        <v>16</v>
      </c>
      <c r="Z21" s="132" t="n">
        <v>22.5</v>
      </c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  <c r="IR21" s="133"/>
      <c r="IS21" s="133"/>
      <c r="IT21" s="133"/>
      <c r="IU21" s="133"/>
      <c r="IV21" s="133"/>
      <c r="IW21" s="133"/>
    </row>
    <row r="22" customFormat="false" ht="12" hidden="true" customHeight="true" outlineLevel="0" collapsed="false">
      <c r="A22" s="134" t="s">
        <v>71</v>
      </c>
      <c r="B22" s="81" t="n">
        <v>36848</v>
      </c>
      <c r="C22" s="124" t="n">
        <v>3899.274</v>
      </c>
      <c r="D22" s="124" t="n">
        <v>3032.772</v>
      </c>
      <c r="E22" s="125" t="n">
        <v>6932.046</v>
      </c>
      <c r="F22" s="126" t="n">
        <v>1361.106</v>
      </c>
      <c r="G22" s="135"/>
      <c r="H22" s="135"/>
      <c r="I22" s="124" t="n">
        <v>617.685</v>
      </c>
      <c r="J22" s="124" t="n">
        <v>481.4</v>
      </c>
      <c r="K22" s="124" t="n">
        <v>2565.37</v>
      </c>
      <c r="L22" s="124" t="n">
        <v>845.94</v>
      </c>
      <c r="M22" s="124" t="n">
        <v>820.217</v>
      </c>
      <c r="N22" s="124" t="n">
        <v>843.542</v>
      </c>
      <c r="O22" s="124" t="n">
        <v>-10</v>
      </c>
      <c r="P22" s="125" t="n">
        <v>7525.26</v>
      </c>
      <c r="Q22" s="126" t="n">
        <v>-465.257</v>
      </c>
      <c r="R22" s="124" t="n">
        <v>-127.957</v>
      </c>
      <c r="S22" s="124" t="n">
        <v>-593.214</v>
      </c>
      <c r="T22" s="136" t="n">
        <v>38689916</v>
      </c>
      <c r="U22" s="125" t="n">
        <v>27844066</v>
      </c>
      <c r="V22" s="129" t="n">
        <v>0</v>
      </c>
      <c r="W22" s="130" t="n">
        <v>20.7216284945275</v>
      </c>
      <c r="X22" s="131" t="n">
        <v>34</v>
      </c>
      <c r="Y22" s="54" t="n">
        <v>17</v>
      </c>
      <c r="Z22" s="132" t="n">
        <v>25.5</v>
      </c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  <c r="HK22" s="133"/>
      <c r="HL22" s="133"/>
      <c r="HM22" s="133"/>
      <c r="HN22" s="133"/>
      <c r="HO22" s="133"/>
      <c r="HP22" s="133"/>
      <c r="HQ22" s="133"/>
      <c r="HR22" s="133"/>
      <c r="HS22" s="133"/>
      <c r="HT22" s="133"/>
      <c r="HU22" s="133"/>
      <c r="HV22" s="133"/>
      <c r="HW22" s="133"/>
      <c r="HX22" s="133"/>
      <c r="HY22" s="133"/>
      <c r="HZ22" s="133"/>
      <c r="IA22" s="133"/>
      <c r="IB22" s="133"/>
      <c r="IC22" s="133"/>
      <c r="ID22" s="133"/>
      <c r="IE22" s="133"/>
      <c r="IF22" s="133"/>
      <c r="IG22" s="133"/>
      <c r="IH22" s="133"/>
      <c r="II22" s="133"/>
      <c r="IJ22" s="133"/>
      <c r="IK22" s="133"/>
      <c r="IL22" s="133"/>
      <c r="IM22" s="133"/>
      <c r="IN22" s="133"/>
      <c r="IO22" s="133"/>
      <c r="IP22" s="133"/>
      <c r="IQ22" s="133"/>
      <c r="IR22" s="133"/>
      <c r="IS22" s="133"/>
      <c r="IT22" s="133"/>
      <c r="IU22" s="133"/>
      <c r="IV22" s="133"/>
      <c r="IW22" s="133"/>
    </row>
    <row r="23" customFormat="false" ht="12" hidden="true" customHeight="true" outlineLevel="0" collapsed="false">
      <c r="A23" s="134" t="s">
        <v>72</v>
      </c>
      <c r="B23" s="81" t="n">
        <v>36849</v>
      </c>
      <c r="C23" s="124" t="n">
        <v>3777.67</v>
      </c>
      <c r="D23" s="124" t="n">
        <v>3051.907</v>
      </c>
      <c r="E23" s="125" t="n">
        <v>6829.577</v>
      </c>
      <c r="F23" s="126" t="n">
        <v>1249.121</v>
      </c>
      <c r="G23" s="135"/>
      <c r="H23" s="135"/>
      <c r="I23" s="124" t="n">
        <v>593.401</v>
      </c>
      <c r="J23" s="124" t="n">
        <v>499.307</v>
      </c>
      <c r="K23" s="124" t="n">
        <v>2531.205</v>
      </c>
      <c r="L23" s="124" t="n">
        <v>854.238</v>
      </c>
      <c r="M23" s="124" t="n">
        <v>827.247</v>
      </c>
      <c r="N23" s="124" t="n">
        <v>832.14</v>
      </c>
      <c r="O23" s="124" t="n">
        <v>-10</v>
      </c>
      <c r="P23" s="125" t="n">
        <v>7376.659</v>
      </c>
      <c r="Q23" s="126" t="n">
        <v>-438.175</v>
      </c>
      <c r="R23" s="124" t="n">
        <v>-108.907</v>
      </c>
      <c r="S23" s="124" t="n">
        <v>-547.082</v>
      </c>
      <c r="T23" s="136" t="n">
        <v>38251741</v>
      </c>
      <c r="U23" s="125" t="n">
        <v>27735159</v>
      </c>
      <c r="V23" s="129" t="n">
        <v>0</v>
      </c>
      <c r="W23" s="130" t="n">
        <v>29.2634794772975</v>
      </c>
      <c r="X23" s="131" t="n">
        <v>35</v>
      </c>
      <c r="Y23" s="54" t="n">
        <v>19</v>
      </c>
      <c r="Z23" s="132" t="n">
        <v>27</v>
      </c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  <c r="EW23" s="133"/>
      <c r="EX23" s="133"/>
      <c r="EY23" s="133"/>
      <c r="EZ23" s="133"/>
      <c r="FA23" s="133"/>
      <c r="FB23" s="133"/>
      <c r="FC23" s="133"/>
      <c r="FD23" s="133"/>
      <c r="FE23" s="133"/>
      <c r="FF23" s="133"/>
      <c r="FG23" s="133"/>
      <c r="FH23" s="133"/>
      <c r="FI23" s="133"/>
      <c r="FJ23" s="133"/>
      <c r="FK23" s="133"/>
      <c r="FL23" s="133"/>
      <c r="FM23" s="133"/>
      <c r="FN23" s="133"/>
      <c r="FO23" s="133"/>
      <c r="FP23" s="133"/>
      <c r="FQ23" s="133"/>
      <c r="FR23" s="133"/>
      <c r="FS23" s="133"/>
      <c r="FT23" s="133"/>
      <c r="FU23" s="133"/>
      <c r="FV23" s="133"/>
      <c r="FW23" s="133"/>
      <c r="FX23" s="133"/>
      <c r="FY23" s="133"/>
      <c r="FZ23" s="133"/>
      <c r="GA23" s="133"/>
      <c r="GB23" s="133"/>
      <c r="GC23" s="133"/>
      <c r="GD23" s="133"/>
      <c r="GE23" s="133"/>
      <c r="GF23" s="133"/>
      <c r="GG23" s="133"/>
      <c r="GH23" s="133"/>
      <c r="GI23" s="133"/>
      <c r="GJ23" s="133"/>
      <c r="GK23" s="133"/>
      <c r="GL23" s="133"/>
      <c r="GM23" s="133"/>
      <c r="GN23" s="133"/>
      <c r="GO23" s="133"/>
      <c r="GP23" s="133"/>
      <c r="GQ23" s="133"/>
      <c r="GR23" s="133"/>
      <c r="GS23" s="133"/>
      <c r="GT23" s="133"/>
      <c r="GU23" s="133"/>
      <c r="GV23" s="133"/>
      <c r="GW23" s="133"/>
      <c r="GX23" s="133"/>
      <c r="GY23" s="133"/>
      <c r="GZ23" s="133"/>
      <c r="HA23" s="133"/>
      <c r="HB23" s="133"/>
      <c r="HC23" s="133"/>
      <c r="HD23" s="133"/>
      <c r="HE23" s="133"/>
      <c r="HF23" s="133"/>
      <c r="HG23" s="133"/>
      <c r="HH23" s="133"/>
      <c r="HI23" s="133"/>
      <c r="HJ23" s="133"/>
      <c r="HK23" s="133"/>
      <c r="HL23" s="133"/>
      <c r="HM23" s="133"/>
      <c r="HN23" s="133"/>
      <c r="HO23" s="133"/>
      <c r="HP23" s="133"/>
      <c r="HQ23" s="133"/>
      <c r="HR23" s="133"/>
      <c r="HS23" s="133"/>
      <c r="HT23" s="133"/>
      <c r="HU23" s="133"/>
      <c r="HV23" s="133"/>
      <c r="HW23" s="133"/>
      <c r="HX23" s="133"/>
      <c r="HY23" s="133"/>
      <c r="HZ23" s="133"/>
      <c r="IA23" s="133"/>
      <c r="IB23" s="133"/>
      <c r="IC23" s="133"/>
      <c r="ID23" s="133"/>
      <c r="IE23" s="133"/>
      <c r="IF23" s="133"/>
      <c r="IG23" s="133"/>
      <c r="IH23" s="133"/>
      <c r="II23" s="133"/>
      <c r="IJ23" s="133"/>
      <c r="IK23" s="133"/>
      <c r="IL23" s="133"/>
      <c r="IM23" s="133"/>
      <c r="IN23" s="133"/>
      <c r="IO23" s="133"/>
      <c r="IP23" s="133"/>
      <c r="IQ23" s="133"/>
      <c r="IR23" s="133"/>
      <c r="IS23" s="133"/>
      <c r="IT23" s="133"/>
      <c r="IU23" s="133"/>
      <c r="IV23" s="133"/>
      <c r="IW23" s="133"/>
    </row>
    <row r="24" customFormat="false" ht="12" hidden="true" customHeight="true" outlineLevel="0" collapsed="false">
      <c r="A24" s="134" t="s">
        <v>73</v>
      </c>
      <c r="B24" s="81" t="n">
        <v>36850</v>
      </c>
      <c r="C24" s="124" t="n">
        <v>3949.643</v>
      </c>
      <c r="D24" s="124" t="n">
        <v>3055.726</v>
      </c>
      <c r="E24" s="125" t="n">
        <v>7005.369</v>
      </c>
      <c r="F24" s="126" t="n">
        <v>1584.961</v>
      </c>
      <c r="G24" s="135"/>
      <c r="H24" s="135"/>
      <c r="I24" s="124" t="n">
        <v>680.726</v>
      </c>
      <c r="J24" s="124" t="n">
        <v>499.587</v>
      </c>
      <c r="K24" s="124" t="n">
        <v>2576.781</v>
      </c>
      <c r="L24" s="124" t="n">
        <v>854.996</v>
      </c>
      <c r="M24" s="124" t="n">
        <v>562.909</v>
      </c>
      <c r="N24" s="124" t="n">
        <v>829.013</v>
      </c>
      <c r="O24" s="124" t="n">
        <v>-10</v>
      </c>
      <c r="P24" s="125" t="n">
        <v>7578.973</v>
      </c>
      <c r="Q24" s="126" t="n">
        <v>-502.687</v>
      </c>
      <c r="R24" s="124" t="n">
        <v>-70.917</v>
      </c>
      <c r="S24" s="124" t="n">
        <v>-573.604</v>
      </c>
      <c r="T24" s="136" t="n">
        <v>37749054</v>
      </c>
      <c r="U24" s="125" t="n">
        <v>27664242</v>
      </c>
      <c r="V24" s="129" t="n">
        <v>0</v>
      </c>
      <c r="W24" s="130" t="n">
        <v>29.8781070248934</v>
      </c>
      <c r="X24" s="131" t="n">
        <v>35</v>
      </c>
      <c r="Y24" s="54" t="n">
        <v>18</v>
      </c>
      <c r="Z24" s="132" t="n">
        <v>26.5</v>
      </c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33"/>
      <c r="CV24" s="133"/>
      <c r="CW24" s="133"/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L24" s="133"/>
      <c r="DM24" s="133"/>
      <c r="DN24" s="133"/>
      <c r="DO24" s="133"/>
      <c r="DP24" s="133"/>
      <c r="DQ24" s="133"/>
      <c r="DR24" s="133"/>
      <c r="DS24" s="133"/>
      <c r="DT24" s="133"/>
      <c r="DU24" s="133"/>
      <c r="DV24" s="133"/>
      <c r="DW24" s="133"/>
      <c r="DX24" s="133"/>
      <c r="DY24" s="133"/>
      <c r="DZ24" s="133"/>
      <c r="EA24" s="133"/>
      <c r="EB24" s="133"/>
      <c r="EC24" s="133"/>
      <c r="ED24" s="133"/>
      <c r="EE24" s="133"/>
      <c r="EF24" s="133"/>
      <c r="EG24" s="133"/>
      <c r="EH24" s="133"/>
      <c r="EI24" s="133"/>
      <c r="EJ24" s="133"/>
      <c r="EK24" s="133"/>
      <c r="EL24" s="133"/>
      <c r="EM24" s="133"/>
      <c r="EN24" s="133"/>
      <c r="EO24" s="133"/>
      <c r="EP24" s="133"/>
      <c r="EQ24" s="133"/>
      <c r="ER24" s="133"/>
      <c r="ES24" s="133"/>
      <c r="ET24" s="133"/>
      <c r="EU24" s="133"/>
      <c r="EV24" s="133"/>
      <c r="EW24" s="133"/>
      <c r="EX24" s="133"/>
      <c r="EY24" s="133"/>
      <c r="EZ24" s="133"/>
      <c r="FA24" s="133"/>
      <c r="FB24" s="133"/>
      <c r="FC24" s="133"/>
      <c r="FD24" s="133"/>
      <c r="FE24" s="133"/>
      <c r="FF24" s="133"/>
      <c r="FG24" s="133"/>
      <c r="FH24" s="133"/>
      <c r="FI24" s="133"/>
      <c r="FJ24" s="133"/>
      <c r="FK24" s="133"/>
      <c r="FL24" s="133"/>
      <c r="FM24" s="133"/>
      <c r="FN24" s="133"/>
      <c r="FO24" s="133"/>
      <c r="FP24" s="133"/>
      <c r="FQ24" s="133"/>
      <c r="FR24" s="133"/>
      <c r="FS24" s="133"/>
      <c r="FT24" s="133"/>
      <c r="FU24" s="133"/>
      <c r="FV24" s="133"/>
      <c r="FW24" s="133"/>
      <c r="FX24" s="133"/>
      <c r="FY24" s="133"/>
      <c r="FZ24" s="133"/>
      <c r="GA24" s="133"/>
      <c r="GB24" s="133"/>
      <c r="GC24" s="133"/>
      <c r="GD24" s="133"/>
      <c r="GE24" s="133"/>
      <c r="GF24" s="133"/>
      <c r="GG24" s="133"/>
      <c r="GH24" s="133"/>
      <c r="GI24" s="133"/>
      <c r="GJ24" s="133"/>
      <c r="GK24" s="133"/>
      <c r="GL24" s="133"/>
      <c r="GM24" s="133"/>
      <c r="GN24" s="133"/>
      <c r="GO24" s="133"/>
      <c r="GP24" s="133"/>
      <c r="GQ24" s="133"/>
      <c r="GR24" s="133"/>
      <c r="GS24" s="133"/>
      <c r="GT24" s="133"/>
      <c r="GU24" s="133"/>
      <c r="GV24" s="133"/>
      <c r="GW24" s="133"/>
      <c r="GX24" s="133"/>
      <c r="GY24" s="133"/>
      <c r="GZ24" s="133"/>
      <c r="HA24" s="133"/>
      <c r="HB24" s="133"/>
      <c r="HC24" s="133"/>
      <c r="HD24" s="133"/>
      <c r="HE24" s="133"/>
      <c r="HF24" s="133"/>
      <c r="HG24" s="133"/>
      <c r="HH24" s="133"/>
      <c r="HI24" s="133"/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3"/>
      <c r="HU24" s="133"/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  <c r="IF24" s="133"/>
      <c r="IG24" s="133"/>
      <c r="IH24" s="133"/>
      <c r="II24" s="133"/>
      <c r="IJ24" s="133"/>
      <c r="IK24" s="133"/>
      <c r="IL24" s="133"/>
      <c r="IM24" s="133"/>
      <c r="IN24" s="133"/>
      <c r="IO24" s="133"/>
      <c r="IP24" s="133"/>
      <c r="IQ24" s="133"/>
      <c r="IR24" s="133"/>
      <c r="IS24" s="133"/>
      <c r="IT24" s="133"/>
      <c r="IU24" s="133"/>
      <c r="IV24" s="133"/>
      <c r="IW24" s="133"/>
    </row>
    <row r="25" customFormat="false" ht="12" hidden="true" customHeight="true" outlineLevel="0" collapsed="false">
      <c r="A25" s="134" t="s">
        <v>74</v>
      </c>
      <c r="B25" s="81" t="n">
        <v>36851</v>
      </c>
      <c r="C25" s="124" t="n">
        <v>3802.995</v>
      </c>
      <c r="D25" s="124" t="n">
        <v>3053.832</v>
      </c>
      <c r="E25" s="125" t="n">
        <v>6856.827</v>
      </c>
      <c r="F25" s="126" t="n">
        <v>977.218999999999</v>
      </c>
      <c r="G25" s="135"/>
      <c r="H25" s="135"/>
      <c r="I25" s="124" t="n">
        <v>673.4</v>
      </c>
      <c r="J25" s="124" t="n">
        <v>469.539</v>
      </c>
      <c r="K25" s="124" t="n">
        <v>2567.975</v>
      </c>
      <c r="L25" s="124" t="n">
        <v>838.536</v>
      </c>
      <c r="M25" s="124" t="n">
        <v>819.757</v>
      </c>
      <c r="N25" s="124" t="n">
        <v>828.346</v>
      </c>
      <c r="O25" s="124" t="n">
        <v>29</v>
      </c>
      <c r="P25" s="125" t="n">
        <v>7203.772</v>
      </c>
      <c r="Q25" s="126" t="n">
        <v>-432.089</v>
      </c>
      <c r="R25" s="124" t="n">
        <v>85.144</v>
      </c>
      <c r="S25" s="124" t="n">
        <v>-346.945</v>
      </c>
      <c r="T25" s="136" t="n">
        <v>37316965</v>
      </c>
      <c r="U25" s="125" t="n">
        <v>27749386</v>
      </c>
      <c r="V25" s="129" t="n">
        <v>0</v>
      </c>
      <c r="W25" s="130" t="n">
        <v>33.5179518285452</v>
      </c>
      <c r="X25" s="131" t="n">
        <v>35</v>
      </c>
      <c r="Y25" s="54" t="n">
        <v>21</v>
      </c>
      <c r="Z25" s="132" t="n">
        <v>28</v>
      </c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33"/>
      <c r="DO25" s="133"/>
      <c r="DP25" s="133"/>
      <c r="DQ25" s="133"/>
      <c r="DR25" s="133"/>
      <c r="DS25" s="133"/>
      <c r="DT25" s="133"/>
      <c r="DU25" s="133"/>
      <c r="DV25" s="133"/>
      <c r="DW25" s="133"/>
      <c r="DX25" s="133"/>
      <c r="DY25" s="133"/>
      <c r="DZ25" s="133"/>
      <c r="EA25" s="133"/>
      <c r="EB25" s="133"/>
      <c r="EC25" s="133"/>
      <c r="ED25" s="133"/>
      <c r="EE25" s="133"/>
      <c r="EF25" s="133"/>
      <c r="EG25" s="133"/>
      <c r="EH25" s="133"/>
      <c r="EI25" s="133"/>
      <c r="EJ25" s="133"/>
      <c r="EK25" s="133"/>
      <c r="EL25" s="133"/>
      <c r="EM25" s="133"/>
      <c r="EN25" s="133"/>
      <c r="EO25" s="133"/>
      <c r="EP25" s="133"/>
      <c r="EQ25" s="133"/>
      <c r="ER25" s="133"/>
      <c r="ES25" s="133"/>
      <c r="ET25" s="133"/>
      <c r="EU25" s="133"/>
      <c r="EV25" s="133"/>
      <c r="EW25" s="133"/>
      <c r="EX25" s="133"/>
      <c r="EY25" s="133"/>
      <c r="EZ25" s="133"/>
      <c r="FA25" s="133"/>
      <c r="FB25" s="133"/>
      <c r="FC25" s="133"/>
      <c r="FD25" s="133"/>
      <c r="FE25" s="133"/>
      <c r="FF25" s="133"/>
      <c r="FG25" s="133"/>
      <c r="FH25" s="133"/>
      <c r="FI25" s="133"/>
      <c r="FJ25" s="133"/>
      <c r="FK25" s="133"/>
      <c r="FL25" s="133"/>
      <c r="FM25" s="133"/>
      <c r="FN25" s="133"/>
      <c r="FO25" s="133"/>
      <c r="FP25" s="133"/>
      <c r="FQ25" s="133"/>
      <c r="FR25" s="133"/>
      <c r="FS25" s="133"/>
      <c r="FT25" s="133"/>
      <c r="FU25" s="133"/>
      <c r="FV25" s="133"/>
      <c r="FW25" s="133"/>
      <c r="FX25" s="133"/>
      <c r="FY25" s="133"/>
      <c r="FZ25" s="133"/>
      <c r="GA25" s="133"/>
      <c r="GB25" s="133"/>
      <c r="GC25" s="133"/>
      <c r="GD25" s="133"/>
      <c r="GE25" s="133"/>
      <c r="GF25" s="133"/>
      <c r="GG25" s="133"/>
      <c r="GH25" s="133"/>
      <c r="GI25" s="133"/>
      <c r="GJ25" s="133"/>
      <c r="GK25" s="133"/>
      <c r="GL25" s="133"/>
      <c r="GM25" s="133"/>
      <c r="GN25" s="133"/>
      <c r="GO25" s="133"/>
      <c r="GP25" s="133"/>
      <c r="GQ25" s="133"/>
      <c r="GR25" s="133"/>
      <c r="GS25" s="133"/>
      <c r="GT25" s="133"/>
      <c r="GU25" s="133"/>
      <c r="GV25" s="133"/>
      <c r="GW25" s="133"/>
      <c r="GX25" s="133"/>
      <c r="GY25" s="133"/>
      <c r="GZ25" s="133"/>
      <c r="HA25" s="133"/>
      <c r="HB25" s="133"/>
      <c r="HC25" s="133"/>
      <c r="HD25" s="133"/>
      <c r="HE25" s="133"/>
      <c r="HF25" s="133"/>
      <c r="HG25" s="133"/>
      <c r="HH25" s="133"/>
      <c r="HI25" s="133"/>
      <c r="HJ25" s="133"/>
      <c r="HK25" s="133"/>
      <c r="HL25" s="133"/>
      <c r="HM25" s="133"/>
      <c r="HN25" s="133"/>
      <c r="HO25" s="133"/>
      <c r="HP25" s="133"/>
      <c r="HQ25" s="133"/>
      <c r="HR25" s="133"/>
      <c r="HS25" s="133"/>
      <c r="HT25" s="133"/>
      <c r="HU25" s="133"/>
      <c r="HV25" s="133"/>
      <c r="HW25" s="133"/>
      <c r="HX25" s="133"/>
      <c r="HY25" s="133"/>
      <c r="HZ25" s="133"/>
      <c r="IA25" s="133"/>
      <c r="IB25" s="133"/>
      <c r="IC25" s="133"/>
      <c r="ID25" s="133"/>
      <c r="IE25" s="133"/>
      <c r="IF25" s="133"/>
      <c r="IG25" s="133"/>
      <c r="IH25" s="133"/>
      <c r="II25" s="133"/>
      <c r="IJ25" s="133"/>
      <c r="IK25" s="133"/>
      <c r="IL25" s="133"/>
      <c r="IM25" s="133"/>
      <c r="IN25" s="133"/>
      <c r="IO25" s="133"/>
      <c r="IP25" s="133"/>
      <c r="IQ25" s="133"/>
      <c r="IR25" s="133"/>
      <c r="IS25" s="133"/>
      <c r="IT25" s="133"/>
      <c r="IU25" s="133"/>
      <c r="IV25" s="133"/>
      <c r="IW25" s="133"/>
    </row>
    <row r="26" customFormat="false" ht="12" hidden="true" customHeight="true" outlineLevel="0" collapsed="false">
      <c r="A26" s="134" t="s">
        <v>68</v>
      </c>
      <c r="B26" s="81" t="n">
        <v>36852</v>
      </c>
      <c r="C26" s="124" t="n">
        <v>3823.841</v>
      </c>
      <c r="D26" s="124" t="n">
        <v>3073.984</v>
      </c>
      <c r="E26" s="125" t="n">
        <v>6897.825</v>
      </c>
      <c r="F26" s="126" t="n">
        <v>1017.1</v>
      </c>
      <c r="G26" s="135"/>
      <c r="H26" s="135"/>
      <c r="I26" s="124" t="n">
        <v>649.35</v>
      </c>
      <c r="J26" s="124" t="n">
        <v>472.979</v>
      </c>
      <c r="K26" s="124" t="n">
        <v>2585.906</v>
      </c>
      <c r="L26" s="124" t="n">
        <v>829.334</v>
      </c>
      <c r="M26" s="124" t="n">
        <v>818.648</v>
      </c>
      <c r="N26" s="124" t="n">
        <v>835.168</v>
      </c>
      <c r="O26" s="124" t="n">
        <v>23</v>
      </c>
      <c r="P26" s="125" t="n">
        <v>7231.485</v>
      </c>
      <c r="Q26" s="126" t="n">
        <v>-445.6</v>
      </c>
      <c r="R26" s="124" t="n">
        <v>111.94</v>
      </c>
      <c r="S26" s="124" t="n">
        <v>-333.66</v>
      </c>
      <c r="T26" s="136" t="n">
        <v>36871365</v>
      </c>
      <c r="U26" s="125" t="n">
        <v>27861326</v>
      </c>
      <c r="V26" s="129" t="n">
        <v>0</v>
      </c>
      <c r="W26" s="130" t="n">
        <v>39.2955952917063</v>
      </c>
      <c r="X26" s="131" t="n">
        <v>36</v>
      </c>
      <c r="Y26" s="54" t="n">
        <v>21</v>
      </c>
      <c r="Z26" s="132" t="n">
        <v>28.5</v>
      </c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  <c r="BM26" s="133"/>
      <c r="BN26" s="133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133"/>
      <c r="CM26" s="133"/>
      <c r="CN26" s="133"/>
      <c r="CO26" s="133"/>
      <c r="CP26" s="133"/>
      <c r="CQ26" s="133"/>
      <c r="CR26" s="133"/>
      <c r="CS26" s="133"/>
      <c r="CT26" s="133"/>
      <c r="CU26" s="133"/>
      <c r="CV26" s="133"/>
      <c r="CW26" s="133"/>
      <c r="CX26" s="133"/>
      <c r="CY26" s="133"/>
      <c r="CZ26" s="133"/>
      <c r="DA26" s="133"/>
      <c r="DB26" s="133"/>
      <c r="DC26" s="133"/>
      <c r="DD26" s="133"/>
      <c r="DE26" s="133"/>
      <c r="DF26" s="133"/>
      <c r="DG26" s="133"/>
      <c r="DH26" s="133"/>
      <c r="DI26" s="133"/>
      <c r="DJ26" s="133"/>
      <c r="DK26" s="133"/>
      <c r="DL26" s="133"/>
      <c r="DM26" s="133"/>
      <c r="DN26" s="133"/>
      <c r="DO26" s="133"/>
      <c r="DP26" s="133"/>
      <c r="DQ26" s="133"/>
      <c r="DR26" s="133"/>
      <c r="DS26" s="133"/>
      <c r="DT26" s="133"/>
      <c r="DU26" s="133"/>
      <c r="DV26" s="133"/>
      <c r="DW26" s="133"/>
      <c r="DX26" s="133"/>
      <c r="DY26" s="133"/>
      <c r="DZ26" s="133"/>
      <c r="EA26" s="133"/>
      <c r="EB26" s="133"/>
      <c r="EC26" s="133"/>
      <c r="ED26" s="133"/>
      <c r="EE26" s="133"/>
      <c r="EF26" s="133"/>
      <c r="EG26" s="133"/>
      <c r="EH26" s="133"/>
      <c r="EI26" s="133"/>
      <c r="EJ26" s="133"/>
      <c r="EK26" s="133"/>
      <c r="EL26" s="133"/>
      <c r="EM26" s="133"/>
      <c r="EN26" s="133"/>
      <c r="EO26" s="133"/>
      <c r="EP26" s="133"/>
      <c r="EQ26" s="133"/>
      <c r="ER26" s="133"/>
      <c r="ES26" s="133"/>
      <c r="ET26" s="133"/>
      <c r="EU26" s="133"/>
      <c r="EV26" s="133"/>
      <c r="EW26" s="133"/>
      <c r="EX26" s="133"/>
      <c r="EY26" s="133"/>
      <c r="EZ26" s="133"/>
      <c r="FA26" s="133"/>
      <c r="FB26" s="133"/>
      <c r="FC26" s="133"/>
      <c r="FD26" s="133"/>
      <c r="FE26" s="133"/>
      <c r="FF26" s="133"/>
      <c r="FG26" s="133"/>
      <c r="FH26" s="133"/>
      <c r="FI26" s="133"/>
      <c r="FJ26" s="133"/>
      <c r="FK26" s="133"/>
      <c r="FL26" s="133"/>
      <c r="FM26" s="133"/>
      <c r="FN26" s="133"/>
      <c r="FO26" s="133"/>
      <c r="FP26" s="133"/>
      <c r="FQ26" s="133"/>
      <c r="FR26" s="133"/>
      <c r="FS26" s="133"/>
      <c r="FT26" s="133"/>
      <c r="FU26" s="133"/>
      <c r="FV26" s="133"/>
      <c r="FW26" s="133"/>
      <c r="FX26" s="133"/>
      <c r="FY26" s="133"/>
      <c r="FZ26" s="133"/>
      <c r="GA26" s="133"/>
      <c r="GB26" s="133"/>
      <c r="GC26" s="133"/>
      <c r="GD26" s="133"/>
      <c r="GE26" s="133"/>
      <c r="GF26" s="133"/>
      <c r="GG26" s="133"/>
      <c r="GH26" s="133"/>
      <c r="GI26" s="133"/>
      <c r="GJ26" s="133"/>
      <c r="GK26" s="133"/>
      <c r="GL26" s="133"/>
      <c r="GM26" s="133"/>
      <c r="GN26" s="133"/>
      <c r="GO26" s="133"/>
      <c r="GP26" s="133"/>
      <c r="GQ26" s="133"/>
      <c r="GR26" s="133"/>
      <c r="GS26" s="133"/>
      <c r="GT26" s="133"/>
      <c r="GU26" s="133"/>
      <c r="GV26" s="133"/>
      <c r="GW26" s="133"/>
      <c r="GX26" s="133"/>
      <c r="GY26" s="133"/>
      <c r="GZ26" s="133"/>
      <c r="HA26" s="133"/>
      <c r="HB26" s="133"/>
      <c r="HC26" s="133"/>
      <c r="HD26" s="133"/>
      <c r="HE26" s="133"/>
      <c r="HF26" s="133"/>
      <c r="HG26" s="133"/>
      <c r="HH26" s="133"/>
      <c r="HI26" s="133"/>
      <c r="HJ26" s="133"/>
      <c r="HK26" s="133"/>
      <c r="HL26" s="133"/>
      <c r="HM26" s="133"/>
      <c r="HN26" s="133"/>
      <c r="HO26" s="133"/>
      <c r="HP26" s="133"/>
      <c r="HQ26" s="133"/>
      <c r="HR26" s="133"/>
      <c r="HS26" s="133"/>
      <c r="HT26" s="133"/>
      <c r="HU26" s="133"/>
      <c r="HV26" s="133"/>
      <c r="HW26" s="133"/>
      <c r="HX26" s="133"/>
      <c r="HY26" s="133"/>
      <c r="HZ26" s="133"/>
      <c r="IA26" s="133"/>
      <c r="IB26" s="133"/>
      <c r="IC26" s="133"/>
      <c r="ID26" s="133"/>
      <c r="IE26" s="133"/>
      <c r="IF26" s="133"/>
      <c r="IG26" s="133"/>
      <c r="IH26" s="133"/>
      <c r="II26" s="133"/>
      <c r="IJ26" s="133"/>
      <c r="IK26" s="133"/>
      <c r="IL26" s="133"/>
      <c r="IM26" s="133"/>
      <c r="IN26" s="133"/>
      <c r="IO26" s="133"/>
      <c r="IP26" s="133"/>
      <c r="IQ26" s="133"/>
      <c r="IR26" s="133"/>
      <c r="IS26" s="133"/>
      <c r="IT26" s="133"/>
      <c r="IU26" s="133"/>
      <c r="IV26" s="133"/>
      <c r="IW26" s="133"/>
    </row>
    <row r="27" customFormat="false" ht="12" hidden="true" customHeight="true" outlineLevel="0" collapsed="false">
      <c r="A27" s="134" t="s">
        <v>69</v>
      </c>
      <c r="B27" s="81" t="n">
        <v>36853</v>
      </c>
      <c r="C27" s="124" t="n">
        <v>3842.112</v>
      </c>
      <c r="D27" s="124" t="n">
        <v>3094</v>
      </c>
      <c r="E27" s="125" t="n">
        <v>6936.112</v>
      </c>
      <c r="F27" s="126" t="n">
        <v>889.27</v>
      </c>
      <c r="G27" s="135"/>
      <c r="H27" s="135"/>
      <c r="I27" s="124" t="n">
        <v>562.351</v>
      </c>
      <c r="J27" s="124" t="n">
        <v>471.991</v>
      </c>
      <c r="K27" s="124" t="n">
        <v>2566.091</v>
      </c>
      <c r="L27" s="124" t="n">
        <v>850</v>
      </c>
      <c r="M27" s="124" t="n">
        <v>893.02</v>
      </c>
      <c r="N27" s="124" t="n">
        <v>825.286</v>
      </c>
      <c r="O27" s="124" t="n">
        <v>16</v>
      </c>
      <c r="P27" s="125" t="n">
        <v>7074.009</v>
      </c>
      <c r="Q27" s="126" t="n">
        <v>-239.561</v>
      </c>
      <c r="R27" s="124" t="n">
        <v>101.664</v>
      </c>
      <c r="S27" s="124" t="n">
        <v>-137.897</v>
      </c>
      <c r="T27" s="136" t="n">
        <v>36631804</v>
      </c>
      <c r="U27" s="125" t="n">
        <v>27962990</v>
      </c>
      <c r="V27" s="129" t="n">
        <v>0</v>
      </c>
      <c r="W27" s="130" t="n">
        <v>37.5149607289583</v>
      </c>
      <c r="X27" s="131" t="n">
        <v>40</v>
      </c>
      <c r="Y27" s="54" t="n">
        <v>23</v>
      </c>
      <c r="Z27" s="132" t="n">
        <v>31.5</v>
      </c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  <c r="DQ27" s="133"/>
      <c r="DR27" s="133"/>
      <c r="DS27" s="133"/>
      <c r="DT27" s="133"/>
      <c r="DU27" s="133"/>
      <c r="DV27" s="133"/>
      <c r="DW27" s="133"/>
      <c r="DX27" s="133"/>
      <c r="DY27" s="133"/>
      <c r="DZ27" s="133"/>
      <c r="EA27" s="133"/>
      <c r="EB27" s="133"/>
      <c r="EC27" s="133"/>
      <c r="ED27" s="133"/>
      <c r="EE27" s="133"/>
      <c r="EF27" s="133"/>
      <c r="EG27" s="133"/>
      <c r="EH27" s="133"/>
      <c r="EI27" s="133"/>
      <c r="EJ27" s="133"/>
      <c r="EK27" s="133"/>
      <c r="EL27" s="133"/>
      <c r="EM27" s="133"/>
      <c r="EN27" s="133"/>
      <c r="EO27" s="133"/>
      <c r="EP27" s="133"/>
      <c r="EQ27" s="133"/>
      <c r="ER27" s="133"/>
      <c r="ES27" s="133"/>
      <c r="ET27" s="133"/>
      <c r="EU27" s="133"/>
      <c r="EV27" s="133"/>
      <c r="EW27" s="133"/>
      <c r="EX27" s="133"/>
      <c r="EY27" s="133"/>
      <c r="EZ27" s="133"/>
      <c r="FA27" s="133"/>
      <c r="FB27" s="133"/>
      <c r="FC27" s="133"/>
      <c r="FD27" s="133"/>
      <c r="FE27" s="133"/>
      <c r="FF27" s="133"/>
      <c r="FG27" s="133"/>
      <c r="FH27" s="133"/>
      <c r="FI27" s="133"/>
      <c r="FJ27" s="133"/>
      <c r="FK27" s="133"/>
      <c r="FL27" s="133"/>
      <c r="FM27" s="133"/>
      <c r="FN27" s="133"/>
      <c r="FO27" s="133"/>
      <c r="FP27" s="133"/>
      <c r="FQ27" s="133"/>
      <c r="FR27" s="133"/>
      <c r="FS27" s="133"/>
      <c r="FT27" s="133"/>
      <c r="FU27" s="133"/>
      <c r="FV27" s="133"/>
      <c r="FW27" s="133"/>
      <c r="FX27" s="133"/>
      <c r="FY27" s="133"/>
      <c r="FZ27" s="133"/>
      <c r="GA27" s="133"/>
      <c r="GB27" s="133"/>
      <c r="GC27" s="133"/>
      <c r="GD27" s="133"/>
      <c r="GE27" s="133"/>
      <c r="GF27" s="133"/>
      <c r="GG27" s="133"/>
      <c r="GH27" s="133"/>
      <c r="GI27" s="133"/>
      <c r="GJ27" s="133"/>
      <c r="GK27" s="133"/>
      <c r="GL27" s="133"/>
      <c r="GM27" s="133"/>
      <c r="GN27" s="133"/>
      <c r="GO27" s="133"/>
      <c r="GP27" s="133"/>
      <c r="GQ27" s="133"/>
      <c r="GR27" s="133"/>
      <c r="GS27" s="133"/>
      <c r="GT27" s="133"/>
      <c r="GU27" s="133"/>
      <c r="GV27" s="133"/>
      <c r="GW27" s="133"/>
      <c r="GX27" s="133"/>
      <c r="GY27" s="133"/>
      <c r="GZ27" s="133"/>
      <c r="HA27" s="133"/>
      <c r="HB27" s="133"/>
      <c r="HC27" s="133"/>
      <c r="HD27" s="133"/>
      <c r="HE27" s="133"/>
      <c r="HF27" s="133"/>
      <c r="HG27" s="133"/>
      <c r="HH27" s="133"/>
      <c r="HI27" s="133"/>
      <c r="HJ27" s="133"/>
      <c r="HK27" s="133"/>
      <c r="HL27" s="133"/>
      <c r="HM27" s="133"/>
      <c r="HN27" s="133"/>
      <c r="HO27" s="133"/>
      <c r="HP27" s="133"/>
      <c r="HQ27" s="133"/>
      <c r="HR27" s="133"/>
      <c r="HS27" s="133"/>
      <c r="HT27" s="133"/>
      <c r="HU27" s="133"/>
      <c r="HV27" s="133"/>
      <c r="HW27" s="133"/>
      <c r="HX27" s="133"/>
      <c r="HY27" s="133"/>
      <c r="HZ27" s="133"/>
      <c r="IA27" s="133"/>
      <c r="IB27" s="133"/>
      <c r="IC27" s="133"/>
      <c r="ID27" s="133"/>
      <c r="IE27" s="133"/>
      <c r="IF27" s="133"/>
      <c r="IG27" s="133"/>
      <c r="IH27" s="133"/>
      <c r="II27" s="133"/>
      <c r="IJ27" s="133"/>
      <c r="IK27" s="133"/>
      <c r="IL27" s="133"/>
      <c r="IM27" s="133"/>
      <c r="IN27" s="133"/>
      <c r="IO27" s="133"/>
      <c r="IP27" s="133"/>
      <c r="IQ27" s="133"/>
      <c r="IR27" s="133"/>
      <c r="IS27" s="133"/>
      <c r="IT27" s="133"/>
      <c r="IU27" s="133"/>
      <c r="IV27" s="133"/>
      <c r="IW27" s="133"/>
    </row>
    <row r="28" customFormat="false" ht="12" hidden="true" customHeight="true" outlineLevel="0" collapsed="false">
      <c r="A28" s="134" t="s">
        <v>70</v>
      </c>
      <c r="B28" s="81" t="n">
        <v>36854</v>
      </c>
      <c r="C28" s="124" t="n">
        <v>3875.648</v>
      </c>
      <c r="D28" s="124" t="n">
        <v>3104.107</v>
      </c>
      <c r="E28" s="125" t="n">
        <v>6979.755</v>
      </c>
      <c r="F28" s="126" t="n">
        <v>938.067000000001</v>
      </c>
      <c r="G28" s="135"/>
      <c r="H28" s="135"/>
      <c r="I28" s="124" t="n">
        <v>667.545</v>
      </c>
      <c r="J28" s="124" t="n">
        <v>464.719</v>
      </c>
      <c r="K28" s="124" t="n">
        <v>2585.483</v>
      </c>
      <c r="L28" s="124" t="n">
        <v>872.386</v>
      </c>
      <c r="M28" s="124" t="n">
        <v>858.017</v>
      </c>
      <c r="N28" s="124" t="n">
        <v>821.96</v>
      </c>
      <c r="O28" s="124" t="n">
        <v>18</v>
      </c>
      <c r="P28" s="125" t="n">
        <v>7226.177</v>
      </c>
      <c r="Q28" s="126" t="n">
        <v>-349.317</v>
      </c>
      <c r="R28" s="124" t="n">
        <v>102.895</v>
      </c>
      <c r="S28" s="124" t="n">
        <v>-246.422</v>
      </c>
      <c r="T28" s="136" t="n">
        <v>36282487</v>
      </c>
      <c r="U28" s="125" t="n">
        <v>28065885</v>
      </c>
      <c r="V28" s="129" t="n">
        <v>4.54747350886464E-013</v>
      </c>
      <c r="W28" s="130" t="n">
        <v>34.1401266977289</v>
      </c>
      <c r="X28" s="131" t="n">
        <v>36</v>
      </c>
      <c r="Y28" s="54" t="n">
        <v>24</v>
      </c>
      <c r="Z28" s="132" t="n">
        <v>30</v>
      </c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  <c r="EW28" s="133"/>
      <c r="EX28" s="133"/>
      <c r="EY28" s="133"/>
      <c r="EZ28" s="133"/>
      <c r="FA28" s="133"/>
      <c r="FB28" s="133"/>
      <c r="FC28" s="133"/>
      <c r="FD28" s="133"/>
      <c r="FE28" s="133"/>
      <c r="FF28" s="133"/>
      <c r="FG28" s="133"/>
      <c r="FH28" s="133"/>
      <c r="FI28" s="133"/>
      <c r="FJ28" s="133"/>
      <c r="FK28" s="133"/>
      <c r="FL28" s="133"/>
      <c r="FM28" s="133"/>
      <c r="FN28" s="133"/>
      <c r="FO28" s="133"/>
      <c r="FP28" s="133"/>
      <c r="FQ28" s="133"/>
      <c r="FR28" s="133"/>
      <c r="FS28" s="133"/>
      <c r="FT28" s="133"/>
      <c r="FU28" s="133"/>
      <c r="FV28" s="133"/>
      <c r="FW28" s="133"/>
      <c r="FX28" s="133"/>
      <c r="FY28" s="133"/>
      <c r="FZ28" s="133"/>
      <c r="GA28" s="133"/>
      <c r="GB28" s="133"/>
      <c r="GC28" s="133"/>
      <c r="GD28" s="133"/>
      <c r="GE28" s="133"/>
      <c r="GF28" s="133"/>
      <c r="GG28" s="133"/>
      <c r="GH28" s="133"/>
      <c r="GI28" s="133"/>
      <c r="GJ28" s="133"/>
      <c r="GK28" s="133"/>
      <c r="GL28" s="133"/>
      <c r="GM28" s="133"/>
      <c r="GN28" s="133"/>
      <c r="GO28" s="133"/>
      <c r="GP28" s="133"/>
      <c r="GQ28" s="133"/>
      <c r="GR28" s="133"/>
      <c r="GS28" s="133"/>
      <c r="GT28" s="133"/>
      <c r="GU28" s="133"/>
      <c r="GV28" s="133"/>
      <c r="GW28" s="133"/>
      <c r="GX28" s="133"/>
      <c r="GY28" s="133"/>
      <c r="GZ28" s="133"/>
      <c r="HA28" s="133"/>
      <c r="HB28" s="133"/>
      <c r="HC28" s="133"/>
      <c r="HD28" s="133"/>
      <c r="HE28" s="133"/>
      <c r="HF28" s="133"/>
      <c r="HG28" s="133"/>
      <c r="HH28" s="133"/>
      <c r="HI28" s="133"/>
      <c r="HJ28" s="133"/>
      <c r="HK28" s="133"/>
      <c r="HL28" s="133"/>
      <c r="HM28" s="133"/>
      <c r="HN28" s="133"/>
      <c r="HO28" s="133"/>
      <c r="HP28" s="133"/>
      <c r="HQ28" s="133"/>
      <c r="HR28" s="133"/>
      <c r="HS28" s="133"/>
      <c r="HT28" s="133"/>
      <c r="HU28" s="133"/>
      <c r="HV28" s="133"/>
      <c r="HW28" s="133"/>
      <c r="HX28" s="133"/>
      <c r="HY28" s="133"/>
      <c r="HZ28" s="133"/>
      <c r="IA28" s="133"/>
      <c r="IB28" s="133"/>
      <c r="IC28" s="133"/>
      <c r="ID28" s="133"/>
      <c r="IE28" s="133"/>
      <c r="IF28" s="133"/>
      <c r="IG28" s="133"/>
      <c r="IH28" s="133"/>
      <c r="II28" s="133"/>
      <c r="IJ28" s="133"/>
      <c r="IK28" s="133"/>
      <c r="IL28" s="133"/>
      <c r="IM28" s="133"/>
      <c r="IN28" s="133"/>
      <c r="IO28" s="133"/>
      <c r="IP28" s="133"/>
      <c r="IQ28" s="133"/>
      <c r="IR28" s="133"/>
      <c r="IS28" s="133"/>
      <c r="IT28" s="133"/>
      <c r="IU28" s="133"/>
      <c r="IV28" s="133"/>
      <c r="IW28" s="133"/>
    </row>
    <row r="29" customFormat="false" ht="12" hidden="true" customHeight="true" outlineLevel="0" collapsed="false">
      <c r="A29" s="134" t="s">
        <v>71</v>
      </c>
      <c r="B29" s="81" t="n">
        <v>36855</v>
      </c>
      <c r="C29" s="124" t="n">
        <v>3820.962</v>
      </c>
      <c r="D29" s="124" t="n">
        <v>3129.97</v>
      </c>
      <c r="E29" s="125" t="n">
        <v>6950.932</v>
      </c>
      <c r="F29" s="126" t="n">
        <v>929.606</v>
      </c>
      <c r="G29" s="135"/>
      <c r="H29" s="135"/>
      <c r="I29" s="124" t="n">
        <v>616.208</v>
      </c>
      <c r="J29" s="124" t="n">
        <v>473.45</v>
      </c>
      <c r="K29" s="124" t="n">
        <v>2573.573</v>
      </c>
      <c r="L29" s="124" t="n">
        <v>867.245</v>
      </c>
      <c r="M29" s="124" t="n">
        <v>789.014</v>
      </c>
      <c r="N29" s="124" t="n">
        <v>831.044</v>
      </c>
      <c r="O29" s="124" t="n">
        <v>18</v>
      </c>
      <c r="P29" s="125" t="n">
        <v>7098.14</v>
      </c>
      <c r="Q29" s="126" t="n">
        <v>-242.307</v>
      </c>
      <c r="R29" s="124" t="n">
        <v>95.099</v>
      </c>
      <c r="S29" s="124" t="n">
        <v>-147.208</v>
      </c>
      <c r="T29" s="136" t="n">
        <v>36040180</v>
      </c>
      <c r="U29" s="125" t="n">
        <v>28160984</v>
      </c>
      <c r="V29" s="129" t="n">
        <v>3.41060513164848E-013</v>
      </c>
      <c r="W29" s="130" t="n">
        <v>37.3493834714983</v>
      </c>
      <c r="X29" s="131" t="n">
        <v>38</v>
      </c>
      <c r="Y29" s="54" t="n">
        <v>22</v>
      </c>
      <c r="Z29" s="132" t="n">
        <v>30</v>
      </c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33"/>
      <c r="GX29" s="133"/>
      <c r="GY29" s="133"/>
      <c r="GZ29" s="133"/>
      <c r="HA29" s="133"/>
      <c r="HB29" s="133"/>
      <c r="HC29" s="133"/>
      <c r="HD29" s="133"/>
      <c r="HE29" s="133"/>
      <c r="HF29" s="133"/>
      <c r="HG29" s="133"/>
      <c r="HH29" s="133"/>
      <c r="HI29" s="133"/>
      <c r="HJ29" s="133"/>
      <c r="HK29" s="133"/>
      <c r="HL29" s="133"/>
      <c r="HM29" s="133"/>
      <c r="HN29" s="133"/>
      <c r="HO29" s="133"/>
      <c r="HP29" s="133"/>
      <c r="HQ29" s="133"/>
      <c r="HR29" s="133"/>
      <c r="HS29" s="133"/>
      <c r="HT29" s="133"/>
      <c r="HU29" s="133"/>
      <c r="HV29" s="133"/>
      <c r="HW29" s="133"/>
      <c r="HX29" s="133"/>
      <c r="HY29" s="133"/>
      <c r="HZ29" s="133"/>
      <c r="IA29" s="133"/>
      <c r="IB29" s="133"/>
      <c r="IC29" s="133"/>
      <c r="ID29" s="133"/>
      <c r="IE29" s="133"/>
      <c r="IF29" s="133"/>
      <c r="IG29" s="133"/>
      <c r="IH29" s="133"/>
      <c r="II29" s="133"/>
      <c r="IJ29" s="133"/>
      <c r="IK29" s="133"/>
      <c r="IL29" s="133"/>
      <c r="IM29" s="133"/>
      <c r="IN29" s="133"/>
      <c r="IO29" s="133"/>
      <c r="IP29" s="133"/>
      <c r="IQ29" s="133"/>
      <c r="IR29" s="133"/>
      <c r="IS29" s="133"/>
      <c r="IT29" s="133"/>
      <c r="IU29" s="133"/>
      <c r="IV29" s="133"/>
      <c r="IW29" s="133"/>
    </row>
    <row r="30" customFormat="false" ht="12" hidden="true" customHeight="true" outlineLevel="0" collapsed="false">
      <c r="A30" s="134" t="s">
        <v>72</v>
      </c>
      <c r="B30" s="81" t="n">
        <v>36856</v>
      </c>
      <c r="C30" s="124" t="n">
        <v>3792.442</v>
      </c>
      <c r="D30" s="124" t="n">
        <v>3142.717</v>
      </c>
      <c r="E30" s="125" t="n">
        <v>6935.159</v>
      </c>
      <c r="F30" s="126" t="n">
        <v>957.085</v>
      </c>
      <c r="G30" s="135"/>
      <c r="H30" s="135"/>
      <c r="I30" s="124" t="n">
        <v>558.713</v>
      </c>
      <c r="J30" s="124" t="n">
        <v>464.02</v>
      </c>
      <c r="K30" s="124" t="n">
        <v>2596.049</v>
      </c>
      <c r="L30" s="124" t="n">
        <v>878.727</v>
      </c>
      <c r="M30" s="124" t="n">
        <v>862.241</v>
      </c>
      <c r="N30" s="124" t="n">
        <v>842.575</v>
      </c>
      <c r="O30" s="124" t="n">
        <v>18</v>
      </c>
      <c r="P30" s="125" t="n">
        <v>7177.41</v>
      </c>
      <c r="Q30" s="126" t="n">
        <v>-209.096</v>
      </c>
      <c r="R30" s="124" t="n">
        <v>-33.155</v>
      </c>
      <c r="S30" s="124" t="n">
        <v>-242.251</v>
      </c>
      <c r="T30" s="136" t="n">
        <v>35831084</v>
      </c>
      <c r="U30" s="125" t="n">
        <v>28127829</v>
      </c>
      <c r="V30" s="129" t="n">
        <v>0</v>
      </c>
      <c r="W30" s="130" t="n">
        <v>33.635128861048</v>
      </c>
      <c r="X30" s="131" t="n">
        <v>43</v>
      </c>
      <c r="Y30" s="54" t="n">
        <v>29</v>
      </c>
      <c r="Z30" s="132" t="n">
        <v>36</v>
      </c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  <c r="EW30" s="133"/>
      <c r="EX30" s="133"/>
      <c r="EY30" s="133"/>
      <c r="EZ30" s="133"/>
      <c r="FA30" s="133"/>
      <c r="FB30" s="133"/>
      <c r="FC30" s="133"/>
      <c r="FD30" s="133"/>
      <c r="FE30" s="133"/>
      <c r="FF30" s="133"/>
      <c r="FG30" s="133"/>
      <c r="FH30" s="133"/>
      <c r="FI30" s="133"/>
      <c r="FJ30" s="133"/>
      <c r="FK30" s="133"/>
      <c r="FL30" s="133"/>
      <c r="FM30" s="133"/>
      <c r="FN30" s="133"/>
      <c r="FO30" s="133"/>
      <c r="FP30" s="133"/>
      <c r="FQ30" s="133"/>
      <c r="FR30" s="133"/>
      <c r="FS30" s="133"/>
      <c r="FT30" s="133"/>
      <c r="FU30" s="133"/>
      <c r="FV30" s="133"/>
      <c r="FW30" s="133"/>
      <c r="FX30" s="133"/>
      <c r="FY30" s="133"/>
      <c r="FZ30" s="133"/>
      <c r="GA30" s="133"/>
      <c r="GB30" s="133"/>
      <c r="GC30" s="133"/>
      <c r="GD30" s="133"/>
      <c r="GE30" s="133"/>
      <c r="GF30" s="133"/>
      <c r="GG30" s="133"/>
      <c r="GH30" s="133"/>
      <c r="GI30" s="133"/>
      <c r="GJ30" s="133"/>
      <c r="GK30" s="133"/>
      <c r="GL30" s="133"/>
      <c r="GM30" s="133"/>
      <c r="GN30" s="133"/>
      <c r="GO30" s="133"/>
      <c r="GP30" s="133"/>
      <c r="GQ30" s="133"/>
      <c r="GR30" s="133"/>
      <c r="GS30" s="133"/>
      <c r="GT30" s="133"/>
      <c r="GU30" s="133"/>
      <c r="GV30" s="133"/>
      <c r="GW30" s="133"/>
      <c r="GX30" s="133"/>
      <c r="GY30" s="133"/>
      <c r="GZ30" s="133"/>
      <c r="HA30" s="133"/>
      <c r="HB30" s="133"/>
      <c r="HC30" s="133"/>
      <c r="HD30" s="133"/>
      <c r="HE30" s="133"/>
      <c r="HF30" s="133"/>
      <c r="HG30" s="133"/>
      <c r="HH30" s="133"/>
      <c r="HI30" s="133"/>
      <c r="HJ30" s="133"/>
      <c r="HK30" s="133"/>
      <c r="HL30" s="133"/>
      <c r="HM30" s="133"/>
      <c r="HN30" s="133"/>
      <c r="HO30" s="133"/>
      <c r="HP30" s="133"/>
      <c r="HQ30" s="133"/>
      <c r="HR30" s="133"/>
      <c r="HS30" s="133"/>
      <c r="HT30" s="133"/>
      <c r="HU30" s="133"/>
      <c r="HV30" s="133"/>
      <c r="HW30" s="133"/>
      <c r="HX30" s="133"/>
      <c r="HY30" s="133"/>
      <c r="HZ30" s="133"/>
      <c r="IA30" s="133"/>
      <c r="IB30" s="133"/>
      <c r="IC30" s="133"/>
      <c r="ID30" s="133"/>
      <c r="IE30" s="133"/>
      <c r="IF30" s="133"/>
      <c r="IG30" s="133"/>
      <c r="IH30" s="133"/>
      <c r="II30" s="133"/>
      <c r="IJ30" s="133"/>
      <c r="IK30" s="133"/>
      <c r="IL30" s="133"/>
      <c r="IM30" s="133"/>
      <c r="IN30" s="133"/>
      <c r="IO30" s="133"/>
      <c r="IP30" s="133"/>
      <c r="IQ30" s="133"/>
      <c r="IR30" s="133"/>
      <c r="IS30" s="133"/>
      <c r="IT30" s="133"/>
      <c r="IU30" s="133"/>
      <c r="IV30" s="133"/>
      <c r="IW30" s="133"/>
    </row>
    <row r="31" customFormat="false" ht="12" hidden="true" customHeight="true" outlineLevel="0" collapsed="false">
      <c r="A31" s="134" t="s">
        <v>73</v>
      </c>
      <c r="B31" s="81" t="n">
        <v>36857</v>
      </c>
      <c r="C31" s="124" t="n">
        <v>3795.799</v>
      </c>
      <c r="D31" s="124" t="n">
        <v>3083.924</v>
      </c>
      <c r="E31" s="125" t="n">
        <v>6879.723</v>
      </c>
      <c r="F31" s="126" t="n">
        <v>989.839000000001</v>
      </c>
      <c r="G31" s="135"/>
      <c r="H31" s="135"/>
      <c r="I31" s="124" t="n">
        <v>600.962</v>
      </c>
      <c r="J31" s="124" t="n">
        <v>469.365</v>
      </c>
      <c r="K31" s="124" t="n">
        <v>2487.323</v>
      </c>
      <c r="L31" s="124" t="n">
        <v>904.396</v>
      </c>
      <c r="M31" s="124" t="n">
        <v>806.371</v>
      </c>
      <c r="N31" s="124" t="n">
        <v>826.481</v>
      </c>
      <c r="O31" s="124" t="n">
        <v>18</v>
      </c>
      <c r="P31" s="125" t="n">
        <v>7102.737</v>
      </c>
      <c r="Q31" s="126" t="n">
        <v>-278.851</v>
      </c>
      <c r="R31" s="124" t="n">
        <v>55.837</v>
      </c>
      <c r="S31" s="124" t="n">
        <v>-223.014</v>
      </c>
      <c r="T31" s="136" t="n">
        <v>35552233</v>
      </c>
      <c r="U31" s="125" t="n">
        <v>28183666</v>
      </c>
      <c r="V31" s="129" t="n">
        <v>0</v>
      </c>
      <c r="W31" s="130" t="n">
        <v>36.3732491471687</v>
      </c>
      <c r="X31" s="131" t="n">
        <v>45</v>
      </c>
      <c r="Y31" s="54" t="n">
        <v>32</v>
      </c>
      <c r="Z31" s="132" t="n">
        <v>38.5</v>
      </c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133"/>
      <c r="CN31" s="133"/>
      <c r="CO31" s="133"/>
      <c r="CP31" s="133"/>
      <c r="CQ31" s="133"/>
      <c r="CR31" s="133"/>
      <c r="CS31" s="133"/>
      <c r="CT31" s="133"/>
      <c r="CU31" s="133"/>
      <c r="CV31" s="133"/>
      <c r="CW31" s="133"/>
      <c r="CX31" s="133"/>
      <c r="CY31" s="133"/>
      <c r="CZ31" s="133"/>
      <c r="DA31" s="133"/>
      <c r="DB31" s="133"/>
      <c r="DC31" s="133"/>
      <c r="DD31" s="133"/>
      <c r="DE31" s="133"/>
      <c r="DF31" s="133"/>
      <c r="DG31" s="133"/>
      <c r="DH31" s="133"/>
      <c r="DI31" s="133"/>
      <c r="DJ31" s="133"/>
      <c r="DK31" s="133"/>
      <c r="DL31" s="133"/>
      <c r="DM31" s="133"/>
      <c r="DN31" s="133"/>
      <c r="DO31" s="133"/>
      <c r="DP31" s="133"/>
      <c r="DQ31" s="133"/>
      <c r="DR31" s="133"/>
      <c r="DS31" s="133"/>
      <c r="DT31" s="133"/>
      <c r="DU31" s="133"/>
      <c r="DV31" s="133"/>
      <c r="DW31" s="133"/>
      <c r="DX31" s="133"/>
      <c r="DY31" s="133"/>
      <c r="DZ31" s="133"/>
      <c r="EA31" s="133"/>
      <c r="EB31" s="133"/>
      <c r="EC31" s="133"/>
      <c r="ED31" s="133"/>
      <c r="EE31" s="133"/>
      <c r="EF31" s="133"/>
      <c r="EG31" s="133"/>
      <c r="EH31" s="133"/>
      <c r="EI31" s="133"/>
      <c r="EJ31" s="133"/>
      <c r="EK31" s="133"/>
      <c r="EL31" s="133"/>
      <c r="EM31" s="133"/>
      <c r="EN31" s="133"/>
      <c r="EO31" s="133"/>
      <c r="EP31" s="133"/>
      <c r="EQ31" s="133"/>
      <c r="ER31" s="133"/>
      <c r="ES31" s="133"/>
      <c r="ET31" s="133"/>
      <c r="EU31" s="133"/>
      <c r="EV31" s="133"/>
      <c r="EW31" s="133"/>
      <c r="EX31" s="133"/>
      <c r="EY31" s="133"/>
      <c r="EZ31" s="133"/>
      <c r="FA31" s="133"/>
      <c r="FB31" s="133"/>
      <c r="FC31" s="133"/>
      <c r="FD31" s="133"/>
      <c r="FE31" s="133"/>
      <c r="FF31" s="133"/>
      <c r="FG31" s="133"/>
      <c r="FH31" s="133"/>
      <c r="FI31" s="133"/>
      <c r="FJ31" s="133"/>
      <c r="FK31" s="133"/>
      <c r="FL31" s="133"/>
      <c r="FM31" s="133"/>
      <c r="FN31" s="133"/>
      <c r="FO31" s="133"/>
      <c r="FP31" s="133"/>
      <c r="FQ31" s="133"/>
      <c r="FR31" s="133"/>
      <c r="FS31" s="133"/>
      <c r="FT31" s="133"/>
      <c r="FU31" s="133"/>
      <c r="FV31" s="133"/>
      <c r="FW31" s="133"/>
      <c r="FX31" s="133"/>
      <c r="FY31" s="133"/>
      <c r="FZ31" s="133"/>
      <c r="GA31" s="133"/>
      <c r="GB31" s="133"/>
      <c r="GC31" s="133"/>
      <c r="GD31" s="133"/>
      <c r="GE31" s="133"/>
      <c r="GF31" s="133"/>
      <c r="GG31" s="133"/>
      <c r="GH31" s="133"/>
      <c r="GI31" s="133"/>
      <c r="GJ31" s="133"/>
      <c r="GK31" s="133"/>
      <c r="GL31" s="133"/>
      <c r="GM31" s="133"/>
      <c r="GN31" s="133"/>
      <c r="GO31" s="133"/>
      <c r="GP31" s="133"/>
      <c r="GQ31" s="133"/>
      <c r="GR31" s="133"/>
      <c r="GS31" s="133"/>
      <c r="GT31" s="133"/>
      <c r="GU31" s="133"/>
      <c r="GV31" s="133"/>
      <c r="GW31" s="133"/>
      <c r="GX31" s="133"/>
      <c r="GY31" s="133"/>
      <c r="GZ31" s="133"/>
      <c r="HA31" s="133"/>
      <c r="HB31" s="133"/>
      <c r="HC31" s="133"/>
      <c r="HD31" s="133"/>
      <c r="HE31" s="133"/>
      <c r="HF31" s="133"/>
      <c r="HG31" s="133"/>
      <c r="HH31" s="133"/>
      <c r="HI31" s="133"/>
      <c r="HJ31" s="133"/>
      <c r="HK31" s="133"/>
      <c r="HL31" s="133"/>
      <c r="HM31" s="133"/>
      <c r="HN31" s="133"/>
      <c r="HO31" s="133"/>
      <c r="HP31" s="133"/>
      <c r="HQ31" s="133"/>
      <c r="HR31" s="133"/>
      <c r="HS31" s="133"/>
      <c r="HT31" s="133"/>
      <c r="HU31" s="133"/>
      <c r="HV31" s="133"/>
      <c r="HW31" s="133"/>
      <c r="HX31" s="133"/>
      <c r="HY31" s="133"/>
      <c r="HZ31" s="133"/>
      <c r="IA31" s="133"/>
      <c r="IB31" s="133"/>
      <c r="IC31" s="133"/>
      <c r="ID31" s="133"/>
      <c r="IE31" s="133"/>
      <c r="IF31" s="133"/>
      <c r="IG31" s="133"/>
      <c r="IH31" s="133"/>
      <c r="II31" s="133"/>
      <c r="IJ31" s="133"/>
      <c r="IK31" s="133"/>
      <c r="IL31" s="133"/>
      <c r="IM31" s="133"/>
      <c r="IN31" s="133"/>
      <c r="IO31" s="133"/>
      <c r="IP31" s="133"/>
      <c r="IQ31" s="133"/>
      <c r="IR31" s="133"/>
      <c r="IS31" s="133"/>
      <c r="IT31" s="133"/>
      <c r="IU31" s="133"/>
      <c r="IV31" s="133"/>
      <c r="IW31" s="133"/>
    </row>
    <row r="32" customFormat="false" ht="12" hidden="true" customHeight="true" outlineLevel="0" collapsed="false">
      <c r="A32" s="134" t="s">
        <v>74</v>
      </c>
      <c r="B32" s="81" t="n">
        <v>36858</v>
      </c>
      <c r="C32" s="124" t="n">
        <v>3798</v>
      </c>
      <c r="D32" s="124" t="n">
        <v>3100</v>
      </c>
      <c r="E32" s="125" t="n">
        <v>6898</v>
      </c>
      <c r="F32" s="126" t="n">
        <v>1021.635</v>
      </c>
      <c r="G32" s="135"/>
      <c r="H32" s="135"/>
      <c r="I32" s="124" t="n">
        <v>575</v>
      </c>
      <c r="J32" s="124" t="n">
        <v>474.276</v>
      </c>
      <c r="K32" s="124" t="n">
        <v>2512</v>
      </c>
      <c r="L32" s="124" t="n">
        <v>877.367</v>
      </c>
      <c r="M32" s="124" t="n">
        <v>802.526</v>
      </c>
      <c r="N32" s="124" t="n">
        <v>794.14</v>
      </c>
      <c r="O32" s="124" t="n">
        <v>31</v>
      </c>
      <c r="P32" s="125" t="n">
        <v>7087.944</v>
      </c>
      <c r="Q32" s="126" t="n">
        <v>-212.048</v>
      </c>
      <c r="R32" s="124" t="n">
        <v>22.104</v>
      </c>
      <c r="S32" s="124" t="n">
        <v>-189.944</v>
      </c>
      <c r="T32" s="136" t="n">
        <v>35340185</v>
      </c>
      <c r="U32" s="125" t="n">
        <v>28205770</v>
      </c>
      <c r="V32" s="129" t="n">
        <v>-3.97903932025656E-013</v>
      </c>
      <c r="W32" s="130" t="n">
        <v>36.409982793418</v>
      </c>
      <c r="X32" s="131" t="n">
        <v>43</v>
      </c>
      <c r="Y32" s="54" t="n">
        <v>31</v>
      </c>
      <c r="Z32" s="132" t="n">
        <v>37</v>
      </c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3"/>
      <c r="FF32" s="133"/>
      <c r="FG32" s="133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3"/>
      <c r="FS32" s="133"/>
      <c r="FT32" s="133"/>
      <c r="FU32" s="133"/>
      <c r="FV32" s="133"/>
      <c r="FW32" s="133"/>
      <c r="FX32" s="133"/>
      <c r="FY32" s="133"/>
      <c r="FZ32" s="133"/>
      <c r="GA32" s="133"/>
      <c r="GB32" s="133"/>
      <c r="GC32" s="133"/>
      <c r="GD32" s="133"/>
      <c r="GE32" s="133"/>
      <c r="GF32" s="133"/>
      <c r="GG32" s="133"/>
      <c r="GH32" s="133"/>
      <c r="GI32" s="133"/>
      <c r="GJ32" s="133"/>
      <c r="GK32" s="133"/>
      <c r="GL32" s="133"/>
      <c r="GM32" s="133"/>
      <c r="GN32" s="133"/>
      <c r="GO32" s="133"/>
      <c r="GP32" s="133"/>
      <c r="GQ32" s="133"/>
      <c r="GR32" s="133"/>
      <c r="GS32" s="133"/>
      <c r="GT32" s="133"/>
      <c r="GU32" s="133"/>
      <c r="GV32" s="133"/>
      <c r="GW32" s="133"/>
      <c r="GX32" s="133"/>
      <c r="GY32" s="133"/>
      <c r="GZ32" s="133"/>
      <c r="HA32" s="133"/>
      <c r="HB32" s="133"/>
      <c r="HC32" s="133"/>
      <c r="HD32" s="133"/>
      <c r="HE32" s="133"/>
      <c r="HF32" s="133"/>
      <c r="HG32" s="133"/>
      <c r="HH32" s="133"/>
      <c r="HI32" s="133"/>
      <c r="HJ32" s="133"/>
      <c r="HK32" s="133"/>
      <c r="HL32" s="133"/>
      <c r="HM32" s="133"/>
      <c r="HN32" s="133"/>
      <c r="HO32" s="133"/>
      <c r="HP32" s="133"/>
      <c r="HQ32" s="133"/>
      <c r="HR32" s="133"/>
      <c r="HS32" s="133"/>
      <c r="HT32" s="133"/>
      <c r="HU32" s="133"/>
      <c r="HV32" s="133"/>
      <c r="HW32" s="133"/>
      <c r="HX32" s="133"/>
      <c r="HY32" s="133"/>
      <c r="HZ32" s="133"/>
      <c r="IA32" s="133"/>
      <c r="IB32" s="133"/>
      <c r="IC32" s="133"/>
      <c r="ID32" s="133"/>
      <c r="IE32" s="133"/>
      <c r="IF32" s="133"/>
      <c r="IG32" s="133"/>
      <c r="IH32" s="133"/>
      <c r="II32" s="133"/>
      <c r="IJ32" s="133"/>
      <c r="IK32" s="133"/>
      <c r="IL32" s="133"/>
      <c r="IM32" s="133"/>
      <c r="IN32" s="133"/>
      <c r="IO32" s="133"/>
      <c r="IP32" s="133"/>
      <c r="IQ32" s="133"/>
      <c r="IR32" s="133"/>
      <c r="IS32" s="133"/>
      <c r="IT32" s="133"/>
      <c r="IU32" s="133"/>
      <c r="IV32" s="133"/>
      <c r="IW32" s="133"/>
    </row>
    <row r="33" customFormat="false" ht="12" hidden="true" customHeight="true" outlineLevel="0" collapsed="false">
      <c r="A33" s="134" t="s">
        <v>68</v>
      </c>
      <c r="B33" s="81" t="n">
        <v>36859</v>
      </c>
      <c r="C33" s="124" t="n">
        <v>3797.877</v>
      </c>
      <c r="D33" s="124" t="n">
        <v>3137.211</v>
      </c>
      <c r="E33" s="125" t="n">
        <v>6935.088</v>
      </c>
      <c r="F33" s="126" t="n">
        <v>1154.947</v>
      </c>
      <c r="G33" s="135"/>
      <c r="H33" s="135"/>
      <c r="I33" s="124" t="n">
        <v>544.171</v>
      </c>
      <c r="J33" s="124" t="n">
        <v>477.599</v>
      </c>
      <c r="K33" s="124" t="n">
        <v>2587.322</v>
      </c>
      <c r="L33" s="124" t="n">
        <v>856.3</v>
      </c>
      <c r="M33" s="124" t="n">
        <v>871.81</v>
      </c>
      <c r="N33" s="124" t="n">
        <v>795.712</v>
      </c>
      <c r="O33" s="124" t="n">
        <v>51</v>
      </c>
      <c r="P33" s="125" t="n">
        <v>7338.861</v>
      </c>
      <c r="Q33" s="126" t="n">
        <v>-291.22</v>
      </c>
      <c r="R33" s="124" t="n">
        <v>-112.553</v>
      </c>
      <c r="S33" s="124" t="n">
        <v>-403.773</v>
      </c>
      <c r="T33" s="136" t="n">
        <v>35048965</v>
      </c>
      <c r="U33" s="125" t="n">
        <v>28093217</v>
      </c>
      <c r="V33" s="129" t="n">
        <v>0</v>
      </c>
      <c r="W33" s="130" t="n">
        <v>28.2567558676398</v>
      </c>
      <c r="X33" s="131" t="n">
        <v>60</v>
      </c>
      <c r="Y33" s="54" t="n">
        <v>28</v>
      </c>
      <c r="Z33" s="132" t="n">
        <v>44</v>
      </c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  <c r="EY33" s="133"/>
      <c r="EZ33" s="133"/>
      <c r="FA33" s="133"/>
      <c r="FB33" s="133"/>
      <c r="FC33" s="133"/>
      <c r="FD33" s="133"/>
      <c r="FE33" s="133"/>
      <c r="FF33" s="133"/>
      <c r="FG33" s="133"/>
      <c r="FH33" s="133"/>
      <c r="FI33" s="133"/>
      <c r="FJ33" s="133"/>
      <c r="FK33" s="133"/>
      <c r="FL33" s="133"/>
      <c r="FM33" s="133"/>
      <c r="FN33" s="133"/>
      <c r="FO33" s="133"/>
      <c r="FP33" s="133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3"/>
      <c r="GW33" s="133"/>
      <c r="GX33" s="133"/>
      <c r="GY33" s="133"/>
      <c r="GZ33" s="133"/>
      <c r="HA33" s="133"/>
      <c r="HB33" s="133"/>
      <c r="HC33" s="133"/>
      <c r="HD33" s="133"/>
      <c r="HE33" s="133"/>
      <c r="HF33" s="133"/>
      <c r="HG33" s="133"/>
      <c r="HH33" s="133"/>
      <c r="HI33" s="133"/>
      <c r="HJ33" s="133"/>
      <c r="HK33" s="133"/>
      <c r="HL33" s="133"/>
      <c r="HM33" s="133"/>
      <c r="HN33" s="133"/>
      <c r="HO33" s="133"/>
      <c r="HP33" s="133"/>
      <c r="HQ33" s="133"/>
      <c r="HR33" s="133"/>
      <c r="HS33" s="133"/>
      <c r="HT33" s="133"/>
      <c r="HU33" s="133"/>
      <c r="HV33" s="133"/>
      <c r="HW33" s="133"/>
      <c r="HX33" s="133"/>
      <c r="HY33" s="133"/>
      <c r="HZ33" s="133"/>
      <c r="IA33" s="133"/>
      <c r="IB33" s="133"/>
      <c r="IC33" s="133"/>
      <c r="ID33" s="133"/>
      <c r="IE33" s="133"/>
      <c r="IF33" s="133"/>
      <c r="IG33" s="133"/>
      <c r="IH33" s="133"/>
      <c r="II33" s="133"/>
      <c r="IJ33" s="133"/>
      <c r="IK33" s="133"/>
      <c r="IL33" s="133"/>
      <c r="IM33" s="133"/>
      <c r="IN33" s="133"/>
      <c r="IO33" s="133"/>
      <c r="IP33" s="133"/>
      <c r="IQ33" s="133"/>
      <c r="IR33" s="133"/>
      <c r="IS33" s="133"/>
      <c r="IT33" s="133"/>
      <c r="IU33" s="133"/>
      <c r="IV33" s="133"/>
      <c r="IW33" s="133"/>
    </row>
    <row r="34" customFormat="false" ht="12" hidden="true" customHeight="true" outlineLevel="0" collapsed="false">
      <c r="A34" s="137" t="s">
        <v>69</v>
      </c>
      <c r="B34" s="82" t="n">
        <v>36860</v>
      </c>
      <c r="C34" s="138" t="n">
        <v>3844.834</v>
      </c>
      <c r="D34" s="138" t="n">
        <v>3140.069</v>
      </c>
      <c r="E34" s="139" t="n">
        <v>6984.903</v>
      </c>
      <c r="F34" s="140" t="n">
        <v>1124.452</v>
      </c>
      <c r="G34" s="141"/>
      <c r="H34" s="141"/>
      <c r="I34" s="138" t="n">
        <v>607.955</v>
      </c>
      <c r="J34" s="138" t="n">
        <v>488.175</v>
      </c>
      <c r="K34" s="138" t="n">
        <v>2624.828</v>
      </c>
      <c r="L34" s="138" t="n">
        <v>839.123</v>
      </c>
      <c r="M34" s="138" t="n">
        <v>905.326</v>
      </c>
      <c r="N34" s="138" t="n">
        <v>751.932</v>
      </c>
      <c r="O34" s="138" t="n">
        <v>27</v>
      </c>
      <c r="P34" s="139" t="n">
        <v>7368.791</v>
      </c>
      <c r="Q34" s="140" t="n">
        <v>-307.739</v>
      </c>
      <c r="R34" s="138" t="n">
        <v>-76.149</v>
      </c>
      <c r="S34" s="138" t="n">
        <v>-383.888</v>
      </c>
      <c r="T34" s="142" t="n">
        <v>34741226</v>
      </c>
      <c r="U34" s="139" t="n">
        <v>28017068</v>
      </c>
      <c r="V34" s="143" t="n">
        <v>0</v>
      </c>
      <c r="W34" s="144" t="n">
        <v>32.3810881274119</v>
      </c>
      <c r="X34" s="145" t="n">
        <v>45</v>
      </c>
      <c r="Y34" s="83" t="n">
        <v>28</v>
      </c>
      <c r="Z34" s="146" t="n">
        <v>36.5</v>
      </c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" hidden="true" customHeight="true" outlineLevel="0" collapsed="false">
      <c r="A35" s="134" t="s">
        <v>70</v>
      </c>
      <c r="B35" s="81" t="n">
        <v>36861</v>
      </c>
      <c r="C35" s="124" t="n">
        <v>3826.701</v>
      </c>
      <c r="D35" s="124" t="n">
        <v>3151.745</v>
      </c>
      <c r="E35" s="125" t="n">
        <v>6978.446</v>
      </c>
      <c r="F35" s="126" t="n">
        <v>1044.375</v>
      </c>
      <c r="G35" s="135"/>
      <c r="H35" s="135"/>
      <c r="I35" s="124" t="n">
        <v>642.12</v>
      </c>
      <c r="J35" s="124" t="n">
        <v>479.54</v>
      </c>
      <c r="K35" s="124" t="n">
        <v>2636.246</v>
      </c>
      <c r="L35" s="124" t="n">
        <v>856.756</v>
      </c>
      <c r="M35" s="124" t="n">
        <v>855.167</v>
      </c>
      <c r="N35" s="124" t="n">
        <v>822.339</v>
      </c>
      <c r="O35" s="124" t="n">
        <v>11</v>
      </c>
      <c r="P35" s="125" t="n">
        <v>7347.543</v>
      </c>
      <c r="Q35" s="126" t="n">
        <v>-284.403</v>
      </c>
      <c r="R35" s="124" t="n">
        <v>-84.694</v>
      </c>
      <c r="S35" s="124" t="n">
        <v>-369.097</v>
      </c>
      <c r="T35" s="136" t="n">
        <v>34456823</v>
      </c>
      <c r="U35" s="125" t="n">
        <v>27932374</v>
      </c>
      <c r="V35" s="129" t="n">
        <v>-6.25277607468888E-013</v>
      </c>
      <c r="W35" s="130" t="n">
        <v>32.9357719747767</v>
      </c>
      <c r="X35" s="131" t="n">
        <v>42</v>
      </c>
      <c r="Y35" s="54" t="n">
        <v>24</v>
      </c>
      <c r="Z35" s="132" t="n">
        <v>33</v>
      </c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  <c r="EY35" s="133"/>
      <c r="EZ35" s="133"/>
      <c r="FA35" s="133"/>
      <c r="FB35" s="133"/>
      <c r="FC35" s="133"/>
      <c r="FD35" s="133"/>
      <c r="FE35" s="133"/>
      <c r="FF35" s="133"/>
      <c r="FG35" s="133"/>
      <c r="FH35" s="133"/>
      <c r="FI35" s="133"/>
      <c r="FJ35" s="133"/>
      <c r="FK35" s="133"/>
      <c r="FL35" s="133"/>
      <c r="FM35" s="133"/>
      <c r="FN35" s="133"/>
      <c r="FO35" s="133"/>
      <c r="FP35" s="133"/>
      <c r="FQ35" s="133"/>
      <c r="FR35" s="133"/>
      <c r="FS35" s="133"/>
      <c r="FT35" s="133"/>
      <c r="FU35" s="133"/>
      <c r="FV35" s="133"/>
      <c r="FW35" s="133"/>
      <c r="FX35" s="133"/>
      <c r="FY35" s="133"/>
      <c r="FZ35" s="133"/>
      <c r="GA35" s="133"/>
      <c r="GB35" s="133"/>
      <c r="GC35" s="133"/>
      <c r="GD35" s="133"/>
      <c r="GE35" s="133"/>
      <c r="GF35" s="133"/>
      <c r="GG35" s="133"/>
      <c r="GH35" s="133"/>
      <c r="GI35" s="133"/>
      <c r="GJ35" s="133"/>
      <c r="GK35" s="133"/>
      <c r="GL35" s="133"/>
      <c r="GM35" s="133"/>
      <c r="GN35" s="133"/>
      <c r="GO35" s="133"/>
      <c r="GP35" s="133"/>
      <c r="GQ35" s="133"/>
      <c r="GR35" s="133"/>
      <c r="GS35" s="133"/>
      <c r="GT35" s="133"/>
      <c r="GU35" s="133"/>
      <c r="GV35" s="133"/>
      <c r="GW35" s="133"/>
      <c r="GX35" s="133"/>
      <c r="GY35" s="133"/>
      <c r="GZ35" s="133"/>
      <c r="HA35" s="133"/>
      <c r="HB35" s="133"/>
      <c r="HC35" s="133"/>
      <c r="HD35" s="133"/>
      <c r="HE35" s="133"/>
      <c r="HF35" s="133"/>
      <c r="HG35" s="133"/>
      <c r="HH35" s="133"/>
      <c r="HI35" s="133"/>
      <c r="HJ35" s="133"/>
      <c r="HK35" s="133"/>
      <c r="HL35" s="133"/>
      <c r="HM35" s="133"/>
      <c r="HN35" s="133"/>
      <c r="HO35" s="133"/>
      <c r="HP35" s="133"/>
      <c r="HQ35" s="133"/>
      <c r="HR35" s="133"/>
      <c r="HS35" s="133"/>
      <c r="HT35" s="133"/>
      <c r="HU35" s="133"/>
      <c r="HV35" s="133"/>
      <c r="HW35" s="133"/>
      <c r="HX35" s="133"/>
      <c r="HY35" s="133"/>
      <c r="HZ35" s="133"/>
      <c r="IA35" s="133"/>
      <c r="IB35" s="133"/>
      <c r="IC35" s="133"/>
      <c r="ID35" s="133"/>
      <c r="IE35" s="133"/>
      <c r="IF35" s="133"/>
      <c r="IG35" s="133"/>
      <c r="IH35" s="133"/>
      <c r="II35" s="133"/>
      <c r="IJ35" s="133"/>
      <c r="IK35" s="133"/>
      <c r="IL35" s="133"/>
      <c r="IM35" s="133"/>
      <c r="IN35" s="133"/>
      <c r="IO35" s="133"/>
      <c r="IP35" s="133"/>
      <c r="IQ35" s="133"/>
      <c r="IR35" s="133"/>
      <c r="IS35" s="133"/>
      <c r="IT35" s="133"/>
      <c r="IU35" s="133"/>
      <c r="IV35" s="133"/>
      <c r="IW35" s="133"/>
    </row>
    <row r="36" customFormat="false" ht="12" hidden="true" customHeight="true" outlineLevel="0" collapsed="false">
      <c r="A36" s="134" t="s">
        <v>71</v>
      </c>
      <c r="B36" s="81" t="n">
        <v>36862</v>
      </c>
      <c r="C36" s="124" t="n">
        <v>3845.43</v>
      </c>
      <c r="D36" s="124" t="n">
        <v>3138.932</v>
      </c>
      <c r="E36" s="125" t="n">
        <v>6984.362</v>
      </c>
      <c r="F36" s="126" t="n">
        <v>1033.72</v>
      </c>
      <c r="G36" s="135"/>
      <c r="H36" s="135"/>
      <c r="I36" s="124" t="n">
        <v>618.43</v>
      </c>
      <c r="J36" s="124" t="n">
        <v>474.878</v>
      </c>
      <c r="K36" s="124" t="n">
        <v>2654.968</v>
      </c>
      <c r="L36" s="124" t="n">
        <v>860.082</v>
      </c>
      <c r="M36" s="124" t="n">
        <v>829.712</v>
      </c>
      <c r="N36" s="124" t="n">
        <v>840.993</v>
      </c>
      <c r="O36" s="124" t="n">
        <v>19</v>
      </c>
      <c r="P36" s="125" t="n">
        <v>7331.783</v>
      </c>
      <c r="Q36" s="126" t="n">
        <v>-264.336</v>
      </c>
      <c r="R36" s="124" t="n">
        <v>-83.085</v>
      </c>
      <c r="S36" s="124" t="n">
        <v>-347.421</v>
      </c>
      <c r="T36" s="136" t="n">
        <v>34192487</v>
      </c>
      <c r="U36" s="125" t="n">
        <v>27849289</v>
      </c>
      <c r="V36" s="129" t="n">
        <v>-1.19371179607697E-012</v>
      </c>
      <c r="W36" s="130" t="n">
        <v>28.8646335342124</v>
      </c>
      <c r="X36" s="131" t="n">
        <v>42</v>
      </c>
      <c r="Y36" s="54" t="n">
        <v>23</v>
      </c>
      <c r="Z36" s="132" t="n">
        <v>32.5</v>
      </c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3"/>
      <c r="FF36" s="133"/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3"/>
      <c r="HF36" s="133"/>
      <c r="HG36" s="133"/>
      <c r="HH36" s="133"/>
      <c r="HI36" s="133"/>
      <c r="HJ36" s="133"/>
      <c r="HK36" s="133"/>
      <c r="HL36" s="133"/>
      <c r="HM36" s="133"/>
      <c r="HN36" s="133"/>
      <c r="HO36" s="133"/>
      <c r="HP36" s="133"/>
      <c r="HQ36" s="133"/>
      <c r="HR36" s="133"/>
      <c r="HS36" s="133"/>
      <c r="HT36" s="133"/>
      <c r="HU36" s="133"/>
      <c r="HV36" s="133"/>
      <c r="HW36" s="133"/>
      <c r="HX36" s="133"/>
      <c r="HY36" s="133"/>
      <c r="HZ36" s="133"/>
      <c r="IA36" s="133"/>
      <c r="IB36" s="133"/>
      <c r="IC36" s="133"/>
      <c r="ID36" s="133"/>
      <c r="IE36" s="133"/>
      <c r="IF36" s="133"/>
      <c r="IG36" s="133"/>
      <c r="IH36" s="133"/>
      <c r="II36" s="133"/>
      <c r="IJ36" s="133"/>
      <c r="IK36" s="133"/>
      <c r="IL36" s="133"/>
      <c r="IM36" s="133"/>
      <c r="IN36" s="133"/>
      <c r="IO36" s="133"/>
      <c r="IP36" s="133"/>
      <c r="IQ36" s="133"/>
      <c r="IR36" s="133"/>
      <c r="IS36" s="133"/>
      <c r="IT36" s="133"/>
      <c r="IU36" s="133"/>
      <c r="IV36" s="133"/>
      <c r="IW36" s="133"/>
    </row>
    <row r="37" customFormat="false" ht="12" hidden="true" customHeight="true" outlineLevel="0" collapsed="false">
      <c r="A37" s="134" t="s">
        <v>72</v>
      </c>
      <c r="B37" s="81" t="n">
        <v>36863</v>
      </c>
      <c r="C37" s="124" t="n">
        <v>3793.536</v>
      </c>
      <c r="D37" s="124" t="n">
        <v>3170.513</v>
      </c>
      <c r="E37" s="125" t="n">
        <v>6964.049</v>
      </c>
      <c r="F37" s="126" t="n">
        <v>806.15</v>
      </c>
      <c r="G37" s="135"/>
      <c r="H37" s="135"/>
      <c r="I37" s="124" t="n">
        <v>599.251</v>
      </c>
      <c r="J37" s="124" t="n">
        <v>491.259</v>
      </c>
      <c r="K37" s="124" t="n">
        <v>2640.48</v>
      </c>
      <c r="L37" s="124" t="n">
        <v>850.19</v>
      </c>
      <c r="M37" s="124" t="n">
        <v>829.791</v>
      </c>
      <c r="N37" s="124" t="n">
        <v>840.991</v>
      </c>
      <c r="O37" s="124" t="n">
        <v>15</v>
      </c>
      <c r="P37" s="125" t="n">
        <v>7073.112</v>
      </c>
      <c r="Q37" s="126" t="n">
        <v>-234.703</v>
      </c>
      <c r="R37" s="124" t="n">
        <v>125.64</v>
      </c>
      <c r="S37" s="124" t="n">
        <v>-109.063</v>
      </c>
      <c r="T37" s="136" t="n">
        <v>33957784</v>
      </c>
      <c r="U37" s="125" t="n">
        <v>27974929</v>
      </c>
      <c r="V37" s="129" t="n">
        <v>0</v>
      </c>
      <c r="W37" s="130" t="n">
        <v>33.8419115929027</v>
      </c>
      <c r="X37" s="131" t="n">
        <v>45</v>
      </c>
      <c r="Y37" s="54" t="n">
        <v>22</v>
      </c>
      <c r="Z37" s="132" t="n">
        <v>33.5</v>
      </c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  <c r="EY37" s="133"/>
      <c r="EZ37" s="133"/>
      <c r="FA37" s="133"/>
      <c r="FB37" s="133"/>
      <c r="FC37" s="133"/>
      <c r="FD37" s="133"/>
      <c r="FE37" s="133"/>
      <c r="FF37" s="133"/>
      <c r="FG37" s="133"/>
      <c r="FH37" s="133"/>
      <c r="FI37" s="133"/>
      <c r="FJ37" s="133"/>
      <c r="FK37" s="133"/>
      <c r="FL37" s="133"/>
      <c r="FM37" s="133"/>
      <c r="FN37" s="133"/>
      <c r="FO37" s="133"/>
      <c r="FP37" s="133"/>
      <c r="FQ37" s="133"/>
      <c r="FR37" s="133"/>
      <c r="FS37" s="133"/>
      <c r="FT37" s="133"/>
      <c r="FU37" s="133"/>
      <c r="FV37" s="133"/>
      <c r="FW37" s="133"/>
      <c r="FX37" s="133"/>
      <c r="FY37" s="133"/>
      <c r="FZ37" s="133"/>
      <c r="GA37" s="133"/>
      <c r="GB37" s="133"/>
      <c r="GC37" s="133"/>
      <c r="GD37" s="133"/>
      <c r="GE37" s="133"/>
      <c r="GF37" s="133"/>
      <c r="GG37" s="133"/>
      <c r="GH37" s="133"/>
      <c r="GI37" s="133"/>
      <c r="GJ37" s="133"/>
      <c r="GK37" s="133"/>
      <c r="GL37" s="133"/>
      <c r="GM37" s="133"/>
      <c r="GN37" s="133"/>
      <c r="GO37" s="133"/>
      <c r="GP37" s="133"/>
      <c r="GQ37" s="133"/>
      <c r="GR37" s="133"/>
      <c r="GS37" s="133"/>
      <c r="GT37" s="133"/>
      <c r="GU37" s="133"/>
      <c r="GV37" s="133"/>
      <c r="GW37" s="133"/>
      <c r="GX37" s="133"/>
      <c r="GY37" s="133"/>
      <c r="GZ37" s="133"/>
      <c r="HA37" s="133"/>
      <c r="HB37" s="133"/>
      <c r="HC37" s="133"/>
      <c r="HD37" s="133"/>
      <c r="HE37" s="133"/>
      <c r="HF37" s="133"/>
      <c r="HG37" s="133"/>
      <c r="HH37" s="133"/>
      <c r="HI37" s="133"/>
      <c r="HJ37" s="133"/>
      <c r="HK37" s="133"/>
      <c r="HL37" s="133"/>
      <c r="HM37" s="133"/>
      <c r="HN37" s="133"/>
      <c r="HO37" s="133"/>
      <c r="HP37" s="133"/>
      <c r="HQ37" s="133"/>
      <c r="HR37" s="133"/>
      <c r="HS37" s="133"/>
      <c r="HT37" s="133"/>
      <c r="HU37" s="133"/>
      <c r="HV37" s="133"/>
      <c r="HW37" s="133"/>
      <c r="HX37" s="133"/>
      <c r="HY37" s="133"/>
      <c r="HZ37" s="133"/>
      <c r="IA37" s="133"/>
      <c r="IB37" s="133"/>
      <c r="IC37" s="133"/>
      <c r="ID37" s="133"/>
      <c r="IE37" s="133"/>
      <c r="IF37" s="133"/>
      <c r="IG37" s="133"/>
      <c r="IH37" s="133"/>
      <c r="II37" s="133"/>
      <c r="IJ37" s="133"/>
      <c r="IK37" s="133"/>
      <c r="IL37" s="133"/>
      <c r="IM37" s="133"/>
      <c r="IN37" s="133"/>
      <c r="IO37" s="133"/>
      <c r="IP37" s="133"/>
      <c r="IQ37" s="133"/>
      <c r="IR37" s="133"/>
      <c r="IS37" s="133"/>
      <c r="IT37" s="133"/>
      <c r="IU37" s="133"/>
      <c r="IV37" s="133"/>
      <c r="IW37" s="133"/>
    </row>
    <row r="38" customFormat="false" ht="12" hidden="true" customHeight="true" outlineLevel="0" collapsed="false">
      <c r="A38" s="134" t="s">
        <v>73</v>
      </c>
      <c r="B38" s="81" t="n">
        <v>36864</v>
      </c>
      <c r="C38" s="124" t="n">
        <v>3851.131</v>
      </c>
      <c r="D38" s="124" t="n">
        <v>3133.817</v>
      </c>
      <c r="E38" s="125" t="n">
        <v>6984.948</v>
      </c>
      <c r="F38" s="126" t="n">
        <v>1057.594</v>
      </c>
      <c r="G38" s="135"/>
      <c r="H38" s="135"/>
      <c r="I38" s="124" t="n">
        <v>619.1</v>
      </c>
      <c r="J38" s="124" t="n">
        <v>488.653</v>
      </c>
      <c r="K38" s="124" t="n">
        <v>2591.048</v>
      </c>
      <c r="L38" s="124" t="n">
        <v>845.818</v>
      </c>
      <c r="M38" s="124" t="n">
        <v>819.391</v>
      </c>
      <c r="N38" s="124" t="n">
        <v>842.997</v>
      </c>
      <c r="O38" s="124" t="n">
        <v>15</v>
      </c>
      <c r="P38" s="125" t="n">
        <v>7279.601</v>
      </c>
      <c r="Q38" s="126" t="n">
        <v>-236.691</v>
      </c>
      <c r="R38" s="124" t="n">
        <v>-57.962</v>
      </c>
      <c r="S38" s="124" t="n">
        <v>-294.653</v>
      </c>
      <c r="T38" s="136" t="n">
        <v>33721093</v>
      </c>
      <c r="U38" s="125" t="n">
        <v>27916967</v>
      </c>
      <c r="V38" s="129" t="n">
        <v>0</v>
      </c>
      <c r="W38" s="130" t="n">
        <v>36.9096581211882</v>
      </c>
      <c r="X38" s="131" t="n">
        <v>44</v>
      </c>
      <c r="Y38" s="54" t="n">
        <v>24</v>
      </c>
      <c r="Z38" s="132" t="n">
        <v>34</v>
      </c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  <c r="HW38" s="133"/>
      <c r="HX38" s="133"/>
      <c r="HY38" s="133"/>
      <c r="HZ38" s="133"/>
      <c r="IA38" s="133"/>
      <c r="IB38" s="133"/>
      <c r="IC38" s="133"/>
      <c r="ID38" s="133"/>
      <c r="IE38" s="133"/>
      <c r="IF38" s="133"/>
      <c r="IG38" s="133"/>
      <c r="IH38" s="133"/>
      <c r="II38" s="133"/>
      <c r="IJ38" s="133"/>
      <c r="IK38" s="133"/>
      <c r="IL38" s="133"/>
      <c r="IM38" s="133"/>
      <c r="IN38" s="133"/>
      <c r="IO38" s="133"/>
      <c r="IP38" s="133"/>
      <c r="IQ38" s="133"/>
      <c r="IR38" s="133"/>
      <c r="IS38" s="133"/>
      <c r="IT38" s="133"/>
      <c r="IU38" s="133"/>
      <c r="IV38" s="133"/>
      <c r="IW38" s="133"/>
    </row>
    <row r="39" customFormat="false" ht="12" hidden="true" customHeight="true" outlineLevel="0" collapsed="false">
      <c r="A39" s="134" t="s">
        <v>74</v>
      </c>
      <c r="B39" s="81" t="n">
        <v>36865</v>
      </c>
      <c r="C39" s="124" t="n">
        <v>3819.704</v>
      </c>
      <c r="D39" s="124" t="n">
        <v>3175</v>
      </c>
      <c r="E39" s="125" t="n">
        <v>6994.704</v>
      </c>
      <c r="F39" s="126" t="n">
        <v>1150.247</v>
      </c>
      <c r="G39" s="135"/>
      <c r="H39" s="135"/>
      <c r="I39" s="124" t="n">
        <v>631.602</v>
      </c>
      <c r="J39" s="124" t="n">
        <v>479.488</v>
      </c>
      <c r="K39" s="124" t="n">
        <v>2625</v>
      </c>
      <c r="L39" s="124" t="n">
        <v>816.352</v>
      </c>
      <c r="M39" s="124" t="n">
        <v>969.528</v>
      </c>
      <c r="N39" s="124" t="n">
        <v>852.427</v>
      </c>
      <c r="O39" s="124" t="n">
        <v>14</v>
      </c>
      <c r="P39" s="125" t="n">
        <v>7538.644</v>
      </c>
      <c r="Q39" s="126" t="n">
        <v>-317.151</v>
      </c>
      <c r="R39" s="124" t="n">
        <v>-226.789</v>
      </c>
      <c r="S39" s="124" t="n">
        <v>-543.94</v>
      </c>
      <c r="T39" s="136" t="n">
        <v>33403942</v>
      </c>
      <c r="U39" s="125" t="n">
        <v>27690178</v>
      </c>
      <c r="V39" s="129" t="n">
        <v>0</v>
      </c>
      <c r="W39" s="130" t="n">
        <v>32.8958161339198</v>
      </c>
      <c r="X39" s="131" t="n">
        <v>43</v>
      </c>
      <c r="Y39" s="54" t="n">
        <v>24</v>
      </c>
      <c r="Z39" s="132" t="n">
        <v>33.5</v>
      </c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3"/>
      <c r="FC39" s="133"/>
      <c r="FD39" s="133"/>
      <c r="FE39" s="133"/>
      <c r="FF39" s="133"/>
      <c r="FG39" s="133"/>
      <c r="FH39" s="133"/>
      <c r="FI39" s="133"/>
      <c r="FJ39" s="133"/>
      <c r="FK39" s="133"/>
      <c r="FL39" s="133"/>
      <c r="FM39" s="133"/>
      <c r="FN39" s="133"/>
      <c r="FO39" s="133"/>
      <c r="FP39" s="133"/>
      <c r="FQ39" s="133"/>
      <c r="FR39" s="133"/>
      <c r="FS39" s="133"/>
      <c r="FT39" s="133"/>
      <c r="FU39" s="133"/>
      <c r="FV39" s="133"/>
      <c r="FW39" s="133"/>
      <c r="FX39" s="133"/>
      <c r="FY39" s="133"/>
      <c r="FZ39" s="133"/>
      <c r="GA39" s="133"/>
      <c r="GB39" s="133"/>
      <c r="GC39" s="133"/>
      <c r="GD39" s="133"/>
      <c r="GE39" s="133"/>
      <c r="GF39" s="133"/>
      <c r="GG39" s="133"/>
      <c r="GH39" s="133"/>
      <c r="GI39" s="133"/>
      <c r="GJ39" s="133"/>
      <c r="GK39" s="133"/>
      <c r="GL39" s="133"/>
      <c r="GM39" s="133"/>
      <c r="GN39" s="133"/>
      <c r="GO39" s="133"/>
      <c r="GP39" s="133"/>
      <c r="GQ39" s="133"/>
      <c r="GR39" s="133"/>
      <c r="GS39" s="133"/>
      <c r="GT39" s="133"/>
      <c r="GU39" s="133"/>
      <c r="GV39" s="133"/>
      <c r="GW39" s="133"/>
      <c r="GX39" s="133"/>
      <c r="GY39" s="133"/>
      <c r="GZ39" s="133"/>
      <c r="HA39" s="133"/>
      <c r="HB39" s="133"/>
      <c r="HC39" s="133"/>
      <c r="HD39" s="133"/>
      <c r="HE39" s="133"/>
      <c r="HF39" s="133"/>
      <c r="HG39" s="133"/>
      <c r="HH39" s="133"/>
      <c r="HI39" s="133"/>
      <c r="HJ39" s="133"/>
      <c r="HK39" s="133"/>
      <c r="HL39" s="133"/>
      <c r="HM39" s="133"/>
      <c r="HN39" s="133"/>
      <c r="HO39" s="133"/>
      <c r="HP39" s="133"/>
      <c r="HQ39" s="133"/>
      <c r="HR39" s="133"/>
      <c r="HS39" s="133"/>
      <c r="HT39" s="133"/>
      <c r="HU39" s="133"/>
      <c r="HV39" s="133"/>
      <c r="HW39" s="133"/>
      <c r="HX39" s="133"/>
      <c r="HY39" s="133"/>
      <c r="HZ39" s="133"/>
      <c r="IA39" s="133"/>
      <c r="IB39" s="133"/>
      <c r="IC39" s="133"/>
      <c r="ID39" s="133"/>
      <c r="IE39" s="133"/>
      <c r="IF39" s="133"/>
      <c r="IG39" s="133"/>
      <c r="IH39" s="133"/>
      <c r="II39" s="133"/>
      <c r="IJ39" s="133"/>
      <c r="IK39" s="133"/>
      <c r="IL39" s="133"/>
      <c r="IM39" s="133"/>
      <c r="IN39" s="133"/>
      <c r="IO39" s="133"/>
      <c r="IP39" s="133"/>
      <c r="IQ39" s="133"/>
      <c r="IR39" s="133"/>
      <c r="IS39" s="133"/>
      <c r="IT39" s="133"/>
      <c r="IU39" s="133"/>
      <c r="IV39" s="133"/>
      <c r="IW39" s="133"/>
    </row>
    <row r="40" customFormat="false" ht="12" hidden="true" customHeight="true" outlineLevel="0" collapsed="false">
      <c r="A40" s="134" t="s">
        <v>68</v>
      </c>
      <c r="B40" s="81" t="n">
        <v>36866</v>
      </c>
      <c r="C40" s="124" t="n">
        <v>3827.605</v>
      </c>
      <c r="D40" s="124" t="n">
        <v>3220</v>
      </c>
      <c r="E40" s="125" t="n">
        <v>7047.605</v>
      </c>
      <c r="F40" s="126" t="n">
        <v>1119.39</v>
      </c>
      <c r="G40" s="135"/>
      <c r="H40" s="135"/>
      <c r="I40" s="124" t="n">
        <v>636.204</v>
      </c>
      <c r="J40" s="124" t="n">
        <v>477.264</v>
      </c>
      <c r="K40" s="124" t="n">
        <v>2625</v>
      </c>
      <c r="L40" s="124" t="n">
        <v>910.356</v>
      </c>
      <c r="M40" s="124" t="n">
        <v>855.152</v>
      </c>
      <c r="N40" s="124" t="n">
        <v>835.222</v>
      </c>
      <c r="O40" s="124" t="n">
        <v>11</v>
      </c>
      <c r="P40" s="125" t="n">
        <v>7469.588</v>
      </c>
      <c r="Q40" s="126" t="n">
        <v>-374.914</v>
      </c>
      <c r="R40" s="124" t="n">
        <v>-47.069</v>
      </c>
      <c r="S40" s="124" t="n">
        <v>-421.983</v>
      </c>
      <c r="T40" s="136" t="n">
        <v>33029028</v>
      </c>
      <c r="U40" s="125" t="n">
        <v>27643109</v>
      </c>
      <c r="V40" s="129" t="n">
        <v>0</v>
      </c>
      <c r="W40" s="130" t="n">
        <v>32.6704960475544</v>
      </c>
      <c r="X40" s="131" t="n">
        <v>46</v>
      </c>
      <c r="Y40" s="54" t="n">
        <v>24</v>
      </c>
      <c r="Z40" s="132" t="n">
        <v>35</v>
      </c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  <c r="EY40" s="133"/>
      <c r="EZ40" s="133"/>
      <c r="FA40" s="133"/>
      <c r="FB40" s="133"/>
      <c r="FC40" s="133"/>
      <c r="FD40" s="133"/>
      <c r="FE40" s="133"/>
      <c r="FF40" s="133"/>
      <c r="FG40" s="133"/>
      <c r="FH40" s="133"/>
      <c r="FI40" s="133"/>
      <c r="FJ40" s="133"/>
      <c r="FK40" s="133"/>
      <c r="FL40" s="133"/>
      <c r="FM40" s="133"/>
      <c r="FN40" s="133"/>
      <c r="FO40" s="133"/>
      <c r="FP40" s="133"/>
      <c r="FQ40" s="133"/>
      <c r="FR40" s="133"/>
      <c r="FS40" s="133"/>
      <c r="FT40" s="13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  <c r="HW40" s="133"/>
      <c r="HX40" s="133"/>
      <c r="HY40" s="133"/>
      <c r="HZ40" s="133"/>
      <c r="IA40" s="133"/>
      <c r="IB40" s="133"/>
      <c r="IC40" s="133"/>
      <c r="ID40" s="133"/>
      <c r="IE40" s="133"/>
      <c r="IF40" s="133"/>
      <c r="IG40" s="133"/>
      <c r="IH40" s="133"/>
      <c r="II40" s="133"/>
      <c r="IJ40" s="133"/>
      <c r="IK40" s="133"/>
      <c r="IL40" s="133"/>
      <c r="IM40" s="133"/>
      <c r="IN40" s="133"/>
      <c r="IO40" s="133"/>
      <c r="IP40" s="133"/>
      <c r="IQ40" s="133"/>
      <c r="IR40" s="133"/>
      <c r="IS40" s="133"/>
      <c r="IT40" s="133"/>
      <c r="IU40" s="133"/>
      <c r="IV40" s="133"/>
      <c r="IW40" s="133"/>
    </row>
    <row r="41" customFormat="false" ht="12" hidden="true" customHeight="true" outlineLevel="0" collapsed="false">
      <c r="A41" s="134" t="s">
        <v>69</v>
      </c>
      <c r="B41" s="81" t="n">
        <v>36867</v>
      </c>
      <c r="C41" s="124" t="n">
        <v>3746.34</v>
      </c>
      <c r="D41" s="124" t="n">
        <v>3267.513</v>
      </c>
      <c r="E41" s="125" t="n">
        <v>7013.853</v>
      </c>
      <c r="F41" s="126" t="n">
        <v>1226.922</v>
      </c>
      <c r="G41" s="135"/>
      <c r="H41" s="135"/>
      <c r="I41" s="124" t="n">
        <v>583.042</v>
      </c>
      <c r="J41" s="124" t="n">
        <v>476.204</v>
      </c>
      <c r="K41" s="124" t="n">
        <v>2647.157</v>
      </c>
      <c r="L41" s="124" t="n">
        <v>864.096</v>
      </c>
      <c r="M41" s="124" t="n">
        <v>559.766</v>
      </c>
      <c r="N41" s="124" t="n">
        <v>836.367</v>
      </c>
      <c r="O41" s="124" t="n">
        <v>36</v>
      </c>
      <c r="P41" s="125" t="n">
        <v>7229.554</v>
      </c>
      <c r="Q41" s="126" t="n">
        <v>-291.615</v>
      </c>
      <c r="R41" s="124" t="n">
        <v>75.914</v>
      </c>
      <c r="S41" s="124" t="n">
        <v>-215.701</v>
      </c>
      <c r="T41" s="136" t="n">
        <v>32737413</v>
      </c>
      <c r="U41" s="125" t="n">
        <v>27719023</v>
      </c>
      <c r="V41" s="129" t="n">
        <v>0</v>
      </c>
      <c r="W41" s="130" t="n">
        <v>37.4692243739685</v>
      </c>
      <c r="X41" s="131" t="n">
        <v>44</v>
      </c>
      <c r="Y41" s="54" t="n">
        <v>24</v>
      </c>
      <c r="Z41" s="132" t="n">
        <v>34</v>
      </c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  <c r="EW41" s="133"/>
      <c r="EX41" s="133"/>
      <c r="EY41" s="133"/>
      <c r="EZ41" s="133"/>
      <c r="FA41" s="133"/>
      <c r="FB41" s="133"/>
      <c r="FC41" s="133"/>
      <c r="FD41" s="133"/>
      <c r="FE41" s="133"/>
      <c r="FF41" s="133"/>
      <c r="FG41" s="133"/>
      <c r="FH41" s="133"/>
      <c r="FI41" s="133"/>
      <c r="FJ41" s="133"/>
      <c r="FK41" s="133"/>
      <c r="FL41" s="133"/>
      <c r="FM41" s="133"/>
      <c r="FN41" s="133"/>
      <c r="FO41" s="133"/>
      <c r="FP41" s="133"/>
      <c r="FQ41" s="133"/>
      <c r="FR41" s="133"/>
      <c r="FS41" s="133"/>
      <c r="FT41" s="133"/>
      <c r="FU41" s="133"/>
      <c r="FV41" s="133"/>
      <c r="FW41" s="133"/>
      <c r="FX41" s="133"/>
      <c r="FY41" s="133"/>
      <c r="FZ41" s="133"/>
      <c r="GA41" s="133"/>
      <c r="GB41" s="133"/>
      <c r="GC41" s="133"/>
      <c r="GD41" s="133"/>
      <c r="GE41" s="133"/>
      <c r="GF41" s="133"/>
      <c r="GG41" s="133"/>
      <c r="GH41" s="133"/>
      <c r="GI41" s="133"/>
      <c r="GJ41" s="133"/>
      <c r="GK41" s="133"/>
      <c r="GL41" s="133"/>
      <c r="GM41" s="133"/>
      <c r="GN41" s="133"/>
      <c r="GO41" s="133"/>
      <c r="GP41" s="133"/>
      <c r="GQ41" s="133"/>
      <c r="GR41" s="133"/>
      <c r="GS41" s="133"/>
      <c r="GT41" s="133"/>
      <c r="GU41" s="133"/>
      <c r="GV41" s="133"/>
      <c r="GW41" s="133"/>
      <c r="GX41" s="133"/>
      <c r="GY41" s="133"/>
      <c r="GZ41" s="133"/>
      <c r="HA41" s="133"/>
      <c r="HB41" s="133"/>
      <c r="HC41" s="133"/>
      <c r="HD41" s="133"/>
      <c r="HE41" s="133"/>
      <c r="HF41" s="133"/>
      <c r="HG41" s="133"/>
      <c r="HH41" s="133"/>
      <c r="HI41" s="133"/>
      <c r="HJ41" s="133"/>
      <c r="HK41" s="133"/>
      <c r="HL41" s="133"/>
      <c r="HM41" s="133"/>
      <c r="HN41" s="133"/>
      <c r="HO41" s="133"/>
      <c r="HP41" s="133"/>
      <c r="HQ41" s="133"/>
      <c r="HR41" s="133"/>
      <c r="HS41" s="133"/>
      <c r="HT41" s="133"/>
      <c r="HU41" s="133"/>
      <c r="HV41" s="133"/>
      <c r="HW41" s="133"/>
      <c r="HX41" s="133"/>
      <c r="HY41" s="133"/>
      <c r="HZ41" s="133"/>
      <c r="IA41" s="133"/>
      <c r="IB41" s="133"/>
      <c r="IC41" s="133"/>
      <c r="ID41" s="133"/>
      <c r="IE41" s="133"/>
      <c r="IF41" s="133"/>
      <c r="IG41" s="133"/>
      <c r="IH41" s="133"/>
      <c r="II41" s="133"/>
      <c r="IJ41" s="133"/>
      <c r="IK41" s="133"/>
      <c r="IL41" s="133"/>
      <c r="IM41" s="133"/>
      <c r="IN41" s="133"/>
      <c r="IO41" s="133"/>
      <c r="IP41" s="133"/>
      <c r="IQ41" s="133"/>
      <c r="IR41" s="133"/>
      <c r="IS41" s="133"/>
      <c r="IT41" s="133"/>
      <c r="IU41" s="133"/>
      <c r="IV41" s="133"/>
      <c r="IW41" s="133"/>
    </row>
    <row r="42" customFormat="false" ht="12" hidden="true" customHeight="true" outlineLevel="0" collapsed="false">
      <c r="A42" s="134" t="s">
        <v>70</v>
      </c>
      <c r="B42" s="81" t="n">
        <v>36868</v>
      </c>
      <c r="C42" s="124" t="n">
        <v>3745.325</v>
      </c>
      <c r="D42" s="124" t="n">
        <v>3225.731</v>
      </c>
      <c r="E42" s="125" t="n">
        <v>6971.056</v>
      </c>
      <c r="F42" s="126" t="n">
        <v>990.813</v>
      </c>
      <c r="G42" s="135"/>
      <c r="H42" s="135"/>
      <c r="I42" s="124" t="n">
        <v>561.188</v>
      </c>
      <c r="J42" s="124" t="n">
        <v>476.087</v>
      </c>
      <c r="K42" s="124" t="n">
        <v>2619.68</v>
      </c>
      <c r="L42" s="124" t="n">
        <v>894.27</v>
      </c>
      <c r="M42" s="124" t="n">
        <v>841.946</v>
      </c>
      <c r="N42" s="124" t="n">
        <v>874.08</v>
      </c>
      <c r="O42" s="124" t="n">
        <v>16</v>
      </c>
      <c r="P42" s="125" t="n">
        <v>7274.064</v>
      </c>
      <c r="Q42" s="126" t="n">
        <v>-258.066</v>
      </c>
      <c r="R42" s="124" t="n">
        <v>-44.942</v>
      </c>
      <c r="S42" s="124" t="n">
        <v>-303.008</v>
      </c>
      <c r="T42" s="136" t="n">
        <v>32479347</v>
      </c>
      <c r="U42" s="125" t="n">
        <v>27674081</v>
      </c>
      <c r="V42" s="129" t="n">
        <v>0</v>
      </c>
      <c r="W42" s="130" t="n">
        <v>35.9666619858688</v>
      </c>
      <c r="X42" s="131" t="n">
        <v>44</v>
      </c>
      <c r="Y42" s="54" t="n">
        <v>26</v>
      </c>
      <c r="Z42" s="132" t="n">
        <v>35</v>
      </c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133"/>
      <c r="CN42" s="133"/>
      <c r="CO42" s="133"/>
      <c r="CP42" s="133"/>
      <c r="CQ42" s="133"/>
      <c r="CR42" s="133"/>
      <c r="CS42" s="133"/>
      <c r="CT42" s="133"/>
      <c r="CU42" s="133"/>
      <c r="CV42" s="133"/>
      <c r="CW42" s="133"/>
      <c r="CX42" s="133"/>
      <c r="CY42" s="133"/>
      <c r="CZ42" s="133"/>
      <c r="DA42" s="133"/>
      <c r="DB42" s="133"/>
      <c r="DC42" s="133"/>
      <c r="DD42" s="133"/>
      <c r="DE42" s="133"/>
      <c r="DF42" s="133"/>
      <c r="DG42" s="133"/>
      <c r="DH42" s="133"/>
      <c r="DI42" s="133"/>
      <c r="DJ42" s="133"/>
      <c r="DK42" s="133"/>
      <c r="DL42" s="133"/>
      <c r="DM42" s="133"/>
      <c r="DN42" s="133"/>
      <c r="DO42" s="133"/>
      <c r="DP42" s="133"/>
      <c r="DQ42" s="133"/>
      <c r="DR42" s="133"/>
      <c r="DS42" s="133"/>
      <c r="DT42" s="133"/>
      <c r="DU42" s="133"/>
      <c r="DV42" s="133"/>
      <c r="DW42" s="133"/>
      <c r="DX42" s="133"/>
      <c r="DY42" s="133"/>
      <c r="DZ42" s="133"/>
      <c r="EA42" s="133"/>
      <c r="EB42" s="133"/>
      <c r="EC42" s="133"/>
      <c r="ED42" s="133"/>
      <c r="EE42" s="133"/>
      <c r="EF42" s="133"/>
      <c r="EG42" s="133"/>
      <c r="EH42" s="133"/>
      <c r="EI42" s="133"/>
      <c r="EJ42" s="133"/>
      <c r="EK42" s="133"/>
      <c r="EL42" s="133"/>
      <c r="EM42" s="133"/>
      <c r="EN42" s="133"/>
      <c r="EO42" s="133"/>
      <c r="EP42" s="133"/>
      <c r="EQ42" s="133"/>
      <c r="ER42" s="133"/>
      <c r="ES42" s="133"/>
      <c r="ET42" s="133"/>
      <c r="EU42" s="133"/>
      <c r="EV42" s="133"/>
      <c r="EW42" s="133"/>
      <c r="EX42" s="133"/>
      <c r="EY42" s="133"/>
      <c r="EZ42" s="133"/>
      <c r="FA42" s="133"/>
      <c r="FB42" s="133"/>
      <c r="FC42" s="133"/>
      <c r="FD42" s="133"/>
      <c r="FE42" s="133"/>
      <c r="FF42" s="133"/>
      <c r="FG42" s="133"/>
      <c r="FH42" s="133"/>
      <c r="FI42" s="133"/>
      <c r="FJ42" s="133"/>
      <c r="FK42" s="133"/>
      <c r="FL42" s="133"/>
      <c r="FM42" s="133"/>
      <c r="FN42" s="133"/>
      <c r="FO42" s="133"/>
      <c r="FP42" s="133"/>
      <c r="FQ42" s="133"/>
      <c r="FR42" s="133"/>
      <c r="FS42" s="133"/>
      <c r="FT42" s="133"/>
      <c r="FU42" s="133"/>
      <c r="FV42" s="133"/>
      <c r="FW42" s="133"/>
      <c r="FX42" s="133"/>
      <c r="FY42" s="133"/>
      <c r="FZ42" s="133"/>
      <c r="GA42" s="133"/>
      <c r="GB42" s="133"/>
      <c r="GC42" s="133"/>
      <c r="GD42" s="133"/>
      <c r="GE42" s="133"/>
      <c r="GF42" s="133"/>
      <c r="GG42" s="133"/>
      <c r="GH42" s="133"/>
      <c r="GI42" s="133"/>
      <c r="GJ42" s="133"/>
      <c r="GK42" s="133"/>
      <c r="GL42" s="133"/>
      <c r="GM42" s="133"/>
      <c r="GN42" s="133"/>
      <c r="GO42" s="133"/>
      <c r="GP42" s="133"/>
      <c r="GQ42" s="133"/>
      <c r="GR42" s="133"/>
      <c r="GS42" s="133"/>
      <c r="GT42" s="133"/>
      <c r="GU42" s="133"/>
      <c r="GV42" s="133"/>
      <c r="GW42" s="133"/>
      <c r="GX42" s="133"/>
      <c r="GY42" s="133"/>
      <c r="GZ42" s="133"/>
      <c r="HA42" s="133"/>
      <c r="HB42" s="133"/>
      <c r="HC42" s="133"/>
      <c r="HD42" s="133"/>
      <c r="HE42" s="133"/>
      <c r="HF42" s="133"/>
      <c r="HG42" s="133"/>
      <c r="HH42" s="133"/>
      <c r="HI42" s="133"/>
      <c r="HJ42" s="133"/>
      <c r="HK42" s="133"/>
      <c r="HL42" s="133"/>
      <c r="HM42" s="133"/>
      <c r="HN42" s="133"/>
      <c r="HO42" s="133"/>
      <c r="HP42" s="133"/>
      <c r="HQ42" s="133"/>
      <c r="HR42" s="133"/>
      <c r="HS42" s="133"/>
      <c r="HT42" s="133"/>
      <c r="HU42" s="133"/>
      <c r="HV42" s="133"/>
      <c r="HW42" s="133"/>
      <c r="HX42" s="133"/>
      <c r="HY42" s="133"/>
      <c r="HZ42" s="133"/>
      <c r="IA42" s="133"/>
      <c r="IB42" s="133"/>
      <c r="IC42" s="133"/>
      <c r="ID42" s="133"/>
      <c r="IE42" s="133"/>
      <c r="IF42" s="133"/>
      <c r="IG42" s="133"/>
      <c r="IH42" s="133"/>
      <c r="II42" s="133"/>
      <c r="IJ42" s="133"/>
      <c r="IK42" s="133"/>
      <c r="IL42" s="133"/>
      <c r="IM42" s="133"/>
      <c r="IN42" s="133"/>
      <c r="IO42" s="133"/>
      <c r="IP42" s="133"/>
      <c r="IQ42" s="133"/>
      <c r="IR42" s="133"/>
      <c r="IS42" s="133"/>
      <c r="IT42" s="133"/>
      <c r="IU42" s="133"/>
      <c r="IV42" s="133"/>
      <c r="IW42" s="133"/>
    </row>
    <row r="43" customFormat="false" ht="12" hidden="true" customHeight="true" outlineLevel="0" collapsed="false">
      <c r="A43" s="134" t="s">
        <v>71</v>
      </c>
      <c r="B43" s="81" t="n">
        <v>36869</v>
      </c>
      <c r="C43" s="124" t="n">
        <v>3724.549</v>
      </c>
      <c r="D43" s="124" t="n">
        <v>3244.973</v>
      </c>
      <c r="E43" s="125" t="n">
        <v>6969.522</v>
      </c>
      <c r="F43" s="126" t="n">
        <v>998.226</v>
      </c>
      <c r="G43" s="135"/>
      <c r="H43" s="135"/>
      <c r="I43" s="124" t="n">
        <v>669</v>
      </c>
      <c r="J43" s="124" t="n">
        <v>472.51</v>
      </c>
      <c r="K43" s="124" t="n">
        <v>2585.89</v>
      </c>
      <c r="L43" s="124" t="n">
        <v>919.109</v>
      </c>
      <c r="M43" s="124" t="n">
        <v>765.692</v>
      </c>
      <c r="N43" s="124" t="n">
        <v>862.224</v>
      </c>
      <c r="O43" s="124" t="n">
        <v>17</v>
      </c>
      <c r="P43" s="125" t="n">
        <v>7289.651</v>
      </c>
      <c r="Q43" s="126" t="n">
        <v>-452.842</v>
      </c>
      <c r="R43" s="124" t="n">
        <v>132.713</v>
      </c>
      <c r="S43" s="124" t="n">
        <v>-320.129</v>
      </c>
      <c r="T43" s="136" t="n">
        <v>32026505</v>
      </c>
      <c r="U43" s="125" t="n">
        <v>27806794</v>
      </c>
      <c r="V43" s="129" t="n">
        <v>0</v>
      </c>
      <c r="W43" s="130" t="n">
        <v>34.7405863071318</v>
      </c>
      <c r="X43" s="131" t="n">
        <v>48</v>
      </c>
      <c r="Y43" s="54" t="n">
        <v>26</v>
      </c>
      <c r="Z43" s="132" t="n">
        <v>37</v>
      </c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  <c r="EW43" s="133"/>
      <c r="EX43" s="133"/>
      <c r="EY43" s="133"/>
      <c r="EZ43" s="133"/>
      <c r="FA43" s="133"/>
      <c r="FB43" s="133"/>
      <c r="FC43" s="133"/>
      <c r="FD43" s="133"/>
      <c r="FE43" s="133"/>
      <c r="FF43" s="133"/>
      <c r="FG43" s="133"/>
      <c r="FH43" s="133"/>
      <c r="FI43" s="133"/>
      <c r="FJ43" s="133"/>
      <c r="FK43" s="133"/>
      <c r="FL43" s="133"/>
      <c r="FM43" s="133"/>
      <c r="FN43" s="133"/>
      <c r="FO43" s="133"/>
      <c r="FP43" s="133"/>
      <c r="FQ43" s="133"/>
      <c r="FR43" s="133"/>
      <c r="FS43" s="133"/>
      <c r="FT43" s="133"/>
      <c r="FU43" s="133"/>
      <c r="FV43" s="133"/>
      <c r="FW43" s="133"/>
      <c r="FX43" s="133"/>
      <c r="FY43" s="133"/>
      <c r="FZ43" s="133"/>
      <c r="GA43" s="133"/>
      <c r="GB43" s="133"/>
      <c r="GC43" s="133"/>
      <c r="GD43" s="133"/>
      <c r="GE43" s="133"/>
      <c r="GF43" s="133"/>
      <c r="GG43" s="133"/>
      <c r="GH43" s="133"/>
      <c r="GI43" s="133"/>
      <c r="GJ43" s="133"/>
      <c r="GK43" s="133"/>
      <c r="GL43" s="133"/>
      <c r="GM43" s="133"/>
      <c r="GN43" s="133"/>
      <c r="GO43" s="133"/>
      <c r="GP43" s="133"/>
      <c r="GQ43" s="133"/>
      <c r="GR43" s="133"/>
      <c r="GS43" s="133"/>
      <c r="GT43" s="133"/>
      <c r="GU43" s="133"/>
      <c r="GV43" s="133"/>
      <c r="GW43" s="133"/>
      <c r="GX43" s="133"/>
      <c r="GY43" s="133"/>
      <c r="GZ43" s="133"/>
      <c r="HA43" s="133"/>
      <c r="HB43" s="133"/>
      <c r="HC43" s="133"/>
      <c r="HD43" s="133"/>
      <c r="HE43" s="133"/>
      <c r="HF43" s="133"/>
      <c r="HG43" s="133"/>
      <c r="HH43" s="133"/>
      <c r="HI43" s="133"/>
      <c r="HJ43" s="133"/>
      <c r="HK43" s="133"/>
      <c r="HL43" s="133"/>
      <c r="HM43" s="133"/>
      <c r="HN43" s="133"/>
      <c r="HO43" s="133"/>
      <c r="HP43" s="133"/>
      <c r="HQ43" s="133"/>
      <c r="HR43" s="133"/>
      <c r="HS43" s="133"/>
      <c r="HT43" s="133"/>
      <c r="HU43" s="133"/>
      <c r="HV43" s="133"/>
      <c r="HW43" s="133"/>
      <c r="HX43" s="133"/>
      <c r="HY43" s="133"/>
      <c r="HZ43" s="133"/>
      <c r="IA43" s="133"/>
      <c r="IB43" s="133"/>
      <c r="IC43" s="133"/>
      <c r="ID43" s="133"/>
      <c r="IE43" s="133"/>
      <c r="IF43" s="133"/>
      <c r="IG43" s="133"/>
      <c r="IH43" s="133"/>
      <c r="II43" s="133"/>
      <c r="IJ43" s="133"/>
      <c r="IK43" s="133"/>
      <c r="IL43" s="133"/>
      <c r="IM43" s="133"/>
      <c r="IN43" s="133"/>
      <c r="IO43" s="133"/>
      <c r="IP43" s="133"/>
      <c r="IQ43" s="133"/>
      <c r="IR43" s="133"/>
      <c r="IS43" s="133"/>
      <c r="IT43" s="133"/>
      <c r="IU43" s="133"/>
      <c r="IV43" s="133"/>
      <c r="IW43" s="133"/>
    </row>
    <row r="44" customFormat="false" ht="12" hidden="true" customHeight="true" outlineLevel="0" collapsed="false">
      <c r="A44" s="134" t="s">
        <v>72</v>
      </c>
      <c r="B44" s="81" t="n">
        <v>36870</v>
      </c>
      <c r="C44" s="124" t="n">
        <v>3707.894</v>
      </c>
      <c r="D44" s="124" t="n">
        <v>3197.929</v>
      </c>
      <c r="E44" s="125" t="n">
        <v>6905.823</v>
      </c>
      <c r="F44" s="126" t="n">
        <v>1307.654</v>
      </c>
      <c r="G44" s="135"/>
      <c r="H44" s="135"/>
      <c r="I44" s="124" t="n">
        <v>675</v>
      </c>
      <c r="J44" s="124" t="n">
        <v>492.206</v>
      </c>
      <c r="K44" s="124" t="n">
        <v>2580.133</v>
      </c>
      <c r="L44" s="124" t="n">
        <v>887.439</v>
      </c>
      <c r="M44" s="124" t="n">
        <v>666.795</v>
      </c>
      <c r="N44" s="124" t="n">
        <v>881.637</v>
      </c>
      <c r="O44" s="124" t="n">
        <v>22</v>
      </c>
      <c r="P44" s="125" t="n">
        <v>7512.864</v>
      </c>
      <c r="Q44" s="126" t="n">
        <v>-252.878</v>
      </c>
      <c r="R44" s="124" t="n">
        <v>-354.163</v>
      </c>
      <c r="S44" s="124" t="n">
        <v>-607.041</v>
      </c>
      <c r="T44" s="136" t="n">
        <v>31773627</v>
      </c>
      <c r="U44" s="125" t="n">
        <v>27452631</v>
      </c>
      <c r="V44" s="129" t="n">
        <v>0</v>
      </c>
      <c r="W44" s="130" t="n">
        <v>36.3573556684889</v>
      </c>
      <c r="X44" s="131" t="n">
        <v>45</v>
      </c>
      <c r="Y44" s="54" t="n">
        <v>25</v>
      </c>
      <c r="Z44" s="132" t="n">
        <v>35</v>
      </c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3"/>
      <c r="FS44" s="133"/>
      <c r="FT44" s="133"/>
      <c r="FU44" s="133"/>
      <c r="FV44" s="133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3"/>
      <c r="GS44" s="133"/>
      <c r="GT44" s="133"/>
      <c r="GU44" s="133"/>
      <c r="GV44" s="133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3"/>
      <c r="HI44" s="133"/>
      <c r="HJ44" s="133"/>
      <c r="HK44" s="133"/>
      <c r="HL44" s="133"/>
      <c r="HM44" s="133"/>
      <c r="HN44" s="133"/>
      <c r="HO44" s="133"/>
      <c r="HP44" s="133"/>
      <c r="HQ44" s="133"/>
      <c r="HR44" s="133"/>
      <c r="HS44" s="133"/>
      <c r="HT44" s="133"/>
      <c r="HU44" s="133"/>
      <c r="HV44" s="133"/>
      <c r="HW44" s="133"/>
      <c r="HX44" s="133"/>
      <c r="HY44" s="133"/>
      <c r="HZ44" s="133"/>
      <c r="IA44" s="133"/>
      <c r="IB44" s="133"/>
      <c r="IC44" s="133"/>
      <c r="ID44" s="133"/>
      <c r="IE44" s="133"/>
      <c r="IF44" s="133"/>
      <c r="IG44" s="133"/>
      <c r="IH44" s="133"/>
      <c r="II44" s="133"/>
      <c r="IJ44" s="133"/>
      <c r="IK44" s="133"/>
      <c r="IL44" s="133"/>
      <c r="IM44" s="133"/>
      <c r="IN44" s="133"/>
      <c r="IO44" s="133"/>
      <c r="IP44" s="133"/>
      <c r="IQ44" s="133"/>
      <c r="IR44" s="133"/>
      <c r="IS44" s="133"/>
      <c r="IT44" s="133"/>
      <c r="IU44" s="133"/>
      <c r="IV44" s="133"/>
      <c r="IW44" s="133"/>
    </row>
    <row r="45" customFormat="false" ht="12" hidden="true" customHeight="true" outlineLevel="0" collapsed="false">
      <c r="A45" s="134" t="s">
        <v>73</v>
      </c>
      <c r="B45" s="81" t="n">
        <v>36871</v>
      </c>
      <c r="C45" s="124" t="n">
        <v>3751.037</v>
      </c>
      <c r="D45" s="124" t="n">
        <v>3150</v>
      </c>
      <c r="E45" s="125" t="n">
        <v>6901.037</v>
      </c>
      <c r="F45" s="126" t="n">
        <v>1433.834</v>
      </c>
      <c r="G45" s="135"/>
      <c r="H45" s="135"/>
      <c r="I45" s="124" t="n">
        <v>684</v>
      </c>
      <c r="J45" s="124" t="n">
        <v>484.537</v>
      </c>
      <c r="K45" s="124" t="n">
        <v>2616</v>
      </c>
      <c r="L45" s="124" t="n">
        <v>912.192</v>
      </c>
      <c r="M45" s="124" t="n">
        <v>656.489</v>
      </c>
      <c r="N45" s="124" t="n">
        <v>860.513</v>
      </c>
      <c r="O45" s="124" t="n">
        <v>22</v>
      </c>
      <c r="P45" s="125" t="n">
        <v>7669.565</v>
      </c>
      <c r="Q45" s="126" t="n">
        <v>-359.568</v>
      </c>
      <c r="R45" s="124" t="n">
        <v>-408.96</v>
      </c>
      <c r="S45" s="124" t="n">
        <v>-768.528</v>
      </c>
      <c r="T45" s="136" t="n">
        <v>31414059</v>
      </c>
      <c r="U45" s="125" t="n">
        <v>27043671</v>
      </c>
      <c r="V45" s="129" t="n">
        <v>0</v>
      </c>
      <c r="W45" s="130" t="n">
        <v>13.3534250769716</v>
      </c>
      <c r="X45" s="131" t="n">
        <v>32</v>
      </c>
      <c r="Y45" s="54" t="n">
        <v>18</v>
      </c>
      <c r="Z45" s="132" t="n">
        <v>25</v>
      </c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M45" s="133"/>
      <c r="BN45" s="133"/>
      <c r="BO45" s="133"/>
      <c r="BP45" s="133"/>
      <c r="BQ45" s="133"/>
      <c r="BR45" s="133"/>
      <c r="BS45" s="133"/>
      <c r="BT45" s="133"/>
      <c r="BU45" s="133"/>
      <c r="BV45" s="133"/>
      <c r="BW45" s="133"/>
      <c r="BX45" s="133"/>
      <c r="BY45" s="133"/>
      <c r="BZ45" s="133"/>
      <c r="CA45" s="133"/>
      <c r="CB45" s="133"/>
      <c r="CC45" s="133"/>
      <c r="CD45" s="133"/>
      <c r="CE45" s="133"/>
      <c r="CF45" s="133"/>
      <c r="CG45" s="133"/>
      <c r="CH45" s="133"/>
      <c r="CI45" s="133"/>
      <c r="CJ45" s="133"/>
      <c r="CK45" s="133"/>
      <c r="CL45" s="133"/>
      <c r="CM45" s="133"/>
      <c r="CN45" s="133"/>
      <c r="CO45" s="133"/>
      <c r="CP45" s="133"/>
      <c r="CQ45" s="133"/>
      <c r="CR45" s="133"/>
      <c r="CS45" s="133"/>
      <c r="CT45" s="133"/>
      <c r="CU45" s="133"/>
      <c r="CV45" s="133"/>
      <c r="CW45" s="133"/>
      <c r="CX45" s="133"/>
      <c r="CY45" s="133"/>
      <c r="CZ45" s="133"/>
      <c r="DA45" s="133"/>
      <c r="DB45" s="133"/>
      <c r="DC45" s="133"/>
      <c r="DD45" s="133"/>
      <c r="DE45" s="133"/>
      <c r="DF45" s="133"/>
      <c r="DG45" s="133"/>
      <c r="DH45" s="133"/>
      <c r="DI45" s="133"/>
      <c r="DJ45" s="133"/>
      <c r="DK45" s="133"/>
      <c r="DL45" s="133"/>
      <c r="DM45" s="133"/>
      <c r="DN45" s="133"/>
      <c r="DO45" s="133"/>
      <c r="DP45" s="133"/>
      <c r="DQ45" s="133"/>
      <c r="DR45" s="133"/>
      <c r="DS45" s="133"/>
      <c r="DT45" s="133"/>
      <c r="DU45" s="133"/>
      <c r="DV45" s="133"/>
      <c r="DW45" s="133"/>
      <c r="DX45" s="133"/>
      <c r="DY45" s="133"/>
      <c r="DZ45" s="133"/>
      <c r="EA45" s="133"/>
      <c r="EB45" s="133"/>
      <c r="EC45" s="133"/>
      <c r="ED45" s="133"/>
      <c r="EE45" s="133"/>
      <c r="EF45" s="133"/>
      <c r="EG45" s="133"/>
      <c r="EH45" s="133"/>
      <c r="EI45" s="133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3"/>
      <c r="EV45" s="133"/>
      <c r="EW45" s="133"/>
      <c r="EX45" s="133"/>
      <c r="EY45" s="133"/>
      <c r="EZ45" s="133"/>
      <c r="FA45" s="133"/>
      <c r="FB45" s="133"/>
      <c r="FC45" s="133"/>
      <c r="FD45" s="133"/>
      <c r="FE45" s="133"/>
      <c r="FF45" s="133"/>
      <c r="FG45" s="133"/>
      <c r="FH45" s="133"/>
      <c r="FI45" s="133"/>
      <c r="FJ45" s="133"/>
      <c r="FK45" s="133"/>
      <c r="FL45" s="133"/>
      <c r="FM45" s="133"/>
      <c r="FN45" s="133"/>
      <c r="FO45" s="133"/>
      <c r="FP45" s="133"/>
      <c r="FQ45" s="133"/>
      <c r="FR45" s="133"/>
      <c r="FS45" s="133"/>
      <c r="FT45" s="133"/>
      <c r="FU45" s="133"/>
      <c r="FV45" s="133"/>
      <c r="FW45" s="133"/>
      <c r="FX45" s="133"/>
      <c r="FY45" s="133"/>
      <c r="FZ45" s="133"/>
      <c r="GA45" s="133"/>
      <c r="GB45" s="133"/>
      <c r="GC45" s="133"/>
      <c r="GD45" s="133"/>
      <c r="GE45" s="133"/>
      <c r="GF45" s="133"/>
      <c r="GG45" s="133"/>
      <c r="GH45" s="133"/>
      <c r="GI45" s="133"/>
      <c r="GJ45" s="133"/>
      <c r="GK45" s="133"/>
      <c r="GL45" s="133"/>
      <c r="GM45" s="133"/>
      <c r="GN45" s="133"/>
      <c r="GO45" s="133"/>
      <c r="GP45" s="133"/>
      <c r="GQ45" s="133"/>
      <c r="GR45" s="133"/>
      <c r="GS45" s="133"/>
      <c r="GT45" s="133"/>
      <c r="GU45" s="133"/>
      <c r="GV45" s="133"/>
      <c r="GW45" s="133"/>
      <c r="GX45" s="133"/>
      <c r="GY45" s="133"/>
      <c r="GZ45" s="133"/>
      <c r="HA45" s="133"/>
      <c r="HB45" s="133"/>
      <c r="HC45" s="133"/>
      <c r="HD45" s="133"/>
      <c r="HE45" s="133"/>
      <c r="HF45" s="133"/>
      <c r="HG45" s="133"/>
      <c r="HH45" s="133"/>
      <c r="HI45" s="133"/>
      <c r="HJ45" s="133"/>
      <c r="HK45" s="133"/>
      <c r="HL45" s="133"/>
      <c r="HM45" s="133"/>
      <c r="HN45" s="133"/>
      <c r="HO45" s="133"/>
      <c r="HP45" s="133"/>
      <c r="HQ45" s="133"/>
      <c r="HR45" s="133"/>
      <c r="HS45" s="133"/>
      <c r="HT45" s="133"/>
      <c r="HU45" s="133"/>
      <c r="HV45" s="133"/>
      <c r="HW45" s="133"/>
      <c r="HX45" s="133"/>
      <c r="HY45" s="133"/>
      <c r="HZ45" s="133"/>
      <c r="IA45" s="133"/>
      <c r="IB45" s="133"/>
      <c r="IC45" s="133"/>
      <c r="ID45" s="133"/>
      <c r="IE45" s="133"/>
      <c r="IF45" s="133"/>
      <c r="IG45" s="133"/>
      <c r="IH45" s="133"/>
      <c r="II45" s="133"/>
      <c r="IJ45" s="133"/>
      <c r="IK45" s="133"/>
      <c r="IL45" s="133"/>
      <c r="IM45" s="133"/>
      <c r="IN45" s="133"/>
      <c r="IO45" s="133"/>
      <c r="IP45" s="133"/>
      <c r="IQ45" s="133"/>
      <c r="IR45" s="133"/>
      <c r="IS45" s="133"/>
      <c r="IT45" s="133"/>
      <c r="IU45" s="133"/>
      <c r="IV45" s="133"/>
      <c r="IW45" s="133"/>
    </row>
    <row r="46" customFormat="false" ht="12" hidden="true" customHeight="true" outlineLevel="0" collapsed="false">
      <c r="A46" s="134" t="s">
        <v>74</v>
      </c>
      <c r="B46" s="81" t="n">
        <v>36872</v>
      </c>
      <c r="C46" s="124" t="n">
        <v>3796.828</v>
      </c>
      <c r="D46" s="124" t="n">
        <v>3119.508</v>
      </c>
      <c r="E46" s="125" t="n">
        <v>6916.336</v>
      </c>
      <c r="F46" s="126" t="n">
        <v>1586.815</v>
      </c>
      <c r="G46" s="135"/>
      <c r="H46" s="135"/>
      <c r="I46" s="124" t="n">
        <v>707.934</v>
      </c>
      <c r="J46" s="124" t="n">
        <v>489.298</v>
      </c>
      <c r="K46" s="124" t="n">
        <v>2563.213</v>
      </c>
      <c r="L46" s="124" t="n">
        <v>879.971</v>
      </c>
      <c r="M46" s="124" t="n">
        <v>590.443</v>
      </c>
      <c r="N46" s="124" t="n">
        <v>859.209</v>
      </c>
      <c r="O46" s="124" t="n">
        <v>23</v>
      </c>
      <c r="P46" s="125" t="n">
        <v>7699.883</v>
      </c>
      <c r="Q46" s="126" t="n">
        <v>-374.223</v>
      </c>
      <c r="R46" s="124" t="n">
        <v>-409.324</v>
      </c>
      <c r="S46" s="124" t="n">
        <v>-783.547</v>
      </c>
      <c r="T46" s="136" t="n">
        <v>31039836</v>
      </c>
      <c r="U46" s="125" t="n">
        <v>26634347</v>
      </c>
      <c r="V46" s="129" t="n">
        <v>0</v>
      </c>
      <c r="W46" s="130" t="n">
        <v>8.23845797778838</v>
      </c>
      <c r="X46" s="131" t="n">
        <v>31</v>
      </c>
      <c r="Y46" s="54" t="n">
        <v>28</v>
      </c>
      <c r="Z46" s="132" t="n">
        <v>29.5</v>
      </c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3"/>
      <c r="BW46" s="133"/>
      <c r="BX46" s="133"/>
      <c r="BY46" s="133"/>
      <c r="BZ46" s="133"/>
      <c r="CA46" s="133"/>
      <c r="CB46" s="133"/>
      <c r="CC46" s="133"/>
      <c r="CD46" s="133"/>
      <c r="CE46" s="133"/>
      <c r="CF46" s="133"/>
      <c r="CG46" s="133"/>
      <c r="CH46" s="133"/>
      <c r="CI46" s="133"/>
      <c r="CJ46" s="133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3"/>
      <c r="DF46" s="133"/>
      <c r="DG46" s="133"/>
      <c r="DH46" s="133"/>
      <c r="DI46" s="133"/>
      <c r="DJ46" s="133"/>
      <c r="DK46" s="133"/>
      <c r="DL46" s="133"/>
      <c r="DM46" s="133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  <c r="EW46" s="133"/>
      <c r="EX46" s="133"/>
      <c r="EY46" s="133"/>
      <c r="EZ46" s="133"/>
      <c r="FA46" s="133"/>
      <c r="FB46" s="133"/>
      <c r="FC46" s="133"/>
      <c r="FD46" s="133"/>
      <c r="FE46" s="133"/>
      <c r="FF46" s="133"/>
      <c r="FG46" s="133"/>
      <c r="FH46" s="133"/>
      <c r="FI46" s="133"/>
      <c r="FJ46" s="133"/>
      <c r="FK46" s="133"/>
      <c r="FL46" s="133"/>
      <c r="FM46" s="133"/>
      <c r="FN46" s="133"/>
      <c r="FO46" s="133"/>
      <c r="FP46" s="133"/>
      <c r="FQ46" s="133"/>
      <c r="FR46" s="133"/>
      <c r="FS46" s="133"/>
      <c r="FT46" s="133"/>
      <c r="FU46" s="133"/>
      <c r="FV46" s="133"/>
      <c r="FW46" s="133"/>
      <c r="FX46" s="133"/>
      <c r="FY46" s="133"/>
      <c r="FZ46" s="133"/>
      <c r="GA46" s="133"/>
      <c r="GB46" s="133"/>
      <c r="GC46" s="133"/>
      <c r="GD46" s="133"/>
      <c r="GE46" s="133"/>
      <c r="GF46" s="133"/>
      <c r="GG46" s="133"/>
      <c r="GH46" s="133"/>
      <c r="GI46" s="133"/>
      <c r="GJ46" s="133"/>
      <c r="GK46" s="133"/>
      <c r="GL46" s="133"/>
      <c r="GM46" s="133"/>
      <c r="GN46" s="133"/>
      <c r="GO46" s="133"/>
      <c r="GP46" s="133"/>
      <c r="GQ46" s="133"/>
      <c r="GR46" s="133"/>
      <c r="GS46" s="133"/>
      <c r="GT46" s="133"/>
      <c r="GU46" s="133"/>
      <c r="GV46" s="133"/>
      <c r="GW46" s="133"/>
      <c r="GX46" s="133"/>
      <c r="GY46" s="133"/>
      <c r="GZ46" s="133"/>
      <c r="HA46" s="133"/>
      <c r="HB46" s="133"/>
      <c r="HC46" s="133"/>
      <c r="HD46" s="133"/>
      <c r="HE46" s="133"/>
      <c r="HF46" s="133"/>
      <c r="HG46" s="133"/>
      <c r="HH46" s="133"/>
      <c r="HI46" s="133"/>
      <c r="HJ46" s="133"/>
      <c r="HK46" s="133"/>
      <c r="HL46" s="133"/>
      <c r="HM46" s="133"/>
      <c r="HN46" s="133"/>
      <c r="HO46" s="133"/>
      <c r="HP46" s="133"/>
      <c r="HQ46" s="133"/>
      <c r="HR46" s="133"/>
      <c r="HS46" s="133"/>
      <c r="HT46" s="133"/>
      <c r="HU46" s="133"/>
      <c r="HV46" s="133"/>
      <c r="HW46" s="133"/>
      <c r="HX46" s="133"/>
      <c r="HY46" s="133"/>
      <c r="HZ46" s="133"/>
      <c r="IA46" s="133"/>
      <c r="IB46" s="133"/>
      <c r="IC46" s="133"/>
      <c r="ID46" s="133"/>
      <c r="IE46" s="133"/>
      <c r="IF46" s="133"/>
      <c r="IG46" s="133"/>
      <c r="IH46" s="133"/>
      <c r="II46" s="133"/>
      <c r="IJ46" s="133"/>
      <c r="IK46" s="133"/>
      <c r="IL46" s="133"/>
      <c r="IM46" s="133"/>
      <c r="IN46" s="133"/>
      <c r="IO46" s="133"/>
      <c r="IP46" s="133"/>
      <c r="IQ46" s="133"/>
      <c r="IR46" s="133"/>
      <c r="IS46" s="133"/>
      <c r="IT46" s="133"/>
      <c r="IU46" s="133"/>
      <c r="IV46" s="133"/>
      <c r="IW46" s="133"/>
    </row>
    <row r="47" customFormat="false" ht="12" hidden="true" customHeight="true" outlineLevel="0" collapsed="false">
      <c r="A47" s="134" t="s">
        <v>68</v>
      </c>
      <c r="B47" s="81" t="n">
        <v>36873</v>
      </c>
      <c r="C47" s="124" t="n">
        <v>3857.444</v>
      </c>
      <c r="D47" s="124" t="n">
        <v>3149.979</v>
      </c>
      <c r="E47" s="125" t="n">
        <v>7007.423</v>
      </c>
      <c r="F47" s="126" t="n">
        <v>1383.043</v>
      </c>
      <c r="G47" s="135"/>
      <c r="H47" s="135"/>
      <c r="I47" s="124" t="n">
        <v>681.929</v>
      </c>
      <c r="J47" s="124" t="n">
        <v>498.95</v>
      </c>
      <c r="K47" s="124" t="n">
        <v>2573.485</v>
      </c>
      <c r="L47" s="124" t="n">
        <v>892.706</v>
      </c>
      <c r="M47" s="124" t="n">
        <v>730.819</v>
      </c>
      <c r="N47" s="124" t="n">
        <v>853.181</v>
      </c>
      <c r="O47" s="124" t="n">
        <v>19</v>
      </c>
      <c r="P47" s="125" t="n">
        <v>7633.113</v>
      </c>
      <c r="Q47" s="126" t="n">
        <v>-358.299</v>
      </c>
      <c r="R47" s="124" t="n">
        <v>-267.391</v>
      </c>
      <c r="S47" s="124" t="n">
        <v>-625.69</v>
      </c>
      <c r="T47" s="136" t="n">
        <v>30681537</v>
      </c>
      <c r="U47" s="125" t="n">
        <v>26366956</v>
      </c>
      <c r="V47" s="129" t="n">
        <v>0</v>
      </c>
      <c r="W47" s="130" t="n">
        <v>12.8788992344338</v>
      </c>
      <c r="X47" s="131" t="n">
        <v>36</v>
      </c>
      <c r="Y47" s="54" t="n">
        <v>29</v>
      </c>
      <c r="Z47" s="132" t="n">
        <v>32.5</v>
      </c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3"/>
      <c r="BT47" s="133"/>
      <c r="BU47" s="133"/>
      <c r="BV47" s="133"/>
      <c r="BW47" s="133"/>
      <c r="BX47" s="133"/>
      <c r="BY47" s="133"/>
      <c r="BZ47" s="133"/>
      <c r="CA47" s="133"/>
      <c r="CB47" s="133"/>
      <c r="CC47" s="133"/>
      <c r="CD47" s="133"/>
      <c r="CE47" s="133"/>
      <c r="CF47" s="133"/>
      <c r="CG47" s="133"/>
      <c r="CH47" s="133"/>
      <c r="CI47" s="133"/>
      <c r="CJ47" s="133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33"/>
      <c r="CW47" s="133"/>
      <c r="CX47" s="133"/>
      <c r="CY47" s="133"/>
      <c r="CZ47" s="133"/>
      <c r="DA47" s="133"/>
      <c r="DB47" s="133"/>
      <c r="DC47" s="133"/>
      <c r="DD47" s="133"/>
      <c r="DE47" s="133"/>
      <c r="DF47" s="133"/>
      <c r="DG47" s="133"/>
      <c r="DH47" s="133"/>
      <c r="DI47" s="133"/>
      <c r="DJ47" s="133"/>
      <c r="DK47" s="133"/>
      <c r="DL47" s="133"/>
      <c r="DM47" s="133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  <c r="EW47" s="133"/>
      <c r="EX47" s="133"/>
      <c r="EY47" s="133"/>
      <c r="EZ47" s="133"/>
      <c r="FA47" s="133"/>
      <c r="FB47" s="133"/>
      <c r="FC47" s="133"/>
      <c r="FD47" s="133"/>
      <c r="FE47" s="133"/>
      <c r="FF47" s="133"/>
      <c r="FG47" s="133"/>
      <c r="FH47" s="133"/>
      <c r="FI47" s="133"/>
      <c r="FJ47" s="133"/>
      <c r="FK47" s="133"/>
      <c r="FL47" s="133"/>
      <c r="FM47" s="133"/>
      <c r="FN47" s="133"/>
      <c r="FO47" s="133"/>
      <c r="FP47" s="133"/>
      <c r="FQ47" s="133"/>
      <c r="FR47" s="133"/>
      <c r="FS47" s="133"/>
      <c r="FT47" s="133"/>
      <c r="FU47" s="133"/>
      <c r="FV47" s="133"/>
      <c r="FW47" s="133"/>
      <c r="FX47" s="133"/>
      <c r="FY47" s="133"/>
      <c r="FZ47" s="133"/>
      <c r="GA47" s="133"/>
      <c r="GB47" s="133"/>
      <c r="GC47" s="133"/>
      <c r="GD47" s="133"/>
      <c r="GE47" s="133"/>
      <c r="GF47" s="133"/>
      <c r="GG47" s="133"/>
      <c r="GH47" s="133"/>
      <c r="GI47" s="133"/>
      <c r="GJ47" s="133"/>
      <c r="GK47" s="133"/>
      <c r="GL47" s="133"/>
      <c r="GM47" s="133"/>
      <c r="GN47" s="133"/>
      <c r="GO47" s="133"/>
      <c r="GP47" s="133"/>
      <c r="GQ47" s="133"/>
      <c r="GR47" s="133"/>
      <c r="GS47" s="133"/>
      <c r="GT47" s="133"/>
      <c r="GU47" s="133"/>
      <c r="GV47" s="133"/>
      <c r="GW47" s="133"/>
      <c r="GX47" s="133"/>
      <c r="GY47" s="133"/>
      <c r="GZ47" s="133"/>
      <c r="HA47" s="133"/>
      <c r="HB47" s="133"/>
      <c r="HC47" s="133"/>
      <c r="HD47" s="133"/>
      <c r="HE47" s="133"/>
      <c r="HF47" s="133"/>
      <c r="HG47" s="133"/>
      <c r="HH47" s="133"/>
      <c r="HI47" s="133"/>
      <c r="HJ47" s="133"/>
      <c r="HK47" s="133"/>
      <c r="HL47" s="133"/>
      <c r="HM47" s="133"/>
      <c r="HN47" s="133"/>
      <c r="HO47" s="133"/>
      <c r="HP47" s="133"/>
      <c r="HQ47" s="133"/>
      <c r="HR47" s="133"/>
      <c r="HS47" s="133"/>
      <c r="HT47" s="133"/>
      <c r="HU47" s="133"/>
      <c r="HV47" s="133"/>
      <c r="HW47" s="133"/>
      <c r="HX47" s="133"/>
      <c r="HY47" s="133"/>
      <c r="HZ47" s="133"/>
      <c r="IA47" s="133"/>
      <c r="IB47" s="133"/>
      <c r="IC47" s="133"/>
      <c r="ID47" s="133"/>
      <c r="IE47" s="133"/>
      <c r="IF47" s="133"/>
      <c r="IG47" s="133"/>
      <c r="IH47" s="133"/>
      <c r="II47" s="133"/>
      <c r="IJ47" s="133"/>
      <c r="IK47" s="133"/>
      <c r="IL47" s="133"/>
      <c r="IM47" s="133"/>
      <c r="IN47" s="133"/>
      <c r="IO47" s="133"/>
      <c r="IP47" s="133"/>
      <c r="IQ47" s="133"/>
      <c r="IR47" s="133"/>
      <c r="IS47" s="133"/>
      <c r="IT47" s="133"/>
      <c r="IU47" s="133"/>
      <c r="IV47" s="133"/>
      <c r="IW47" s="133"/>
    </row>
    <row r="48" customFormat="false" ht="12" hidden="true" customHeight="true" outlineLevel="0" collapsed="false">
      <c r="A48" s="134" t="s">
        <v>69</v>
      </c>
      <c r="B48" s="81" t="n">
        <v>36874</v>
      </c>
      <c r="C48" s="124" t="n">
        <v>3832.902</v>
      </c>
      <c r="D48" s="124" t="n">
        <v>3194.695</v>
      </c>
      <c r="E48" s="125" t="n">
        <v>7027.597</v>
      </c>
      <c r="F48" s="126" t="n">
        <v>889.988999999999</v>
      </c>
      <c r="G48" s="135"/>
      <c r="H48" s="135"/>
      <c r="I48" s="124" t="n">
        <v>637.922</v>
      </c>
      <c r="J48" s="124" t="n">
        <v>506.167</v>
      </c>
      <c r="K48" s="124" t="n">
        <v>2597.582</v>
      </c>
      <c r="L48" s="124" t="n">
        <v>886.199</v>
      </c>
      <c r="M48" s="124" t="n">
        <v>1033.016</v>
      </c>
      <c r="N48" s="124" t="n">
        <v>853.116</v>
      </c>
      <c r="O48" s="124" t="n">
        <v>25</v>
      </c>
      <c r="P48" s="125" t="n">
        <v>7428.991</v>
      </c>
      <c r="Q48" s="126" t="n">
        <v>-384.573</v>
      </c>
      <c r="R48" s="124" t="n">
        <v>-16.821</v>
      </c>
      <c r="S48" s="124" t="n">
        <v>-401.394</v>
      </c>
      <c r="T48" s="136" t="n">
        <v>30296964</v>
      </c>
      <c r="U48" s="125" t="n">
        <v>26350135</v>
      </c>
      <c r="V48" s="129" t="n">
        <v>0</v>
      </c>
      <c r="W48" s="130" t="n">
        <v>21.8119535178172</v>
      </c>
      <c r="X48" s="131" t="n">
        <v>45</v>
      </c>
      <c r="Y48" s="54" t="n">
        <v>35</v>
      </c>
      <c r="Z48" s="132" t="n">
        <v>40</v>
      </c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3"/>
      <c r="GI48" s="133"/>
      <c r="GJ48" s="133"/>
      <c r="GK48" s="133"/>
      <c r="GL48" s="133"/>
      <c r="GM48" s="133"/>
      <c r="GN48" s="133"/>
      <c r="GO48" s="133"/>
      <c r="GP48" s="133"/>
      <c r="GQ48" s="133"/>
      <c r="GR48" s="133"/>
      <c r="GS48" s="133"/>
      <c r="GT48" s="133"/>
      <c r="GU48" s="133"/>
      <c r="GV48" s="133"/>
      <c r="GW48" s="133"/>
      <c r="GX48" s="133"/>
      <c r="GY48" s="133"/>
      <c r="GZ48" s="133"/>
      <c r="HA48" s="133"/>
      <c r="HB48" s="133"/>
      <c r="HC48" s="133"/>
      <c r="HD48" s="133"/>
      <c r="HE48" s="133"/>
      <c r="HF48" s="133"/>
      <c r="HG48" s="133"/>
      <c r="HH48" s="133"/>
      <c r="HI48" s="133"/>
      <c r="HJ48" s="133"/>
      <c r="HK48" s="133"/>
      <c r="HL48" s="133"/>
      <c r="HM48" s="133"/>
      <c r="HN48" s="133"/>
      <c r="HO48" s="133"/>
      <c r="HP48" s="133"/>
      <c r="HQ48" s="133"/>
      <c r="HR48" s="133"/>
      <c r="HS48" s="133"/>
      <c r="HT48" s="133"/>
      <c r="HU48" s="133"/>
      <c r="HV48" s="133"/>
      <c r="HW48" s="133"/>
      <c r="HX48" s="133"/>
      <c r="HY48" s="133"/>
      <c r="HZ48" s="133"/>
      <c r="IA48" s="133"/>
      <c r="IB48" s="133"/>
      <c r="IC48" s="133"/>
      <c r="ID48" s="133"/>
      <c r="IE48" s="133"/>
      <c r="IF48" s="133"/>
      <c r="IG48" s="133"/>
      <c r="IH48" s="133"/>
      <c r="II48" s="133"/>
      <c r="IJ48" s="133"/>
      <c r="IK48" s="133"/>
      <c r="IL48" s="133"/>
      <c r="IM48" s="133"/>
      <c r="IN48" s="133"/>
      <c r="IO48" s="133"/>
      <c r="IP48" s="133"/>
      <c r="IQ48" s="133"/>
      <c r="IR48" s="133"/>
      <c r="IS48" s="133"/>
      <c r="IT48" s="133"/>
      <c r="IU48" s="133"/>
      <c r="IV48" s="133"/>
      <c r="IW48" s="133"/>
    </row>
    <row r="49" customFormat="false" ht="12" hidden="true" customHeight="true" outlineLevel="0" collapsed="false">
      <c r="A49" s="134" t="s">
        <v>70</v>
      </c>
      <c r="B49" s="81" t="n">
        <v>36875</v>
      </c>
      <c r="C49" s="124" t="n">
        <v>3885.215</v>
      </c>
      <c r="D49" s="124" t="n">
        <v>3150</v>
      </c>
      <c r="E49" s="125" t="n">
        <v>7035.215</v>
      </c>
      <c r="F49" s="126" t="n">
        <v>1057.404</v>
      </c>
      <c r="G49" s="135"/>
      <c r="H49" s="135"/>
      <c r="I49" s="124" t="n">
        <v>696.985</v>
      </c>
      <c r="J49" s="124" t="n">
        <v>487.811</v>
      </c>
      <c r="K49" s="124" t="n">
        <v>2616</v>
      </c>
      <c r="L49" s="124" t="n">
        <v>886.174</v>
      </c>
      <c r="M49" s="124" t="n">
        <v>1049.65</v>
      </c>
      <c r="N49" s="124" t="n">
        <v>816.683</v>
      </c>
      <c r="O49" s="124" t="n">
        <v>30</v>
      </c>
      <c r="P49" s="125" t="n">
        <v>7640.707</v>
      </c>
      <c r="Q49" s="126" t="n">
        <v>-470.741</v>
      </c>
      <c r="R49" s="124" t="n">
        <v>-134.751</v>
      </c>
      <c r="S49" s="124" t="n">
        <v>-605.492</v>
      </c>
      <c r="T49" s="136" t="n">
        <v>29826223</v>
      </c>
      <c r="U49" s="125" t="n">
        <v>26215384</v>
      </c>
      <c r="V49" s="129" t="n">
        <v>0</v>
      </c>
      <c r="W49" s="130" t="n">
        <v>35.1469118009812</v>
      </c>
      <c r="X49" s="131" t="n">
        <v>41</v>
      </c>
      <c r="Y49" s="54" t="n">
        <v>29</v>
      </c>
      <c r="Z49" s="132" t="n">
        <v>35</v>
      </c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  <c r="CG49" s="133"/>
      <c r="CH49" s="133"/>
      <c r="CI49" s="133"/>
      <c r="CJ49" s="133"/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3"/>
      <c r="FI49" s="133"/>
      <c r="FJ49" s="133"/>
      <c r="FK49" s="133"/>
      <c r="FL49" s="133"/>
      <c r="FM49" s="133"/>
      <c r="FN49" s="133"/>
      <c r="FO49" s="133"/>
      <c r="FP49" s="133"/>
      <c r="FQ49" s="133"/>
      <c r="FR49" s="133"/>
      <c r="FS49" s="133"/>
      <c r="FT49" s="133"/>
      <c r="FU49" s="133"/>
      <c r="FV49" s="133"/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3"/>
      <c r="GI49" s="133"/>
      <c r="GJ49" s="133"/>
      <c r="GK49" s="133"/>
      <c r="GL49" s="133"/>
      <c r="GM49" s="133"/>
      <c r="GN49" s="133"/>
      <c r="GO49" s="133"/>
      <c r="GP49" s="133"/>
      <c r="GQ49" s="133"/>
      <c r="GR49" s="133"/>
      <c r="GS49" s="133"/>
      <c r="GT49" s="133"/>
      <c r="GU49" s="133"/>
      <c r="GV49" s="133"/>
      <c r="GW49" s="133"/>
      <c r="GX49" s="133"/>
      <c r="GY49" s="133"/>
      <c r="GZ49" s="133"/>
      <c r="HA49" s="133"/>
      <c r="HB49" s="133"/>
      <c r="HC49" s="133"/>
      <c r="HD49" s="133"/>
      <c r="HE49" s="133"/>
      <c r="HF49" s="133"/>
      <c r="HG49" s="133"/>
      <c r="HH49" s="133"/>
      <c r="HI49" s="133"/>
      <c r="HJ49" s="133"/>
      <c r="HK49" s="133"/>
      <c r="HL49" s="133"/>
      <c r="HM49" s="133"/>
      <c r="HN49" s="133"/>
      <c r="HO49" s="133"/>
      <c r="HP49" s="133"/>
      <c r="HQ49" s="133"/>
      <c r="HR49" s="133"/>
      <c r="HS49" s="133"/>
      <c r="HT49" s="133"/>
      <c r="HU49" s="133"/>
      <c r="HV49" s="133"/>
      <c r="HW49" s="133"/>
      <c r="HX49" s="133"/>
      <c r="HY49" s="133"/>
      <c r="HZ49" s="133"/>
      <c r="IA49" s="133"/>
      <c r="IB49" s="133"/>
      <c r="IC49" s="133"/>
      <c r="ID49" s="133"/>
      <c r="IE49" s="133"/>
      <c r="IF49" s="133"/>
      <c r="IG49" s="133"/>
      <c r="IH49" s="133"/>
      <c r="II49" s="133"/>
      <c r="IJ49" s="133"/>
      <c r="IK49" s="133"/>
      <c r="IL49" s="133"/>
      <c r="IM49" s="133"/>
      <c r="IN49" s="133"/>
      <c r="IO49" s="133"/>
      <c r="IP49" s="133"/>
      <c r="IQ49" s="133"/>
      <c r="IR49" s="133"/>
      <c r="IS49" s="133"/>
      <c r="IT49" s="133"/>
      <c r="IU49" s="133"/>
      <c r="IV49" s="133"/>
      <c r="IW49" s="133"/>
    </row>
    <row r="50" customFormat="false" ht="12" hidden="true" customHeight="true" outlineLevel="0" collapsed="false">
      <c r="A50" s="134" t="s">
        <v>71</v>
      </c>
      <c r="B50" s="81" t="n">
        <v>36876</v>
      </c>
      <c r="C50" s="124" t="n">
        <v>3829.494</v>
      </c>
      <c r="D50" s="124" t="n">
        <v>3150</v>
      </c>
      <c r="E50" s="125" t="n">
        <v>6979.494</v>
      </c>
      <c r="F50" s="126" t="n">
        <v>1338.256</v>
      </c>
      <c r="G50" s="135"/>
      <c r="H50" s="135"/>
      <c r="I50" s="124" t="n">
        <v>668.028</v>
      </c>
      <c r="J50" s="124" t="n">
        <v>487.634</v>
      </c>
      <c r="K50" s="124" t="n">
        <v>2616</v>
      </c>
      <c r="L50" s="124" t="n">
        <v>871.687</v>
      </c>
      <c r="M50" s="124" t="n">
        <v>706.423</v>
      </c>
      <c r="N50" s="124" t="n">
        <v>838.311</v>
      </c>
      <c r="O50" s="124" t="n">
        <v>28</v>
      </c>
      <c r="P50" s="125" t="n">
        <v>7554.339</v>
      </c>
      <c r="Q50" s="126" t="n">
        <v>-398.21</v>
      </c>
      <c r="R50" s="124" t="n">
        <v>-176.635</v>
      </c>
      <c r="S50" s="124" t="n">
        <v>-574.845</v>
      </c>
      <c r="T50" s="136" t="n">
        <v>29428013</v>
      </c>
      <c r="U50" s="125" t="n">
        <v>26038749</v>
      </c>
      <c r="V50" s="129" t="n">
        <v>0</v>
      </c>
      <c r="W50" s="130" t="n">
        <v>27.5543138395926</v>
      </c>
      <c r="X50" s="131" t="n">
        <v>38</v>
      </c>
      <c r="Y50" s="54" t="n">
        <v>23</v>
      </c>
      <c r="Z50" s="132" t="n">
        <v>30.5</v>
      </c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3"/>
      <c r="FS50" s="133"/>
      <c r="FT50" s="133"/>
      <c r="FU50" s="133"/>
      <c r="FV50" s="133"/>
      <c r="FW50" s="133"/>
      <c r="FX50" s="133"/>
      <c r="FY50" s="133"/>
      <c r="FZ50" s="133"/>
      <c r="GA50" s="133"/>
      <c r="GB50" s="133"/>
      <c r="GC50" s="133"/>
      <c r="GD50" s="133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33"/>
      <c r="GT50" s="133"/>
      <c r="GU50" s="133"/>
      <c r="GV50" s="133"/>
      <c r="GW50" s="133"/>
      <c r="GX50" s="133"/>
      <c r="GY50" s="133"/>
      <c r="GZ50" s="133"/>
      <c r="HA50" s="133"/>
      <c r="HB50" s="133"/>
      <c r="HC50" s="133"/>
      <c r="HD50" s="133"/>
      <c r="HE50" s="133"/>
      <c r="HF50" s="133"/>
      <c r="HG50" s="133"/>
      <c r="HH50" s="133"/>
      <c r="HI50" s="133"/>
      <c r="HJ50" s="133"/>
      <c r="HK50" s="133"/>
      <c r="HL50" s="133"/>
      <c r="HM50" s="133"/>
      <c r="HN50" s="133"/>
      <c r="HO50" s="133"/>
      <c r="HP50" s="133"/>
      <c r="HQ50" s="133"/>
      <c r="HR50" s="133"/>
      <c r="HS50" s="133"/>
      <c r="HT50" s="133"/>
      <c r="HU50" s="133"/>
      <c r="HV50" s="133"/>
      <c r="HW50" s="133"/>
      <c r="HX50" s="133"/>
      <c r="HY50" s="133"/>
      <c r="HZ50" s="133"/>
      <c r="IA50" s="133"/>
      <c r="IB50" s="133"/>
      <c r="IC50" s="133"/>
      <c r="ID50" s="133"/>
      <c r="IE50" s="133"/>
      <c r="IF50" s="133"/>
      <c r="IG50" s="133"/>
      <c r="IH50" s="133"/>
      <c r="II50" s="133"/>
      <c r="IJ50" s="133"/>
      <c r="IK50" s="133"/>
      <c r="IL50" s="133"/>
      <c r="IM50" s="133"/>
      <c r="IN50" s="133"/>
      <c r="IO50" s="133"/>
      <c r="IP50" s="133"/>
      <c r="IQ50" s="133"/>
      <c r="IR50" s="133"/>
      <c r="IS50" s="133"/>
      <c r="IT50" s="133"/>
      <c r="IU50" s="133"/>
      <c r="IV50" s="133"/>
      <c r="IW50" s="133"/>
    </row>
    <row r="51" customFormat="false" ht="12" hidden="true" customHeight="true" outlineLevel="0" collapsed="false">
      <c r="A51" s="134" t="s">
        <v>72</v>
      </c>
      <c r="B51" s="81" t="n">
        <v>36877</v>
      </c>
      <c r="C51" s="124" t="n">
        <v>3790.161</v>
      </c>
      <c r="D51" s="124" t="n">
        <v>3150</v>
      </c>
      <c r="E51" s="125" t="n">
        <v>6940.161</v>
      </c>
      <c r="F51" s="126" t="n">
        <v>1198.562</v>
      </c>
      <c r="G51" s="135"/>
      <c r="H51" s="135"/>
      <c r="I51" s="124" t="n">
        <v>713.029</v>
      </c>
      <c r="J51" s="124" t="n">
        <v>488.865</v>
      </c>
      <c r="K51" s="124" t="n">
        <v>2616</v>
      </c>
      <c r="L51" s="124" t="n">
        <v>883.74</v>
      </c>
      <c r="M51" s="124" t="n">
        <v>702.838</v>
      </c>
      <c r="N51" s="124" t="n">
        <v>837.307</v>
      </c>
      <c r="O51" s="124" t="n">
        <v>19</v>
      </c>
      <c r="P51" s="125" t="n">
        <v>7459.341</v>
      </c>
      <c r="Q51" s="126" t="n">
        <v>-432.601</v>
      </c>
      <c r="R51" s="124" t="n">
        <v>-86.579</v>
      </c>
      <c r="S51" s="124" t="n">
        <v>-519.18</v>
      </c>
      <c r="T51" s="136" t="n">
        <v>28995412</v>
      </c>
      <c r="U51" s="125" t="n">
        <v>25952170</v>
      </c>
      <c r="V51" s="129" t="n">
        <v>0</v>
      </c>
      <c r="W51" s="130" t="n">
        <v>30.2806604853786</v>
      </c>
      <c r="X51" s="131" t="n">
        <v>39</v>
      </c>
      <c r="Y51" s="54" t="n">
        <v>25</v>
      </c>
      <c r="Z51" s="132" t="n">
        <v>32</v>
      </c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133"/>
      <c r="FG51" s="133"/>
      <c r="FH51" s="133"/>
      <c r="FI51" s="133"/>
      <c r="FJ51" s="133"/>
      <c r="FK51" s="133"/>
      <c r="FL51" s="133"/>
      <c r="FM51" s="133"/>
      <c r="FN51" s="133"/>
      <c r="FO51" s="133"/>
      <c r="FP51" s="133"/>
      <c r="FQ51" s="133"/>
      <c r="FR51" s="133"/>
      <c r="FS51" s="133"/>
      <c r="FT51" s="133"/>
      <c r="FU51" s="133"/>
      <c r="FV51" s="133"/>
      <c r="FW51" s="133"/>
      <c r="FX51" s="133"/>
      <c r="FY51" s="133"/>
      <c r="FZ51" s="133"/>
      <c r="GA51" s="133"/>
      <c r="GB51" s="133"/>
      <c r="GC51" s="133"/>
      <c r="GD51" s="133"/>
      <c r="GE51" s="133"/>
      <c r="GF51" s="133"/>
      <c r="GG51" s="133"/>
      <c r="GH51" s="133"/>
      <c r="GI51" s="133"/>
      <c r="GJ51" s="133"/>
      <c r="GK51" s="133"/>
      <c r="GL51" s="133"/>
      <c r="GM51" s="133"/>
      <c r="GN51" s="133"/>
      <c r="GO51" s="133"/>
      <c r="GP51" s="133"/>
      <c r="GQ51" s="133"/>
      <c r="GR51" s="133"/>
      <c r="GS51" s="133"/>
      <c r="GT51" s="133"/>
      <c r="GU51" s="133"/>
      <c r="GV51" s="133"/>
      <c r="GW51" s="133"/>
      <c r="GX51" s="133"/>
      <c r="GY51" s="133"/>
      <c r="GZ51" s="133"/>
      <c r="HA51" s="133"/>
      <c r="HB51" s="133"/>
      <c r="HC51" s="133"/>
      <c r="HD51" s="133"/>
      <c r="HE51" s="133"/>
      <c r="HF51" s="133"/>
      <c r="HG51" s="133"/>
      <c r="HH51" s="133"/>
      <c r="HI51" s="133"/>
      <c r="HJ51" s="133"/>
      <c r="HK51" s="133"/>
      <c r="HL51" s="133"/>
      <c r="HM51" s="133"/>
      <c r="HN51" s="133"/>
      <c r="HO51" s="133"/>
      <c r="HP51" s="133"/>
      <c r="HQ51" s="133"/>
      <c r="HR51" s="133"/>
      <c r="HS51" s="133"/>
      <c r="HT51" s="133"/>
      <c r="HU51" s="133"/>
      <c r="HV51" s="133"/>
      <c r="HW51" s="133"/>
      <c r="HX51" s="133"/>
      <c r="HY51" s="133"/>
      <c r="HZ51" s="133"/>
      <c r="IA51" s="133"/>
      <c r="IB51" s="133"/>
      <c r="IC51" s="133"/>
      <c r="ID51" s="133"/>
      <c r="IE51" s="133"/>
      <c r="IF51" s="133"/>
      <c r="IG51" s="133"/>
      <c r="IH51" s="133"/>
      <c r="II51" s="133"/>
      <c r="IJ51" s="133"/>
      <c r="IK51" s="133"/>
      <c r="IL51" s="133"/>
      <c r="IM51" s="133"/>
      <c r="IN51" s="133"/>
      <c r="IO51" s="133"/>
      <c r="IP51" s="133"/>
      <c r="IQ51" s="133"/>
      <c r="IR51" s="133"/>
      <c r="IS51" s="133"/>
      <c r="IT51" s="133"/>
      <c r="IU51" s="133"/>
      <c r="IV51" s="133"/>
      <c r="IW51" s="133"/>
    </row>
    <row r="52" customFormat="false" ht="12" hidden="true" customHeight="true" outlineLevel="0" collapsed="false">
      <c r="A52" s="134" t="s">
        <v>73</v>
      </c>
      <c r="B52" s="81" t="n">
        <v>36878</v>
      </c>
      <c r="C52" s="124" t="n">
        <v>3861.518</v>
      </c>
      <c r="D52" s="124" t="n">
        <v>3150</v>
      </c>
      <c r="E52" s="125" t="n">
        <v>7011.518</v>
      </c>
      <c r="F52" s="126" t="n">
        <v>1517.171</v>
      </c>
      <c r="G52" s="135"/>
      <c r="H52" s="135"/>
      <c r="I52" s="124" t="n">
        <v>739.858</v>
      </c>
      <c r="J52" s="124" t="n">
        <v>489.157</v>
      </c>
      <c r="K52" s="124" t="n">
        <v>2616</v>
      </c>
      <c r="L52" s="124" t="n">
        <v>845.711</v>
      </c>
      <c r="M52" s="124" t="n">
        <v>704.067</v>
      </c>
      <c r="N52" s="124" t="n">
        <v>823.671</v>
      </c>
      <c r="O52" s="124" t="n">
        <v>28</v>
      </c>
      <c r="P52" s="125" t="n">
        <v>7763.635</v>
      </c>
      <c r="Q52" s="126" t="n">
        <v>-477.319</v>
      </c>
      <c r="R52" s="124" t="n">
        <v>-274.798</v>
      </c>
      <c r="S52" s="124" t="n">
        <v>-752.117</v>
      </c>
      <c r="T52" s="136" t="n">
        <v>28518093</v>
      </c>
      <c r="U52" s="125" t="n">
        <v>25677372</v>
      </c>
      <c r="V52" s="129" t="n">
        <v>0</v>
      </c>
      <c r="W52" s="130" t="n">
        <v>35.1058963871293</v>
      </c>
      <c r="X52" s="131" t="n">
        <v>35</v>
      </c>
      <c r="Y52" s="54" t="n">
        <v>22</v>
      </c>
      <c r="Z52" s="132" t="n">
        <v>28.5</v>
      </c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  <c r="EW52" s="133"/>
      <c r="EX52" s="133"/>
      <c r="EY52" s="133"/>
      <c r="EZ52" s="133"/>
      <c r="FA52" s="133"/>
      <c r="FB52" s="133"/>
      <c r="FC52" s="133"/>
      <c r="FD52" s="133"/>
      <c r="FE52" s="133"/>
      <c r="FF52" s="133"/>
      <c r="FG52" s="133"/>
      <c r="FH52" s="133"/>
      <c r="FI52" s="133"/>
      <c r="FJ52" s="133"/>
      <c r="FK52" s="133"/>
      <c r="FL52" s="133"/>
      <c r="FM52" s="133"/>
      <c r="FN52" s="133"/>
      <c r="FO52" s="133"/>
      <c r="FP52" s="133"/>
      <c r="FQ52" s="133"/>
      <c r="FR52" s="133"/>
      <c r="FS52" s="133"/>
      <c r="FT52" s="133"/>
      <c r="FU52" s="133"/>
      <c r="FV52" s="133"/>
      <c r="FW52" s="133"/>
      <c r="FX52" s="133"/>
      <c r="FY52" s="133"/>
      <c r="FZ52" s="133"/>
      <c r="GA52" s="133"/>
      <c r="GB52" s="133"/>
      <c r="GC52" s="133"/>
      <c r="GD52" s="133"/>
      <c r="GE52" s="133"/>
      <c r="GF52" s="133"/>
      <c r="GG52" s="133"/>
      <c r="GH52" s="133"/>
      <c r="GI52" s="133"/>
      <c r="GJ52" s="133"/>
      <c r="GK52" s="133"/>
      <c r="GL52" s="133"/>
      <c r="GM52" s="133"/>
      <c r="GN52" s="133"/>
      <c r="GO52" s="133"/>
      <c r="GP52" s="133"/>
      <c r="GQ52" s="133"/>
      <c r="GR52" s="133"/>
      <c r="GS52" s="133"/>
      <c r="GT52" s="133"/>
      <c r="GU52" s="133"/>
      <c r="GV52" s="133"/>
      <c r="GW52" s="133"/>
      <c r="GX52" s="133"/>
      <c r="GY52" s="133"/>
      <c r="GZ52" s="133"/>
      <c r="HA52" s="133"/>
      <c r="HB52" s="133"/>
      <c r="HC52" s="133"/>
      <c r="HD52" s="133"/>
      <c r="HE52" s="133"/>
      <c r="HF52" s="133"/>
      <c r="HG52" s="133"/>
      <c r="HH52" s="133"/>
      <c r="HI52" s="133"/>
      <c r="HJ52" s="133"/>
      <c r="HK52" s="133"/>
      <c r="HL52" s="133"/>
      <c r="HM52" s="133"/>
      <c r="HN52" s="133"/>
      <c r="HO52" s="133"/>
      <c r="HP52" s="133"/>
      <c r="HQ52" s="133"/>
      <c r="HR52" s="133"/>
      <c r="HS52" s="133"/>
      <c r="HT52" s="133"/>
      <c r="HU52" s="133"/>
      <c r="HV52" s="133"/>
      <c r="HW52" s="133"/>
      <c r="HX52" s="133"/>
      <c r="HY52" s="133"/>
      <c r="HZ52" s="133"/>
      <c r="IA52" s="133"/>
      <c r="IB52" s="133"/>
      <c r="IC52" s="133"/>
      <c r="ID52" s="133"/>
      <c r="IE52" s="133"/>
      <c r="IF52" s="133"/>
      <c r="IG52" s="133"/>
      <c r="IH52" s="133"/>
      <c r="II52" s="133"/>
      <c r="IJ52" s="133"/>
      <c r="IK52" s="133"/>
      <c r="IL52" s="133"/>
      <c r="IM52" s="133"/>
      <c r="IN52" s="133"/>
      <c r="IO52" s="133"/>
      <c r="IP52" s="133"/>
      <c r="IQ52" s="133"/>
      <c r="IR52" s="133"/>
      <c r="IS52" s="133"/>
      <c r="IT52" s="133"/>
      <c r="IU52" s="133"/>
      <c r="IV52" s="133"/>
      <c r="IW52" s="133"/>
    </row>
    <row r="53" customFormat="false" ht="12" hidden="true" customHeight="true" outlineLevel="0" collapsed="false">
      <c r="A53" s="134" t="s">
        <v>74</v>
      </c>
      <c r="B53" s="81" t="n">
        <v>36879</v>
      </c>
      <c r="C53" s="124" t="n">
        <v>3900</v>
      </c>
      <c r="D53" s="124" t="n">
        <v>3150</v>
      </c>
      <c r="E53" s="125" t="n">
        <v>7050</v>
      </c>
      <c r="F53" s="126" t="n">
        <v>1338.164</v>
      </c>
      <c r="G53" s="135"/>
      <c r="H53" s="135"/>
      <c r="I53" s="124" t="n">
        <v>700</v>
      </c>
      <c r="J53" s="124" t="n">
        <v>483.026</v>
      </c>
      <c r="K53" s="124" t="n">
        <v>2616</v>
      </c>
      <c r="L53" s="124" t="n">
        <v>865.42</v>
      </c>
      <c r="M53" s="124" t="n">
        <v>835.9</v>
      </c>
      <c r="N53" s="124" t="n">
        <v>822.866</v>
      </c>
      <c r="O53" s="124" t="n">
        <v>30</v>
      </c>
      <c r="P53" s="125" t="n">
        <v>7691.376</v>
      </c>
      <c r="Q53" s="126" t="n">
        <v>-536.913</v>
      </c>
      <c r="R53" s="124" t="n">
        <v>-104.463</v>
      </c>
      <c r="S53" s="124" t="n">
        <v>-641.376</v>
      </c>
      <c r="T53" s="136" t="n">
        <v>27981180</v>
      </c>
      <c r="U53" s="125" t="n">
        <v>25572909</v>
      </c>
      <c r="V53" s="129" t="n">
        <v>0</v>
      </c>
      <c r="W53" s="130" t="n">
        <v>29.4332947942476</v>
      </c>
      <c r="X53" s="131" t="n">
        <v>32</v>
      </c>
      <c r="Y53" s="54" t="n">
        <v>20</v>
      </c>
      <c r="Z53" s="132" t="n">
        <v>26</v>
      </c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3"/>
      <c r="FS53" s="133"/>
      <c r="FT53" s="133"/>
      <c r="FU53" s="133"/>
      <c r="FV53" s="133"/>
      <c r="FW53" s="133"/>
      <c r="FX53" s="133"/>
      <c r="FY53" s="133"/>
      <c r="FZ53" s="133"/>
      <c r="GA53" s="133"/>
      <c r="GB53" s="133"/>
      <c r="GC53" s="133"/>
      <c r="GD53" s="133"/>
      <c r="GE53" s="133"/>
      <c r="GF53" s="133"/>
      <c r="GG53" s="133"/>
      <c r="GH53" s="133"/>
      <c r="GI53" s="133"/>
      <c r="GJ53" s="133"/>
      <c r="GK53" s="133"/>
      <c r="GL53" s="133"/>
      <c r="GM53" s="133"/>
      <c r="GN53" s="133"/>
      <c r="GO53" s="133"/>
      <c r="GP53" s="133"/>
      <c r="GQ53" s="133"/>
      <c r="GR53" s="133"/>
      <c r="GS53" s="133"/>
      <c r="GT53" s="133"/>
      <c r="GU53" s="133"/>
      <c r="GV53" s="133"/>
      <c r="GW53" s="133"/>
      <c r="GX53" s="133"/>
      <c r="GY53" s="133"/>
      <c r="GZ53" s="133"/>
      <c r="HA53" s="133"/>
      <c r="HB53" s="133"/>
      <c r="HC53" s="133"/>
      <c r="HD53" s="133"/>
      <c r="HE53" s="133"/>
      <c r="HF53" s="133"/>
      <c r="HG53" s="133"/>
      <c r="HH53" s="133"/>
      <c r="HI53" s="133"/>
      <c r="HJ53" s="133"/>
      <c r="HK53" s="133"/>
      <c r="HL53" s="133"/>
      <c r="HM53" s="133"/>
      <c r="HN53" s="133"/>
      <c r="HO53" s="133"/>
      <c r="HP53" s="133"/>
      <c r="HQ53" s="133"/>
      <c r="HR53" s="133"/>
      <c r="HS53" s="133"/>
      <c r="HT53" s="133"/>
      <c r="HU53" s="133"/>
      <c r="HV53" s="133"/>
      <c r="HW53" s="133"/>
      <c r="HX53" s="133"/>
      <c r="HY53" s="133"/>
      <c r="HZ53" s="133"/>
      <c r="IA53" s="133"/>
      <c r="IB53" s="133"/>
      <c r="IC53" s="133"/>
      <c r="ID53" s="133"/>
      <c r="IE53" s="133"/>
      <c r="IF53" s="133"/>
      <c r="IG53" s="133"/>
      <c r="IH53" s="133"/>
      <c r="II53" s="133"/>
      <c r="IJ53" s="133"/>
      <c r="IK53" s="133"/>
      <c r="IL53" s="133"/>
      <c r="IM53" s="133"/>
      <c r="IN53" s="133"/>
      <c r="IO53" s="133"/>
      <c r="IP53" s="133"/>
      <c r="IQ53" s="133"/>
      <c r="IR53" s="133"/>
      <c r="IS53" s="133"/>
      <c r="IT53" s="133"/>
      <c r="IU53" s="133"/>
      <c r="IV53" s="133"/>
      <c r="IW53" s="133"/>
    </row>
    <row r="54" customFormat="false" ht="12" hidden="true" customHeight="true" outlineLevel="0" collapsed="false">
      <c r="A54" s="134" t="s">
        <v>68</v>
      </c>
      <c r="B54" s="81" t="n">
        <v>36880</v>
      </c>
      <c r="C54" s="124" t="n">
        <v>3945.377</v>
      </c>
      <c r="D54" s="124" t="n">
        <v>3127.766</v>
      </c>
      <c r="E54" s="125" t="n">
        <v>7073.143</v>
      </c>
      <c r="F54" s="126" t="n">
        <v>1740.627</v>
      </c>
      <c r="G54" s="135"/>
      <c r="H54" s="135"/>
      <c r="I54" s="124" t="n">
        <v>676.495</v>
      </c>
      <c r="J54" s="124" t="n">
        <v>500.578</v>
      </c>
      <c r="K54" s="124" t="n">
        <v>2574.8</v>
      </c>
      <c r="L54" s="124" t="n">
        <v>845.163</v>
      </c>
      <c r="M54" s="124" t="n">
        <v>712.244</v>
      </c>
      <c r="N54" s="124" t="n">
        <v>852.254</v>
      </c>
      <c r="O54" s="124" t="n">
        <v>31</v>
      </c>
      <c r="P54" s="125" t="n">
        <v>7933.161</v>
      </c>
      <c r="Q54" s="126" t="n">
        <v>-508.817</v>
      </c>
      <c r="R54" s="124" t="n">
        <v>-351.201</v>
      </c>
      <c r="S54" s="124" t="n">
        <v>-860.018</v>
      </c>
      <c r="T54" s="136" t="n">
        <v>27472363</v>
      </c>
      <c r="U54" s="125" t="n">
        <v>25221708</v>
      </c>
      <c r="V54" s="129" t="n">
        <v>0</v>
      </c>
      <c r="W54" s="130" t="n">
        <v>36.3593085841571</v>
      </c>
      <c r="X54" s="131" t="n">
        <v>39</v>
      </c>
      <c r="Y54" s="54" t="n">
        <v>25</v>
      </c>
      <c r="Z54" s="132" t="n">
        <v>32</v>
      </c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3"/>
      <c r="FS54" s="133"/>
      <c r="FT54" s="133"/>
      <c r="FU54" s="133"/>
      <c r="FV54" s="133"/>
      <c r="FW54" s="133"/>
      <c r="FX54" s="133"/>
      <c r="FY54" s="133"/>
      <c r="FZ54" s="133"/>
      <c r="GA54" s="133"/>
      <c r="GB54" s="133"/>
      <c r="GC54" s="133"/>
      <c r="GD54" s="133"/>
      <c r="GE54" s="133"/>
      <c r="GF54" s="133"/>
      <c r="GG54" s="133"/>
      <c r="GH54" s="133"/>
      <c r="GI54" s="133"/>
      <c r="GJ54" s="133"/>
      <c r="GK54" s="133"/>
      <c r="GL54" s="133"/>
      <c r="GM54" s="133"/>
      <c r="GN54" s="133"/>
      <c r="GO54" s="133"/>
      <c r="GP54" s="133"/>
      <c r="GQ54" s="133"/>
      <c r="GR54" s="133"/>
      <c r="GS54" s="133"/>
      <c r="GT54" s="133"/>
      <c r="GU54" s="133"/>
      <c r="GV54" s="133"/>
      <c r="GW54" s="133"/>
      <c r="GX54" s="133"/>
      <c r="GY54" s="133"/>
      <c r="GZ54" s="133"/>
      <c r="HA54" s="133"/>
      <c r="HB54" s="133"/>
      <c r="HC54" s="133"/>
      <c r="HD54" s="133"/>
      <c r="HE54" s="133"/>
      <c r="HF54" s="133"/>
      <c r="HG54" s="133"/>
      <c r="HH54" s="133"/>
      <c r="HI54" s="133"/>
      <c r="HJ54" s="133"/>
      <c r="HK54" s="133"/>
      <c r="HL54" s="133"/>
      <c r="HM54" s="133"/>
      <c r="HN54" s="133"/>
      <c r="HO54" s="133"/>
      <c r="HP54" s="133"/>
      <c r="HQ54" s="133"/>
      <c r="HR54" s="133"/>
      <c r="HS54" s="133"/>
      <c r="HT54" s="133"/>
      <c r="HU54" s="133"/>
      <c r="HV54" s="133"/>
      <c r="HW54" s="133"/>
      <c r="HX54" s="133"/>
      <c r="HY54" s="133"/>
      <c r="HZ54" s="133"/>
      <c r="IA54" s="133"/>
      <c r="IB54" s="133"/>
      <c r="IC54" s="133"/>
      <c r="ID54" s="133"/>
      <c r="IE54" s="133"/>
      <c r="IF54" s="133"/>
      <c r="IG54" s="133"/>
      <c r="IH54" s="133"/>
      <c r="II54" s="133"/>
      <c r="IJ54" s="133"/>
      <c r="IK54" s="133"/>
      <c r="IL54" s="133"/>
      <c r="IM54" s="133"/>
      <c r="IN54" s="133"/>
      <c r="IO54" s="133"/>
      <c r="IP54" s="133"/>
      <c r="IQ54" s="133"/>
      <c r="IR54" s="133"/>
      <c r="IS54" s="133"/>
      <c r="IT54" s="133"/>
      <c r="IU54" s="133"/>
      <c r="IV54" s="133"/>
      <c r="IW54" s="133"/>
    </row>
    <row r="55" customFormat="false" ht="12" hidden="true" customHeight="true" outlineLevel="0" collapsed="false">
      <c r="A55" s="134" t="s">
        <v>69</v>
      </c>
      <c r="B55" s="81" t="n">
        <v>36881</v>
      </c>
      <c r="C55" s="124" t="n">
        <v>3911.826</v>
      </c>
      <c r="D55" s="124" t="n">
        <v>3148.557</v>
      </c>
      <c r="E55" s="125" t="n">
        <v>7060.383</v>
      </c>
      <c r="F55" s="126" t="n">
        <v>1544.564</v>
      </c>
      <c r="G55" s="135"/>
      <c r="H55" s="135"/>
      <c r="I55" s="124" t="n">
        <v>628.544</v>
      </c>
      <c r="J55" s="124" t="n">
        <v>516.905</v>
      </c>
      <c r="K55" s="124" t="n">
        <v>2614.753</v>
      </c>
      <c r="L55" s="124" t="n">
        <v>831.157</v>
      </c>
      <c r="M55" s="124" t="n">
        <v>715.955</v>
      </c>
      <c r="N55" s="124" t="n">
        <v>825.156</v>
      </c>
      <c r="O55" s="124" t="n">
        <v>31</v>
      </c>
      <c r="P55" s="125" t="n">
        <v>7708.034</v>
      </c>
      <c r="Q55" s="126" t="n">
        <v>-430.211</v>
      </c>
      <c r="R55" s="124" t="n">
        <v>-217.44</v>
      </c>
      <c r="S55" s="124" t="n">
        <v>-647.651</v>
      </c>
      <c r="T55" s="136" t="n">
        <v>27042152</v>
      </c>
      <c r="U55" s="125" t="n">
        <v>25004268</v>
      </c>
      <c r="V55" s="129" t="n">
        <v>0</v>
      </c>
      <c r="W55" s="130" t="n">
        <v>19.1088262256115</v>
      </c>
      <c r="X55" s="131" t="n">
        <v>47</v>
      </c>
      <c r="Y55" s="54" t="n">
        <v>30</v>
      </c>
      <c r="Z55" s="132" t="n">
        <v>38.5</v>
      </c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33"/>
      <c r="BW55" s="133"/>
      <c r="BX55" s="133"/>
      <c r="BY55" s="133"/>
      <c r="BZ55" s="133"/>
      <c r="CA55" s="133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  <c r="EW55" s="133"/>
      <c r="EX55" s="133"/>
      <c r="EY55" s="133"/>
      <c r="EZ55" s="133"/>
      <c r="FA55" s="133"/>
      <c r="FB55" s="133"/>
      <c r="FC55" s="133"/>
      <c r="FD55" s="133"/>
      <c r="FE55" s="133"/>
      <c r="FF55" s="133"/>
      <c r="FG55" s="133"/>
      <c r="FH55" s="133"/>
      <c r="FI55" s="133"/>
      <c r="FJ55" s="133"/>
      <c r="FK55" s="133"/>
      <c r="FL55" s="133"/>
      <c r="FM55" s="133"/>
      <c r="FN55" s="133"/>
      <c r="FO55" s="133"/>
      <c r="FP55" s="133"/>
      <c r="FQ55" s="133"/>
      <c r="FR55" s="133"/>
      <c r="FS55" s="133"/>
      <c r="FT55" s="133"/>
      <c r="FU55" s="133"/>
      <c r="FV55" s="133"/>
      <c r="FW55" s="133"/>
      <c r="FX55" s="133"/>
      <c r="FY55" s="133"/>
      <c r="FZ55" s="133"/>
      <c r="GA55" s="133"/>
      <c r="GB55" s="133"/>
      <c r="GC55" s="133"/>
      <c r="GD55" s="133"/>
      <c r="GE55" s="133"/>
      <c r="GF55" s="133"/>
      <c r="GG55" s="133"/>
      <c r="GH55" s="133"/>
      <c r="GI55" s="133"/>
      <c r="GJ55" s="133"/>
      <c r="GK55" s="133"/>
      <c r="GL55" s="133"/>
      <c r="GM55" s="133"/>
      <c r="GN55" s="133"/>
      <c r="GO55" s="133"/>
      <c r="GP55" s="133"/>
      <c r="GQ55" s="133"/>
      <c r="GR55" s="133"/>
      <c r="GS55" s="133"/>
      <c r="GT55" s="133"/>
      <c r="GU55" s="133"/>
      <c r="GV55" s="133"/>
      <c r="GW55" s="133"/>
      <c r="GX55" s="133"/>
      <c r="GY55" s="133"/>
      <c r="GZ55" s="133"/>
      <c r="HA55" s="133"/>
      <c r="HB55" s="133"/>
      <c r="HC55" s="133"/>
      <c r="HD55" s="133"/>
      <c r="HE55" s="133"/>
      <c r="HF55" s="133"/>
      <c r="HG55" s="133"/>
      <c r="HH55" s="133"/>
      <c r="HI55" s="133"/>
      <c r="HJ55" s="133"/>
      <c r="HK55" s="133"/>
      <c r="HL55" s="133"/>
      <c r="HM55" s="133"/>
      <c r="HN55" s="133"/>
      <c r="HO55" s="133"/>
      <c r="HP55" s="133"/>
      <c r="HQ55" s="133"/>
      <c r="HR55" s="133"/>
      <c r="HS55" s="133"/>
      <c r="HT55" s="133"/>
      <c r="HU55" s="133"/>
      <c r="HV55" s="133"/>
      <c r="HW55" s="133"/>
      <c r="HX55" s="133"/>
      <c r="HY55" s="133"/>
      <c r="HZ55" s="133"/>
      <c r="IA55" s="133"/>
      <c r="IB55" s="133"/>
      <c r="IC55" s="133"/>
      <c r="ID55" s="133"/>
      <c r="IE55" s="133"/>
      <c r="IF55" s="133"/>
      <c r="IG55" s="133"/>
      <c r="IH55" s="133"/>
      <c r="II55" s="133"/>
      <c r="IJ55" s="133"/>
      <c r="IK55" s="133"/>
      <c r="IL55" s="133"/>
      <c r="IM55" s="133"/>
      <c r="IN55" s="133"/>
      <c r="IO55" s="133"/>
      <c r="IP55" s="133"/>
      <c r="IQ55" s="133"/>
      <c r="IR55" s="133"/>
      <c r="IS55" s="133"/>
      <c r="IT55" s="133"/>
      <c r="IU55" s="133"/>
      <c r="IV55" s="133"/>
      <c r="IW55" s="133"/>
    </row>
    <row r="56" customFormat="false" ht="12" hidden="true" customHeight="true" outlineLevel="0" collapsed="false">
      <c r="A56" s="134" t="s">
        <v>70</v>
      </c>
      <c r="B56" s="81" t="n">
        <v>36882</v>
      </c>
      <c r="C56" s="124" t="n">
        <v>3969.563</v>
      </c>
      <c r="D56" s="124" t="n">
        <v>3220.23</v>
      </c>
      <c r="E56" s="125" t="n">
        <v>7189.793</v>
      </c>
      <c r="F56" s="126" t="n">
        <v>1085.502</v>
      </c>
      <c r="G56" s="135"/>
      <c r="H56" s="135"/>
      <c r="I56" s="124" t="n">
        <v>609.318</v>
      </c>
      <c r="J56" s="124" t="n">
        <v>508.261</v>
      </c>
      <c r="K56" s="124" t="n">
        <v>2679.857</v>
      </c>
      <c r="L56" s="124" t="n">
        <v>867.777</v>
      </c>
      <c r="M56" s="124" t="n">
        <v>913.315</v>
      </c>
      <c r="N56" s="124" t="n">
        <v>838.918</v>
      </c>
      <c r="O56" s="124" t="n">
        <v>30</v>
      </c>
      <c r="P56" s="125" t="n">
        <v>7532.948</v>
      </c>
      <c r="Q56" s="126" t="n">
        <v>-396.028</v>
      </c>
      <c r="R56" s="124" t="n">
        <v>52.873</v>
      </c>
      <c r="S56" s="124" t="n">
        <v>-343.155</v>
      </c>
      <c r="T56" s="136" t="n">
        <v>26646124</v>
      </c>
      <c r="U56" s="125" t="n">
        <v>25057141</v>
      </c>
      <c r="V56" s="129" t="n">
        <v>0</v>
      </c>
      <c r="W56" s="130" t="n">
        <v>23.3660180119272</v>
      </c>
      <c r="X56" s="131" t="n">
        <v>43</v>
      </c>
      <c r="Y56" s="54" t="n">
        <v>26</v>
      </c>
      <c r="Z56" s="132" t="n">
        <v>34.5</v>
      </c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  <c r="EW56" s="133"/>
      <c r="EX56" s="133"/>
      <c r="EY56" s="133"/>
      <c r="EZ56" s="133"/>
      <c r="FA56" s="133"/>
      <c r="FB56" s="133"/>
      <c r="FC56" s="133"/>
      <c r="FD56" s="133"/>
      <c r="FE56" s="133"/>
      <c r="FF56" s="133"/>
      <c r="FG56" s="133"/>
      <c r="FH56" s="133"/>
      <c r="FI56" s="133"/>
      <c r="FJ56" s="133"/>
      <c r="FK56" s="133"/>
      <c r="FL56" s="133"/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33"/>
      <c r="GK56" s="133"/>
      <c r="GL56" s="133"/>
      <c r="GM56" s="133"/>
      <c r="GN56" s="133"/>
      <c r="GO56" s="133"/>
      <c r="GP56" s="133"/>
      <c r="GQ56" s="133"/>
      <c r="GR56" s="133"/>
      <c r="GS56" s="133"/>
      <c r="GT56" s="133"/>
      <c r="GU56" s="133"/>
      <c r="GV56" s="133"/>
      <c r="GW56" s="133"/>
      <c r="GX56" s="133"/>
      <c r="GY56" s="133"/>
      <c r="GZ56" s="133"/>
      <c r="HA56" s="133"/>
      <c r="HB56" s="133"/>
      <c r="HC56" s="133"/>
      <c r="HD56" s="133"/>
      <c r="HE56" s="133"/>
      <c r="HF56" s="133"/>
      <c r="HG56" s="133"/>
      <c r="HH56" s="133"/>
      <c r="HI56" s="133"/>
      <c r="HJ56" s="133"/>
      <c r="HK56" s="133"/>
      <c r="HL56" s="133"/>
      <c r="HM56" s="133"/>
      <c r="HN56" s="133"/>
      <c r="HO56" s="133"/>
      <c r="HP56" s="133"/>
      <c r="HQ56" s="133"/>
      <c r="HR56" s="133"/>
      <c r="HS56" s="133"/>
      <c r="HT56" s="133"/>
      <c r="HU56" s="133"/>
      <c r="HV56" s="133"/>
      <c r="HW56" s="133"/>
      <c r="HX56" s="133"/>
      <c r="HY56" s="133"/>
      <c r="HZ56" s="133"/>
      <c r="IA56" s="133"/>
      <c r="IB56" s="133"/>
      <c r="IC56" s="133"/>
      <c r="ID56" s="133"/>
      <c r="IE56" s="133"/>
      <c r="IF56" s="133"/>
      <c r="IG56" s="133"/>
      <c r="IH56" s="133"/>
      <c r="II56" s="133"/>
      <c r="IJ56" s="133"/>
      <c r="IK56" s="133"/>
      <c r="IL56" s="133"/>
      <c r="IM56" s="133"/>
      <c r="IN56" s="133"/>
      <c r="IO56" s="133"/>
      <c r="IP56" s="133"/>
      <c r="IQ56" s="133"/>
      <c r="IR56" s="133"/>
      <c r="IS56" s="133"/>
      <c r="IT56" s="133"/>
      <c r="IU56" s="133"/>
      <c r="IV56" s="133"/>
      <c r="IW56" s="133"/>
    </row>
    <row r="57" customFormat="false" ht="12" hidden="true" customHeight="true" outlineLevel="0" collapsed="false">
      <c r="A57" s="134" t="s">
        <v>71</v>
      </c>
      <c r="B57" s="81" t="n">
        <v>36883</v>
      </c>
      <c r="C57" s="124" t="n">
        <v>3939.37</v>
      </c>
      <c r="D57" s="124" t="n">
        <v>3144.695</v>
      </c>
      <c r="E57" s="125" t="n">
        <v>7084.065</v>
      </c>
      <c r="F57" s="126" t="n">
        <v>837.614</v>
      </c>
      <c r="G57" s="135"/>
      <c r="H57" s="135"/>
      <c r="I57" s="124" t="n">
        <v>588.735</v>
      </c>
      <c r="J57" s="124" t="n">
        <v>505.496</v>
      </c>
      <c r="K57" s="124" t="n">
        <v>2569.739</v>
      </c>
      <c r="L57" s="124" t="n">
        <v>872.237</v>
      </c>
      <c r="M57" s="124" t="n">
        <v>1086.098</v>
      </c>
      <c r="N57" s="124" t="n">
        <v>839.786</v>
      </c>
      <c r="O57" s="124" t="n">
        <v>36</v>
      </c>
      <c r="P57" s="125" t="n">
        <v>7335.705</v>
      </c>
      <c r="Q57" s="126" t="n">
        <v>-293.064</v>
      </c>
      <c r="R57" s="124" t="n">
        <v>41.424</v>
      </c>
      <c r="S57" s="124" t="n">
        <v>-251.64</v>
      </c>
      <c r="T57" s="136" t="n">
        <v>26353060</v>
      </c>
      <c r="U57" s="125" t="n">
        <v>25098565</v>
      </c>
      <c r="V57" s="129" t="n">
        <v>-3.12638803734444E-013</v>
      </c>
      <c r="W57" s="130" t="n">
        <v>35.3001899907957</v>
      </c>
      <c r="X57" s="131" t="n">
        <v>46</v>
      </c>
      <c r="Y57" s="54" t="n">
        <v>24</v>
      </c>
      <c r="Z57" s="132" t="n">
        <v>35</v>
      </c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  <c r="EW57" s="133"/>
      <c r="EX57" s="133"/>
      <c r="EY57" s="133"/>
      <c r="EZ57" s="133"/>
      <c r="FA57" s="133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3"/>
      <c r="FS57" s="133"/>
      <c r="FT57" s="133"/>
      <c r="FU57" s="133"/>
      <c r="FV57" s="133"/>
      <c r="FW57" s="133"/>
      <c r="FX57" s="133"/>
      <c r="FY57" s="133"/>
      <c r="FZ57" s="133"/>
      <c r="GA57" s="133"/>
      <c r="GB57" s="133"/>
      <c r="GC57" s="133"/>
      <c r="GD57" s="133"/>
      <c r="GE57" s="133"/>
      <c r="GF57" s="133"/>
      <c r="GG57" s="133"/>
      <c r="GH57" s="133"/>
      <c r="GI57" s="133"/>
      <c r="GJ57" s="133"/>
      <c r="GK57" s="133"/>
      <c r="GL57" s="133"/>
      <c r="GM57" s="133"/>
      <c r="GN57" s="133"/>
      <c r="GO57" s="133"/>
      <c r="GP57" s="133"/>
      <c r="GQ57" s="133"/>
      <c r="GR57" s="133"/>
      <c r="GS57" s="133"/>
      <c r="GT57" s="133"/>
      <c r="GU57" s="133"/>
      <c r="GV57" s="133"/>
      <c r="GW57" s="133"/>
      <c r="GX57" s="133"/>
      <c r="GY57" s="133"/>
      <c r="GZ57" s="133"/>
      <c r="HA57" s="133"/>
      <c r="HB57" s="133"/>
      <c r="HC57" s="133"/>
      <c r="HD57" s="133"/>
      <c r="HE57" s="133"/>
      <c r="HF57" s="133"/>
      <c r="HG57" s="133"/>
      <c r="HH57" s="133"/>
      <c r="HI57" s="133"/>
      <c r="HJ57" s="133"/>
      <c r="HK57" s="133"/>
      <c r="HL57" s="133"/>
      <c r="HM57" s="133"/>
      <c r="HN57" s="133"/>
      <c r="HO57" s="133"/>
      <c r="HP57" s="133"/>
      <c r="HQ57" s="133"/>
      <c r="HR57" s="133"/>
      <c r="HS57" s="133"/>
      <c r="HT57" s="133"/>
      <c r="HU57" s="133"/>
      <c r="HV57" s="133"/>
      <c r="HW57" s="133"/>
      <c r="HX57" s="133"/>
      <c r="HY57" s="133"/>
      <c r="HZ57" s="133"/>
      <c r="IA57" s="133"/>
      <c r="IB57" s="133"/>
      <c r="IC57" s="133"/>
      <c r="ID57" s="133"/>
      <c r="IE57" s="133"/>
      <c r="IF57" s="133"/>
      <c r="IG57" s="133"/>
      <c r="IH57" s="133"/>
      <c r="II57" s="133"/>
      <c r="IJ57" s="133"/>
      <c r="IK57" s="133"/>
      <c r="IL57" s="133"/>
      <c r="IM57" s="133"/>
      <c r="IN57" s="133"/>
      <c r="IO57" s="133"/>
      <c r="IP57" s="133"/>
      <c r="IQ57" s="133"/>
      <c r="IR57" s="133"/>
      <c r="IS57" s="133"/>
      <c r="IT57" s="133"/>
      <c r="IU57" s="133"/>
      <c r="IV57" s="133"/>
      <c r="IW57" s="133"/>
    </row>
    <row r="58" customFormat="false" ht="12" hidden="true" customHeight="true" outlineLevel="0" collapsed="false">
      <c r="A58" s="134" t="s">
        <v>72</v>
      </c>
      <c r="B58" s="81" t="n">
        <v>36884</v>
      </c>
      <c r="C58" s="124" t="n">
        <v>3988.541</v>
      </c>
      <c r="D58" s="124" t="n">
        <v>3204.457</v>
      </c>
      <c r="E58" s="125" t="n">
        <v>7192.998</v>
      </c>
      <c r="F58" s="126" t="n">
        <v>1259.633</v>
      </c>
      <c r="G58" s="135"/>
      <c r="H58" s="135"/>
      <c r="I58" s="124" t="n">
        <v>638.356</v>
      </c>
      <c r="J58" s="124" t="n">
        <v>485.059</v>
      </c>
      <c r="K58" s="124" t="n">
        <v>2612.283</v>
      </c>
      <c r="L58" s="124" t="n">
        <v>888.807</v>
      </c>
      <c r="M58" s="124" t="n">
        <v>1061.649</v>
      </c>
      <c r="N58" s="124" t="n">
        <v>839.101</v>
      </c>
      <c r="O58" s="124" t="n">
        <v>39</v>
      </c>
      <c r="P58" s="125" t="n">
        <v>7823.888</v>
      </c>
      <c r="Q58" s="126" t="n">
        <v>-501.946</v>
      </c>
      <c r="R58" s="124" t="n">
        <v>-128.944</v>
      </c>
      <c r="S58" s="124" t="n">
        <v>-630.89</v>
      </c>
      <c r="T58" s="136" t="n">
        <v>25851114</v>
      </c>
      <c r="U58" s="125" t="n">
        <v>24969621</v>
      </c>
      <c r="V58" s="129" t="n">
        <v>0</v>
      </c>
      <c r="W58" s="130" t="n">
        <v>30.7472101785965</v>
      </c>
      <c r="X58" s="131" t="n">
        <v>35</v>
      </c>
      <c r="Y58" s="54" t="n">
        <v>24</v>
      </c>
      <c r="Z58" s="132" t="n">
        <v>29.5</v>
      </c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  <c r="EZ58" s="133"/>
      <c r="FA58" s="133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3"/>
      <c r="FS58" s="133"/>
      <c r="FT58" s="133"/>
      <c r="FU58" s="133"/>
      <c r="FV58" s="133"/>
      <c r="FW58" s="133"/>
      <c r="FX58" s="133"/>
      <c r="FY58" s="133"/>
      <c r="FZ58" s="133"/>
      <c r="GA58" s="133"/>
      <c r="GB58" s="133"/>
      <c r="GC58" s="133"/>
      <c r="GD58" s="133"/>
      <c r="GE58" s="133"/>
      <c r="GF58" s="133"/>
      <c r="GG58" s="133"/>
      <c r="GH58" s="133"/>
      <c r="GI58" s="133"/>
      <c r="GJ58" s="133"/>
      <c r="GK58" s="133"/>
      <c r="GL58" s="133"/>
      <c r="GM58" s="133"/>
      <c r="GN58" s="133"/>
      <c r="GO58" s="133"/>
      <c r="GP58" s="133"/>
      <c r="GQ58" s="133"/>
      <c r="GR58" s="133"/>
      <c r="GS58" s="133"/>
      <c r="GT58" s="133"/>
      <c r="GU58" s="133"/>
      <c r="GV58" s="133"/>
      <c r="GW58" s="133"/>
      <c r="GX58" s="133"/>
      <c r="GY58" s="133"/>
      <c r="GZ58" s="133"/>
      <c r="HA58" s="133"/>
      <c r="HB58" s="133"/>
      <c r="HC58" s="133"/>
      <c r="HD58" s="133"/>
      <c r="HE58" s="133"/>
      <c r="HF58" s="133"/>
      <c r="HG58" s="133"/>
      <c r="HH58" s="133"/>
      <c r="HI58" s="133"/>
      <c r="HJ58" s="133"/>
      <c r="HK58" s="133"/>
      <c r="HL58" s="133"/>
      <c r="HM58" s="133"/>
      <c r="HN58" s="133"/>
      <c r="HO58" s="133"/>
      <c r="HP58" s="133"/>
      <c r="HQ58" s="133"/>
      <c r="HR58" s="133"/>
      <c r="HS58" s="133"/>
      <c r="HT58" s="133"/>
      <c r="HU58" s="133"/>
      <c r="HV58" s="133"/>
      <c r="HW58" s="133"/>
      <c r="HX58" s="133"/>
      <c r="HY58" s="133"/>
      <c r="HZ58" s="133"/>
      <c r="IA58" s="133"/>
      <c r="IB58" s="133"/>
      <c r="IC58" s="133"/>
      <c r="ID58" s="133"/>
      <c r="IE58" s="133"/>
      <c r="IF58" s="133"/>
      <c r="IG58" s="133"/>
      <c r="IH58" s="133"/>
      <c r="II58" s="133"/>
      <c r="IJ58" s="133"/>
      <c r="IK58" s="133"/>
      <c r="IL58" s="133"/>
      <c r="IM58" s="133"/>
      <c r="IN58" s="133"/>
      <c r="IO58" s="133"/>
      <c r="IP58" s="133"/>
      <c r="IQ58" s="133"/>
      <c r="IR58" s="133"/>
      <c r="IS58" s="133"/>
      <c r="IT58" s="133"/>
      <c r="IU58" s="133"/>
      <c r="IV58" s="133"/>
      <c r="IW58" s="133"/>
    </row>
    <row r="59" customFormat="false" ht="12" hidden="true" customHeight="true" outlineLevel="0" collapsed="false">
      <c r="A59" s="134" t="s">
        <v>73</v>
      </c>
      <c r="B59" s="81" t="n">
        <v>36885</v>
      </c>
      <c r="C59" s="124" t="n">
        <v>3923.388</v>
      </c>
      <c r="D59" s="124" t="n">
        <v>3178.328</v>
      </c>
      <c r="E59" s="125" t="n">
        <v>7101.716</v>
      </c>
      <c r="F59" s="126" t="n">
        <v>1138.641</v>
      </c>
      <c r="G59" s="135"/>
      <c r="H59" s="135"/>
      <c r="I59" s="124" t="n">
        <v>662.274</v>
      </c>
      <c r="J59" s="124" t="n">
        <v>506.695</v>
      </c>
      <c r="K59" s="124" t="n">
        <v>2574.164</v>
      </c>
      <c r="L59" s="124" t="n">
        <v>884.687</v>
      </c>
      <c r="M59" s="124" t="n">
        <v>1024.491</v>
      </c>
      <c r="N59" s="124" t="n">
        <v>842.174</v>
      </c>
      <c r="O59" s="124" t="n">
        <v>43</v>
      </c>
      <c r="P59" s="125" t="n">
        <v>7676.126</v>
      </c>
      <c r="Q59" s="126" t="n">
        <v>-392.917</v>
      </c>
      <c r="R59" s="124" t="n">
        <v>-181.493</v>
      </c>
      <c r="S59" s="124" t="n">
        <v>-574.41</v>
      </c>
      <c r="T59" s="136" t="n">
        <v>25458197</v>
      </c>
      <c r="U59" s="125" t="n">
        <v>24788128</v>
      </c>
      <c r="V59" s="129" t="n">
        <v>0</v>
      </c>
      <c r="W59" s="130" t="n">
        <v>25.4450734331165</v>
      </c>
      <c r="X59" s="131" t="n">
        <v>34</v>
      </c>
      <c r="Y59" s="54" t="n">
        <v>18</v>
      </c>
      <c r="Z59" s="132" t="n">
        <v>26</v>
      </c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3"/>
      <c r="GE59" s="133"/>
      <c r="GF59" s="133"/>
      <c r="GG59" s="133"/>
      <c r="GH59" s="133"/>
      <c r="GI59" s="133"/>
      <c r="GJ59" s="133"/>
      <c r="GK59" s="133"/>
      <c r="GL59" s="133"/>
      <c r="GM59" s="133"/>
      <c r="GN59" s="133"/>
      <c r="GO59" s="133"/>
      <c r="GP59" s="133"/>
      <c r="GQ59" s="133"/>
      <c r="GR59" s="133"/>
      <c r="GS59" s="133"/>
      <c r="GT59" s="133"/>
      <c r="GU59" s="133"/>
      <c r="GV59" s="133"/>
      <c r="GW59" s="133"/>
      <c r="GX59" s="133"/>
      <c r="GY59" s="133"/>
      <c r="GZ59" s="133"/>
      <c r="HA59" s="133"/>
      <c r="HB59" s="133"/>
      <c r="HC59" s="133"/>
      <c r="HD59" s="133"/>
      <c r="HE59" s="133"/>
      <c r="HF59" s="133"/>
      <c r="HG59" s="133"/>
      <c r="HH59" s="133"/>
      <c r="HI59" s="133"/>
      <c r="HJ59" s="133"/>
      <c r="HK59" s="133"/>
      <c r="HL59" s="133"/>
      <c r="HM59" s="133"/>
      <c r="HN59" s="133"/>
      <c r="HO59" s="133"/>
      <c r="HP59" s="133"/>
      <c r="HQ59" s="133"/>
      <c r="HR59" s="133"/>
      <c r="HS59" s="133"/>
      <c r="HT59" s="133"/>
      <c r="HU59" s="133"/>
      <c r="HV59" s="133"/>
      <c r="HW59" s="133"/>
      <c r="HX59" s="133"/>
      <c r="HY59" s="133"/>
      <c r="HZ59" s="133"/>
      <c r="IA59" s="133"/>
      <c r="IB59" s="133"/>
      <c r="IC59" s="133"/>
      <c r="ID59" s="133"/>
      <c r="IE59" s="133"/>
      <c r="IF59" s="133"/>
      <c r="IG59" s="133"/>
      <c r="IH59" s="133"/>
      <c r="II59" s="133"/>
      <c r="IJ59" s="133"/>
      <c r="IK59" s="133"/>
      <c r="IL59" s="133"/>
      <c r="IM59" s="133"/>
      <c r="IN59" s="133"/>
      <c r="IO59" s="133"/>
      <c r="IP59" s="133"/>
      <c r="IQ59" s="133"/>
      <c r="IR59" s="133"/>
      <c r="IS59" s="133"/>
      <c r="IT59" s="133"/>
      <c r="IU59" s="133"/>
      <c r="IV59" s="133"/>
      <c r="IW59" s="133"/>
    </row>
    <row r="60" customFormat="false" ht="12" hidden="true" customHeight="true" outlineLevel="0" collapsed="false">
      <c r="A60" s="134" t="s">
        <v>74</v>
      </c>
      <c r="B60" s="81" t="n">
        <v>36886</v>
      </c>
      <c r="C60" s="124" t="n">
        <v>3942.465</v>
      </c>
      <c r="D60" s="124" t="n">
        <v>3212.092</v>
      </c>
      <c r="E60" s="125" t="n">
        <v>7154.557</v>
      </c>
      <c r="F60" s="126" t="n">
        <v>1156.363</v>
      </c>
      <c r="G60" s="135"/>
      <c r="H60" s="135"/>
      <c r="I60" s="124" t="n">
        <v>740.92</v>
      </c>
      <c r="J60" s="124" t="n">
        <v>510.095</v>
      </c>
      <c r="K60" s="124" t="n">
        <v>2653.392</v>
      </c>
      <c r="L60" s="124" t="n">
        <v>874.869</v>
      </c>
      <c r="M60" s="124" t="n">
        <v>944.531</v>
      </c>
      <c r="N60" s="124" t="n">
        <v>846.16</v>
      </c>
      <c r="O60" s="124" t="n">
        <v>43</v>
      </c>
      <c r="P60" s="125" t="n">
        <v>7769.33</v>
      </c>
      <c r="Q60" s="126" t="n">
        <v>-453.834</v>
      </c>
      <c r="R60" s="124" t="n">
        <v>-160.939</v>
      </c>
      <c r="S60" s="124" t="n">
        <v>-614.773</v>
      </c>
      <c r="T60" s="136" t="n">
        <v>25004363</v>
      </c>
      <c r="U60" s="125" t="n">
        <v>24627189</v>
      </c>
      <c r="V60" s="129" t="n">
        <v>0</v>
      </c>
      <c r="W60" s="130" t="n">
        <v>19.3801701408029</v>
      </c>
      <c r="X60" s="131" t="n">
        <v>31</v>
      </c>
      <c r="Y60" s="54" t="n">
        <v>14</v>
      </c>
      <c r="Z60" s="132" t="n">
        <v>22.5</v>
      </c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3"/>
      <c r="GV60" s="133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3"/>
      <c r="HI60" s="133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3"/>
      <c r="HV60" s="133"/>
      <c r="HW60" s="133"/>
      <c r="HX60" s="133"/>
      <c r="HY60" s="133"/>
      <c r="HZ60" s="133"/>
      <c r="IA60" s="133"/>
      <c r="IB60" s="133"/>
      <c r="IC60" s="133"/>
      <c r="ID60" s="133"/>
      <c r="IE60" s="133"/>
      <c r="IF60" s="133"/>
      <c r="IG60" s="133"/>
      <c r="IH60" s="133"/>
      <c r="II60" s="133"/>
      <c r="IJ60" s="133"/>
      <c r="IK60" s="133"/>
      <c r="IL60" s="133"/>
      <c r="IM60" s="133"/>
      <c r="IN60" s="133"/>
      <c r="IO60" s="133"/>
      <c r="IP60" s="133"/>
      <c r="IQ60" s="133"/>
      <c r="IR60" s="133"/>
      <c r="IS60" s="133"/>
      <c r="IT60" s="133"/>
      <c r="IU60" s="133"/>
      <c r="IV60" s="133"/>
      <c r="IW60" s="133"/>
    </row>
    <row r="61" customFormat="false" ht="12" hidden="true" customHeight="true" outlineLevel="0" collapsed="false">
      <c r="A61" s="134" t="s">
        <v>68</v>
      </c>
      <c r="B61" s="81" t="n">
        <v>36887</v>
      </c>
      <c r="C61" s="124" t="n">
        <v>3994.533</v>
      </c>
      <c r="D61" s="124" t="n">
        <v>3162.557</v>
      </c>
      <c r="E61" s="125" t="n">
        <v>7157.09</v>
      </c>
      <c r="F61" s="126" t="n">
        <v>988.195</v>
      </c>
      <c r="G61" s="135"/>
      <c r="H61" s="135"/>
      <c r="I61" s="124" t="n">
        <v>702.348</v>
      </c>
      <c r="J61" s="124" t="n">
        <v>516.712</v>
      </c>
      <c r="K61" s="124" t="n">
        <v>2610.831</v>
      </c>
      <c r="L61" s="124" t="n">
        <v>871.267</v>
      </c>
      <c r="M61" s="124" t="n">
        <v>955.594</v>
      </c>
      <c r="N61" s="124" t="n">
        <v>841.226</v>
      </c>
      <c r="O61" s="124" t="n">
        <v>43</v>
      </c>
      <c r="P61" s="125" t="n">
        <v>7529.173</v>
      </c>
      <c r="Q61" s="126" t="n">
        <v>-443.947</v>
      </c>
      <c r="R61" s="124" t="n">
        <v>71.864</v>
      </c>
      <c r="S61" s="124" t="n">
        <v>-372.083</v>
      </c>
      <c r="T61" s="136" t="n">
        <v>24560416</v>
      </c>
      <c r="U61" s="125" t="n">
        <v>24699053</v>
      </c>
      <c r="V61" s="129" t="n">
        <v>0</v>
      </c>
      <c r="W61" s="130" t="n">
        <v>31.4012021125898</v>
      </c>
      <c r="X61" s="131" t="n">
        <v>36</v>
      </c>
      <c r="Y61" s="54" t="n">
        <v>14</v>
      </c>
      <c r="Z61" s="132" t="n">
        <v>25</v>
      </c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  <c r="EW61" s="133"/>
      <c r="EX61" s="133"/>
      <c r="EY61" s="133"/>
      <c r="EZ61" s="133"/>
      <c r="FA61" s="133"/>
      <c r="FB61" s="133"/>
      <c r="FC61" s="133"/>
      <c r="FD61" s="133"/>
      <c r="FE61" s="133"/>
      <c r="FF61" s="133"/>
      <c r="FG61" s="133"/>
      <c r="FH61" s="133"/>
      <c r="FI61" s="133"/>
      <c r="FJ61" s="133"/>
      <c r="FK61" s="133"/>
      <c r="FL61" s="133"/>
      <c r="FM61" s="133"/>
      <c r="FN61" s="133"/>
      <c r="FO61" s="133"/>
      <c r="FP61" s="133"/>
      <c r="FQ61" s="133"/>
      <c r="FR61" s="133"/>
      <c r="FS61" s="133"/>
      <c r="FT61" s="133"/>
      <c r="FU61" s="133"/>
      <c r="FV61" s="133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3"/>
      <c r="GI61" s="133"/>
      <c r="GJ61" s="133"/>
      <c r="GK61" s="133"/>
      <c r="GL61" s="133"/>
      <c r="GM61" s="133"/>
      <c r="GN61" s="133"/>
      <c r="GO61" s="133"/>
      <c r="GP61" s="133"/>
      <c r="GQ61" s="133"/>
      <c r="GR61" s="133"/>
      <c r="GS61" s="133"/>
      <c r="GT61" s="133"/>
      <c r="GU61" s="133"/>
      <c r="GV61" s="133"/>
      <c r="GW61" s="133"/>
      <c r="GX61" s="133"/>
      <c r="GY61" s="133"/>
      <c r="GZ61" s="133"/>
      <c r="HA61" s="133"/>
      <c r="HB61" s="133"/>
      <c r="HC61" s="133"/>
      <c r="HD61" s="133"/>
      <c r="HE61" s="133"/>
      <c r="HF61" s="133"/>
      <c r="HG61" s="133"/>
      <c r="HH61" s="133"/>
      <c r="HI61" s="133"/>
      <c r="HJ61" s="133"/>
      <c r="HK61" s="133"/>
      <c r="HL61" s="133"/>
      <c r="HM61" s="133"/>
      <c r="HN61" s="133"/>
      <c r="HO61" s="133"/>
      <c r="HP61" s="133"/>
      <c r="HQ61" s="133"/>
      <c r="HR61" s="133"/>
      <c r="HS61" s="133"/>
      <c r="HT61" s="133"/>
      <c r="HU61" s="133"/>
      <c r="HV61" s="133"/>
      <c r="HW61" s="133"/>
      <c r="HX61" s="133"/>
      <c r="HY61" s="133"/>
      <c r="HZ61" s="133"/>
      <c r="IA61" s="133"/>
      <c r="IB61" s="133"/>
      <c r="IC61" s="133"/>
      <c r="ID61" s="133"/>
      <c r="IE61" s="133"/>
      <c r="IF61" s="133"/>
      <c r="IG61" s="133"/>
      <c r="IH61" s="133"/>
      <c r="II61" s="133"/>
      <c r="IJ61" s="133"/>
      <c r="IK61" s="133"/>
      <c r="IL61" s="133"/>
      <c r="IM61" s="133"/>
      <c r="IN61" s="133"/>
      <c r="IO61" s="133"/>
      <c r="IP61" s="133"/>
      <c r="IQ61" s="133"/>
      <c r="IR61" s="133"/>
      <c r="IS61" s="133"/>
      <c r="IT61" s="133"/>
      <c r="IU61" s="133"/>
      <c r="IV61" s="133"/>
      <c r="IW61" s="133"/>
    </row>
    <row r="62" customFormat="false" ht="12" hidden="true" customHeight="true" outlineLevel="0" collapsed="false">
      <c r="A62" s="134" t="s">
        <v>69</v>
      </c>
      <c r="B62" s="81" t="n">
        <v>36888</v>
      </c>
      <c r="C62" s="124" t="n">
        <v>3971.581</v>
      </c>
      <c r="D62" s="124" t="n">
        <v>3141.613</v>
      </c>
      <c r="E62" s="125" t="n">
        <v>7113.194</v>
      </c>
      <c r="F62" s="126" t="n">
        <v>896.394</v>
      </c>
      <c r="G62" s="135"/>
      <c r="H62" s="135"/>
      <c r="I62" s="124" t="n">
        <v>699.565</v>
      </c>
      <c r="J62" s="124" t="n">
        <v>515.123</v>
      </c>
      <c r="K62" s="124" t="n">
        <v>2595.177</v>
      </c>
      <c r="L62" s="124" t="n">
        <v>892.046</v>
      </c>
      <c r="M62" s="124" t="n">
        <v>1125.759</v>
      </c>
      <c r="N62" s="124" t="n">
        <v>845.427</v>
      </c>
      <c r="O62" s="124" t="n">
        <v>58</v>
      </c>
      <c r="P62" s="125" t="n">
        <v>7627.491</v>
      </c>
      <c r="Q62" s="126" t="n">
        <v>-492.444</v>
      </c>
      <c r="R62" s="124" t="n">
        <v>-21.853</v>
      </c>
      <c r="S62" s="124" t="n">
        <v>-514.297</v>
      </c>
      <c r="T62" s="136" t="n">
        <v>24067972</v>
      </c>
      <c r="U62" s="125" t="n">
        <v>24677200</v>
      </c>
      <c r="V62" s="129" t="n">
        <v>0</v>
      </c>
      <c r="W62" s="130" t="n">
        <v>39.6668819911184</v>
      </c>
      <c r="X62" s="131" t="n">
        <v>31</v>
      </c>
      <c r="Y62" s="54" t="n">
        <v>13</v>
      </c>
      <c r="Z62" s="132" t="n">
        <v>22</v>
      </c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  <c r="EW62" s="133"/>
      <c r="EX62" s="133"/>
      <c r="EY62" s="133"/>
      <c r="EZ62" s="133"/>
      <c r="FA62" s="133"/>
      <c r="FB62" s="133"/>
      <c r="FC62" s="133"/>
      <c r="FD62" s="133"/>
      <c r="FE62" s="133"/>
      <c r="FF62" s="133"/>
      <c r="FG62" s="133"/>
      <c r="FH62" s="133"/>
      <c r="FI62" s="133"/>
      <c r="FJ62" s="133"/>
      <c r="FK62" s="133"/>
      <c r="FL62" s="133"/>
      <c r="FM62" s="133"/>
      <c r="FN62" s="133"/>
      <c r="FO62" s="133"/>
      <c r="FP62" s="133"/>
      <c r="FQ62" s="133"/>
      <c r="FR62" s="133"/>
      <c r="FS62" s="133"/>
      <c r="FT62" s="133"/>
      <c r="FU62" s="133"/>
      <c r="FV62" s="133"/>
      <c r="FW62" s="133"/>
      <c r="FX62" s="133"/>
      <c r="FY62" s="133"/>
      <c r="FZ62" s="133"/>
      <c r="GA62" s="133"/>
      <c r="GB62" s="133"/>
      <c r="GC62" s="133"/>
      <c r="GD62" s="133"/>
      <c r="GE62" s="133"/>
      <c r="GF62" s="133"/>
      <c r="GG62" s="133"/>
      <c r="GH62" s="133"/>
      <c r="GI62" s="133"/>
      <c r="GJ62" s="133"/>
      <c r="GK62" s="133"/>
      <c r="GL62" s="133"/>
      <c r="GM62" s="133"/>
      <c r="GN62" s="133"/>
      <c r="GO62" s="133"/>
      <c r="GP62" s="133"/>
      <c r="GQ62" s="133"/>
      <c r="GR62" s="133"/>
      <c r="GS62" s="133"/>
      <c r="GT62" s="133"/>
      <c r="GU62" s="133"/>
      <c r="GV62" s="133"/>
      <c r="GW62" s="133"/>
      <c r="GX62" s="133"/>
      <c r="GY62" s="133"/>
      <c r="GZ62" s="133"/>
      <c r="HA62" s="133"/>
      <c r="HB62" s="133"/>
      <c r="HC62" s="133"/>
      <c r="HD62" s="133"/>
      <c r="HE62" s="133"/>
      <c r="HF62" s="133"/>
      <c r="HG62" s="133"/>
      <c r="HH62" s="133"/>
      <c r="HI62" s="133"/>
      <c r="HJ62" s="133"/>
      <c r="HK62" s="133"/>
      <c r="HL62" s="133"/>
      <c r="HM62" s="133"/>
      <c r="HN62" s="133"/>
      <c r="HO62" s="133"/>
      <c r="HP62" s="133"/>
      <c r="HQ62" s="133"/>
      <c r="HR62" s="133"/>
      <c r="HS62" s="133"/>
      <c r="HT62" s="133"/>
      <c r="HU62" s="133"/>
      <c r="HV62" s="133"/>
      <c r="HW62" s="133"/>
      <c r="HX62" s="133"/>
      <c r="HY62" s="133"/>
      <c r="HZ62" s="133"/>
      <c r="IA62" s="133"/>
      <c r="IB62" s="133"/>
      <c r="IC62" s="133"/>
      <c r="ID62" s="133"/>
      <c r="IE62" s="133"/>
      <c r="IF62" s="133"/>
      <c r="IG62" s="133"/>
      <c r="IH62" s="133"/>
      <c r="II62" s="133"/>
      <c r="IJ62" s="133"/>
      <c r="IK62" s="133"/>
      <c r="IL62" s="133"/>
      <c r="IM62" s="133"/>
      <c r="IN62" s="133"/>
      <c r="IO62" s="133"/>
      <c r="IP62" s="133"/>
      <c r="IQ62" s="133"/>
      <c r="IR62" s="133"/>
      <c r="IS62" s="133"/>
      <c r="IT62" s="133"/>
      <c r="IU62" s="133"/>
      <c r="IV62" s="133"/>
      <c r="IW62" s="133"/>
    </row>
    <row r="63" customFormat="false" ht="12" hidden="true" customHeight="true" outlineLevel="0" collapsed="false">
      <c r="A63" s="134" t="s">
        <v>70</v>
      </c>
      <c r="B63" s="81" t="n">
        <v>36889</v>
      </c>
      <c r="C63" s="124" t="n">
        <v>4008.581</v>
      </c>
      <c r="D63" s="124" t="n">
        <v>3099.43</v>
      </c>
      <c r="E63" s="125" t="n">
        <v>7108.011</v>
      </c>
      <c r="F63" s="126" t="n">
        <v>1159.725</v>
      </c>
      <c r="G63" s="135"/>
      <c r="H63" s="135"/>
      <c r="I63" s="124" t="n">
        <v>698.329</v>
      </c>
      <c r="J63" s="124" t="n">
        <v>521.141</v>
      </c>
      <c r="K63" s="124" t="n">
        <v>2627.278</v>
      </c>
      <c r="L63" s="124" t="n">
        <v>858.927</v>
      </c>
      <c r="M63" s="124" t="n">
        <v>1095.614</v>
      </c>
      <c r="N63" s="124" t="n">
        <v>833.036</v>
      </c>
      <c r="O63" s="124" t="n">
        <v>36</v>
      </c>
      <c r="P63" s="125" t="n">
        <v>7830.05</v>
      </c>
      <c r="Q63" s="126" t="n">
        <v>-539.041</v>
      </c>
      <c r="R63" s="124" t="n">
        <v>-182.998</v>
      </c>
      <c r="S63" s="124" t="n">
        <v>-722.039</v>
      </c>
      <c r="T63" s="136" t="n">
        <v>23528931</v>
      </c>
      <c r="U63" s="125" t="n">
        <v>24494202</v>
      </c>
      <c r="V63" s="129" t="n">
        <v>1.13686837721616E-012</v>
      </c>
      <c r="W63" s="130" t="n">
        <v>27.1583348464555</v>
      </c>
      <c r="X63" s="131" t="n">
        <v>28</v>
      </c>
      <c r="Y63" s="54" t="n">
        <v>11</v>
      </c>
      <c r="Z63" s="132" t="n">
        <v>19.5</v>
      </c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33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3"/>
      <c r="GV63" s="133"/>
      <c r="GW63" s="133"/>
      <c r="GX63" s="133"/>
      <c r="GY63" s="133"/>
      <c r="GZ63" s="133"/>
      <c r="HA63" s="133"/>
      <c r="HB63" s="133"/>
      <c r="HC63" s="133"/>
      <c r="HD63" s="133"/>
      <c r="HE63" s="133"/>
      <c r="HF63" s="133"/>
      <c r="HG63" s="133"/>
      <c r="HH63" s="133"/>
      <c r="HI63" s="133"/>
      <c r="HJ63" s="133"/>
      <c r="HK63" s="133"/>
      <c r="HL63" s="133"/>
      <c r="HM63" s="133"/>
      <c r="HN63" s="133"/>
      <c r="HO63" s="133"/>
      <c r="HP63" s="133"/>
      <c r="HQ63" s="133"/>
      <c r="HR63" s="133"/>
      <c r="HS63" s="133"/>
      <c r="HT63" s="133"/>
      <c r="HU63" s="133"/>
      <c r="HV63" s="133"/>
      <c r="HW63" s="133"/>
      <c r="HX63" s="133"/>
      <c r="HY63" s="133"/>
      <c r="HZ63" s="133"/>
      <c r="IA63" s="133"/>
      <c r="IB63" s="133"/>
      <c r="IC63" s="133"/>
      <c r="ID63" s="133"/>
      <c r="IE63" s="133"/>
      <c r="IF63" s="133"/>
      <c r="IG63" s="133"/>
      <c r="IH63" s="133"/>
      <c r="II63" s="133"/>
      <c r="IJ63" s="133"/>
      <c r="IK63" s="133"/>
      <c r="IL63" s="133"/>
      <c r="IM63" s="133"/>
      <c r="IN63" s="133"/>
      <c r="IO63" s="133"/>
      <c r="IP63" s="133"/>
      <c r="IQ63" s="133"/>
      <c r="IR63" s="133"/>
      <c r="IS63" s="133"/>
      <c r="IT63" s="133"/>
      <c r="IU63" s="133"/>
      <c r="IV63" s="133"/>
      <c r="IW63" s="133"/>
    </row>
    <row r="64" customFormat="false" ht="12" hidden="true" customHeight="true" outlineLevel="0" collapsed="false">
      <c r="A64" s="134" t="s">
        <v>71</v>
      </c>
      <c r="B64" s="81" t="n">
        <v>36890</v>
      </c>
      <c r="C64" s="124" t="n">
        <v>3953.161</v>
      </c>
      <c r="D64" s="124" t="n">
        <v>3155.134</v>
      </c>
      <c r="E64" s="125" t="n">
        <v>7108.295</v>
      </c>
      <c r="F64" s="126" t="n">
        <v>1119.239</v>
      </c>
      <c r="G64" s="135"/>
      <c r="H64" s="135"/>
      <c r="I64" s="124" t="n">
        <v>672.456</v>
      </c>
      <c r="J64" s="124" t="n">
        <v>521.499</v>
      </c>
      <c r="K64" s="124" t="n">
        <v>2601.119</v>
      </c>
      <c r="L64" s="124" t="n">
        <v>864.723</v>
      </c>
      <c r="M64" s="124" t="n">
        <v>1131.009</v>
      </c>
      <c r="N64" s="124" t="n">
        <v>846.5</v>
      </c>
      <c r="O64" s="124" t="n">
        <v>32</v>
      </c>
      <c r="P64" s="125" t="n">
        <v>7788.545</v>
      </c>
      <c r="Q64" s="126" t="n">
        <v>-491.793</v>
      </c>
      <c r="R64" s="124" t="n">
        <v>-188.457</v>
      </c>
      <c r="S64" s="124" t="n">
        <v>-680.25</v>
      </c>
      <c r="T64" s="136" t="n">
        <v>23037138</v>
      </c>
      <c r="U64" s="125" t="n">
        <v>24305745</v>
      </c>
      <c r="V64" s="129" t="n">
        <v>0</v>
      </c>
      <c r="W64" s="130" t="n">
        <v>26.9678947638844</v>
      </c>
      <c r="X64" s="131" t="n">
        <v>28</v>
      </c>
      <c r="Y64" s="54" t="n">
        <v>19</v>
      </c>
      <c r="Z64" s="132" t="n">
        <v>23.5</v>
      </c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3"/>
      <c r="CR64" s="133"/>
      <c r="CS64" s="133"/>
      <c r="CT64" s="133"/>
      <c r="CU64" s="133"/>
      <c r="CV64" s="133"/>
      <c r="CW64" s="133"/>
      <c r="CX64" s="133"/>
      <c r="CY64" s="133"/>
      <c r="CZ64" s="133"/>
      <c r="DA64" s="133"/>
      <c r="DB64" s="133"/>
      <c r="DC64" s="133"/>
      <c r="DD64" s="133"/>
      <c r="DE64" s="133"/>
      <c r="DF64" s="133"/>
      <c r="DG64" s="133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133"/>
      <c r="DT64" s="133"/>
      <c r="DU64" s="133"/>
      <c r="DV64" s="133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3"/>
      <c r="EI64" s="133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3"/>
      <c r="EV64" s="133"/>
      <c r="EW64" s="133"/>
      <c r="EX64" s="133"/>
      <c r="EY64" s="133"/>
      <c r="EZ64" s="133"/>
      <c r="FA64" s="133"/>
      <c r="FB64" s="133"/>
      <c r="FC64" s="133"/>
      <c r="FD64" s="133"/>
      <c r="FE64" s="133"/>
      <c r="FF64" s="133"/>
      <c r="FG64" s="133"/>
      <c r="FH64" s="133"/>
      <c r="FI64" s="133"/>
      <c r="FJ64" s="133"/>
      <c r="FK64" s="133"/>
      <c r="FL64" s="133"/>
      <c r="FM64" s="133"/>
      <c r="FN64" s="133"/>
      <c r="FO64" s="133"/>
      <c r="FP64" s="133"/>
      <c r="FQ64" s="133"/>
      <c r="FR64" s="133"/>
      <c r="FS64" s="133"/>
      <c r="FT64" s="133"/>
      <c r="FU64" s="133"/>
      <c r="FV64" s="133"/>
      <c r="FW64" s="133"/>
      <c r="FX64" s="133"/>
      <c r="FY64" s="133"/>
      <c r="FZ64" s="133"/>
      <c r="GA64" s="133"/>
      <c r="GB64" s="133"/>
      <c r="GC64" s="133"/>
      <c r="GD64" s="133"/>
      <c r="GE64" s="133"/>
      <c r="GF64" s="133"/>
      <c r="GG64" s="133"/>
      <c r="GH64" s="133"/>
      <c r="GI64" s="133"/>
      <c r="GJ64" s="133"/>
      <c r="GK64" s="133"/>
      <c r="GL64" s="133"/>
      <c r="GM64" s="133"/>
      <c r="GN64" s="133"/>
      <c r="GO64" s="133"/>
      <c r="GP64" s="133"/>
      <c r="GQ64" s="133"/>
      <c r="GR64" s="133"/>
      <c r="GS64" s="133"/>
      <c r="GT64" s="133"/>
      <c r="GU64" s="133"/>
      <c r="GV64" s="133"/>
      <c r="GW64" s="133"/>
      <c r="GX64" s="133"/>
      <c r="GY64" s="133"/>
      <c r="GZ64" s="133"/>
      <c r="HA64" s="133"/>
      <c r="HB64" s="133"/>
      <c r="HC64" s="133"/>
      <c r="HD64" s="133"/>
      <c r="HE64" s="133"/>
      <c r="HF64" s="133"/>
      <c r="HG64" s="133"/>
      <c r="HH64" s="133"/>
      <c r="HI64" s="133"/>
      <c r="HJ64" s="133"/>
      <c r="HK64" s="133"/>
      <c r="HL64" s="133"/>
      <c r="HM64" s="133"/>
      <c r="HN64" s="133"/>
      <c r="HO64" s="133"/>
      <c r="HP64" s="133"/>
      <c r="HQ64" s="133"/>
      <c r="HR64" s="133"/>
      <c r="HS64" s="133"/>
      <c r="HT64" s="133"/>
      <c r="HU64" s="133"/>
      <c r="HV64" s="133"/>
      <c r="HW64" s="133"/>
      <c r="HX64" s="133"/>
      <c r="HY64" s="133"/>
      <c r="HZ64" s="133"/>
      <c r="IA64" s="133"/>
      <c r="IB64" s="133"/>
      <c r="IC64" s="133"/>
      <c r="ID64" s="133"/>
      <c r="IE64" s="133"/>
      <c r="IF64" s="133"/>
      <c r="IG64" s="133"/>
      <c r="IH64" s="133"/>
      <c r="II64" s="133"/>
      <c r="IJ64" s="133"/>
      <c r="IK64" s="133"/>
      <c r="IL64" s="133"/>
      <c r="IM64" s="133"/>
      <c r="IN64" s="133"/>
      <c r="IO64" s="133"/>
      <c r="IP64" s="133"/>
      <c r="IQ64" s="133"/>
      <c r="IR64" s="133"/>
      <c r="IS64" s="133"/>
      <c r="IT64" s="133"/>
      <c r="IU64" s="133"/>
      <c r="IV64" s="133"/>
      <c r="IW64" s="133"/>
    </row>
    <row r="65" customFormat="false" ht="12" hidden="true" customHeight="true" outlineLevel="0" collapsed="false">
      <c r="A65" s="137" t="s">
        <v>72</v>
      </c>
      <c r="B65" s="82" t="n">
        <v>36891</v>
      </c>
      <c r="C65" s="138" t="n">
        <v>3914.167</v>
      </c>
      <c r="D65" s="138" t="n">
        <v>3177.56</v>
      </c>
      <c r="E65" s="139" t="n">
        <v>7091.727</v>
      </c>
      <c r="F65" s="140" t="n">
        <v>1024.827</v>
      </c>
      <c r="G65" s="141"/>
      <c r="H65" s="141"/>
      <c r="I65" s="138" t="n">
        <v>673.181</v>
      </c>
      <c r="J65" s="138" t="n">
        <v>513.839</v>
      </c>
      <c r="K65" s="138" t="n">
        <v>2669.361</v>
      </c>
      <c r="L65" s="138" t="n">
        <v>853.304</v>
      </c>
      <c r="M65" s="138" t="n">
        <v>1044.713</v>
      </c>
      <c r="N65" s="138" t="n">
        <v>837.481</v>
      </c>
      <c r="O65" s="138" t="n">
        <v>32</v>
      </c>
      <c r="P65" s="139" t="n">
        <v>7648.706</v>
      </c>
      <c r="Q65" s="140" t="n">
        <v>-521.738</v>
      </c>
      <c r="R65" s="138" t="n">
        <v>-35.241</v>
      </c>
      <c r="S65" s="138" t="n">
        <v>-556.979</v>
      </c>
      <c r="T65" s="142" t="n">
        <v>22515400</v>
      </c>
      <c r="U65" s="139" t="n">
        <v>24270504</v>
      </c>
      <c r="V65" s="143" t="n">
        <v>0</v>
      </c>
      <c r="W65" s="144" t="n">
        <v>27.8305622467458</v>
      </c>
      <c r="X65" s="145" t="n">
        <v>26</v>
      </c>
      <c r="Y65" s="83" t="n">
        <v>19</v>
      </c>
      <c r="Z65" s="146" t="n">
        <v>22.5</v>
      </c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2" hidden="true" customHeight="true" outlineLevel="0" collapsed="false">
      <c r="A66" s="134" t="s">
        <v>73</v>
      </c>
      <c r="B66" s="81" t="n">
        <v>36892</v>
      </c>
      <c r="C66" s="124" t="n">
        <v>4056.672</v>
      </c>
      <c r="D66" s="124" t="n">
        <v>3096.569</v>
      </c>
      <c r="E66" s="125" t="n">
        <v>7153.241</v>
      </c>
      <c r="F66" s="126" t="n">
        <v>1395.85</v>
      </c>
      <c r="G66" s="135"/>
      <c r="H66" s="135"/>
      <c r="I66" s="124" t="n">
        <v>710.807</v>
      </c>
      <c r="J66" s="124" t="n">
        <v>439.509</v>
      </c>
      <c r="K66" s="124" t="n">
        <v>2649.277</v>
      </c>
      <c r="L66" s="124" t="n">
        <v>827.565</v>
      </c>
      <c r="M66" s="124" t="n">
        <v>1066.466</v>
      </c>
      <c r="N66" s="124" t="n">
        <v>861.566</v>
      </c>
      <c r="O66" s="124" t="n">
        <v>55</v>
      </c>
      <c r="P66" s="125" t="n">
        <v>8006.04</v>
      </c>
      <c r="Q66" s="126" t="n">
        <v>-564.48</v>
      </c>
      <c r="R66" s="124" t="n">
        <v>-288.319</v>
      </c>
      <c r="S66" s="124" t="n">
        <v>-852.799</v>
      </c>
      <c r="T66" s="136" t="n">
        <v>21950920</v>
      </c>
      <c r="U66" s="125" t="n">
        <v>23982185</v>
      </c>
      <c r="V66" s="129" t="n">
        <v>9.09494701772928E-013</v>
      </c>
      <c r="W66" s="130" t="n">
        <v>25.925227973843</v>
      </c>
      <c r="X66" s="53" t="n">
        <v>25</v>
      </c>
      <c r="Y66" s="55" t="n">
        <v>17</v>
      </c>
      <c r="Z66" s="132" t="n">
        <v>21</v>
      </c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3"/>
      <c r="FF66" s="133"/>
      <c r="FG66" s="133"/>
      <c r="FH66" s="133"/>
      <c r="FI66" s="133"/>
      <c r="FJ66" s="133"/>
      <c r="FK66" s="133"/>
      <c r="FL66" s="133"/>
      <c r="FM66" s="133"/>
      <c r="FN66" s="133"/>
      <c r="FO66" s="133"/>
      <c r="FP66" s="133"/>
      <c r="FQ66" s="133"/>
      <c r="FR66" s="133"/>
      <c r="FS66" s="133"/>
      <c r="FT66" s="133"/>
      <c r="FU66" s="133"/>
      <c r="FV66" s="133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</row>
    <row r="67" customFormat="false" ht="12" hidden="true" customHeight="true" outlineLevel="0" collapsed="false">
      <c r="A67" s="134" t="s">
        <v>74</v>
      </c>
      <c r="B67" s="81" t="n">
        <v>36893</v>
      </c>
      <c r="C67" s="124" t="n">
        <v>4076.751</v>
      </c>
      <c r="D67" s="124" t="n">
        <v>3108.346</v>
      </c>
      <c r="E67" s="125" t="n">
        <v>7185.097</v>
      </c>
      <c r="F67" s="126" t="n">
        <v>1162.235</v>
      </c>
      <c r="G67" s="135"/>
      <c r="H67" s="135"/>
      <c r="I67" s="124" t="n">
        <v>773.56</v>
      </c>
      <c r="J67" s="124" t="n">
        <v>434.343</v>
      </c>
      <c r="K67" s="124" t="n">
        <v>2695.056</v>
      </c>
      <c r="L67" s="124" t="n">
        <v>835.509</v>
      </c>
      <c r="M67" s="124" t="n">
        <v>1050.687</v>
      </c>
      <c r="N67" s="124" t="n">
        <v>850.138</v>
      </c>
      <c r="O67" s="124" t="n">
        <v>55</v>
      </c>
      <c r="P67" s="125" t="n">
        <v>7856.528</v>
      </c>
      <c r="Q67" s="126" t="n">
        <v>-571.31</v>
      </c>
      <c r="R67" s="124" t="n">
        <v>-100.121</v>
      </c>
      <c r="S67" s="124" t="n">
        <v>-671.431</v>
      </c>
      <c r="T67" s="136" t="n">
        <v>21379610</v>
      </c>
      <c r="U67" s="125" t="n">
        <v>23882064</v>
      </c>
      <c r="V67" s="129" t="n">
        <v>0</v>
      </c>
      <c r="W67" s="130" t="n">
        <v>24.9439290012859</v>
      </c>
      <c r="X67" s="53" t="n">
        <v>28</v>
      </c>
      <c r="Y67" s="55" t="n">
        <v>24</v>
      </c>
      <c r="Z67" s="132" t="n">
        <v>26</v>
      </c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</row>
    <row r="68" customFormat="false" ht="12" hidden="true" customHeight="true" outlineLevel="0" collapsed="false">
      <c r="A68" s="134" t="s">
        <v>68</v>
      </c>
      <c r="B68" s="81" t="n">
        <v>36894</v>
      </c>
      <c r="C68" s="124" t="n">
        <v>4027.654</v>
      </c>
      <c r="D68" s="124" t="n">
        <v>3198.956</v>
      </c>
      <c r="E68" s="125" t="n">
        <v>7226.61</v>
      </c>
      <c r="F68" s="126" t="n">
        <v>845.504000000001</v>
      </c>
      <c r="G68" s="135"/>
      <c r="H68" s="135"/>
      <c r="I68" s="124" t="n">
        <v>770.244</v>
      </c>
      <c r="J68" s="124" t="n">
        <v>428.935</v>
      </c>
      <c r="K68" s="124" t="n">
        <v>2679.865</v>
      </c>
      <c r="L68" s="124" t="n">
        <v>881.373</v>
      </c>
      <c r="M68" s="124" t="n">
        <v>1111.569</v>
      </c>
      <c r="N68" s="124" t="n">
        <v>870.555</v>
      </c>
      <c r="O68" s="124" t="n">
        <v>62</v>
      </c>
      <c r="P68" s="125" t="n">
        <v>7650.045</v>
      </c>
      <c r="Q68" s="126" t="n">
        <v>-493.935</v>
      </c>
      <c r="R68" s="124" t="n">
        <v>70.5</v>
      </c>
      <c r="S68" s="124" t="n">
        <v>-423.435</v>
      </c>
      <c r="T68" s="136" t="n">
        <v>20885675</v>
      </c>
      <c r="U68" s="125" t="n">
        <v>23952564</v>
      </c>
      <c r="V68" s="129" t="n">
        <v>5.11590769747272E-013</v>
      </c>
      <c r="W68" s="130" t="n">
        <v>33.9865234869495</v>
      </c>
      <c r="X68" s="53" t="n">
        <v>26</v>
      </c>
      <c r="Y68" s="55" t="n">
        <v>20</v>
      </c>
      <c r="Z68" s="132" t="n">
        <v>23</v>
      </c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3"/>
      <c r="FF68" s="133"/>
      <c r="FG68" s="133"/>
      <c r="FH68" s="133"/>
      <c r="FI68" s="133"/>
      <c r="FJ68" s="133"/>
      <c r="FK68" s="133"/>
      <c r="FL68" s="133"/>
      <c r="FM68" s="133"/>
      <c r="FN68" s="133"/>
      <c r="FO68" s="133"/>
      <c r="FP68" s="133"/>
      <c r="FQ68" s="133"/>
      <c r="FR68" s="133"/>
      <c r="FS68" s="133"/>
      <c r="FT68" s="133"/>
      <c r="FU68" s="133"/>
      <c r="FV68" s="133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</row>
    <row r="69" customFormat="false" ht="12" hidden="true" customHeight="true" outlineLevel="0" collapsed="false">
      <c r="A69" s="134" t="s">
        <v>69</v>
      </c>
      <c r="B69" s="81" t="n">
        <v>36895</v>
      </c>
      <c r="C69" s="124" t="n">
        <v>3986.763</v>
      </c>
      <c r="D69" s="124" t="n">
        <v>3201.834</v>
      </c>
      <c r="E69" s="125" t="n">
        <v>7188.597</v>
      </c>
      <c r="F69" s="126" t="n">
        <v>826.719999999999</v>
      </c>
      <c r="G69" s="135"/>
      <c r="H69" s="135"/>
      <c r="I69" s="124" t="n">
        <v>791.966</v>
      </c>
      <c r="J69" s="124" t="n">
        <v>383</v>
      </c>
      <c r="K69" s="124" t="n">
        <v>2682.811</v>
      </c>
      <c r="L69" s="124" t="n">
        <v>824.104</v>
      </c>
      <c r="M69" s="124" t="n">
        <v>1072.178</v>
      </c>
      <c r="N69" s="124" t="n">
        <v>848.587</v>
      </c>
      <c r="O69" s="124" t="n">
        <v>63</v>
      </c>
      <c r="P69" s="125" t="n">
        <v>7492.366</v>
      </c>
      <c r="Q69" s="126" t="n">
        <v>-423.709</v>
      </c>
      <c r="R69" s="124" t="n">
        <v>119.94</v>
      </c>
      <c r="S69" s="124" t="n">
        <v>-303.769</v>
      </c>
      <c r="T69" s="136" t="n">
        <v>20461966</v>
      </c>
      <c r="U69" s="125" t="n">
        <v>24072504</v>
      </c>
      <c r="V69" s="129" t="n">
        <v>0</v>
      </c>
      <c r="W69" s="130" t="n">
        <v>42.6578409215344</v>
      </c>
      <c r="X69" s="53" t="n">
        <v>26</v>
      </c>
      <c r="Y69" s="55" t="n">
        <v>21</v>
      </c>
      <c r="Z69" s="132" t="n">
        <v>23.5</v>
      </c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3"/>
      <c r="FF69" s="133"/>
      <c r="FG69" s="133"/>
      <c r="FH69" s="133"/>
      <c r="FI69" s="133"/>
      <c r="FJ69" s="133"/>
      <c r="FK69" s="133"/>
      <c r="FL69" s="133"/>
      <c r="FM69" s="133"/>
      <c r="FN69" s="133"/>
      <c r="FO69" s="133"/>
      <c r="FP69" s="133"/>
      <c r="FQ69" s="133"/>
      <c r="FR69" s="133"/>
      <c r="FS69" s="133"/>
      <c r="FT69" s="133"/>
      <c r="FU69" s="133"/>
      <c r="FV69" s="133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</row>
    <row r="70" customFormat="false" ht="12" hidden="true" customHeight="true" outlineLevel="0" collapsed="false">
      <c r="A70" s="134" t="s">
        <v>70</v>
      </c>
      <c r="B70" s="81" t="n">
        <v>36896</v>
      </c>
      <c r="C70" s="124" t="n">
        <v>4056.42</v>
      </c>
      <c r="D70" s="124" t="n">
        <v>3179.041</v>
      </c>
      <c r="E70" s="125" t="n">
        <v>7235.461</v>
      </c>
      <c r="F70" s="126" t="n">
        <v>962.125999999999</v>
      </c>
      <c r="G70" s="135"/>
      <c r="H70" s="135"/>
      <c r="I70" s="124" t="n">
        <v>738.777</v>
      </c>
      <c r="J70" s="124" t="n">
        <v>324.208</v>
      </c>
      <c r="K70" s="124" t="n">
        <v>2727.282</v>
      </c>
      <c r="L70" s="124" t="n">
        <v>862.701</v>
      </c>
      <c r="M70" s="124" t="n">
        <v>929.165</v>
      </c>
      <c r="N70" s="124" t="n">
        <v>879.868</v>
      </c>
      <c r="O70" s="124" t="n">
        <v>84</v>
      </c>
      <c r="P70" s="125" t="n">
        <v>7508.127</v>
      </c>
      <c r="Q70" s="126" t="n">
        <v>-434.719</v>
      </c>
      <c r="R70" s="124" t="n">
        <v>162.053</v>
      </c>
      <c r="S70" s="124" t="n">
        <v>-272.666</v>
      </c>
      <c r="T70" s="136" t="n">
        <v>20027247</v>
      </c>
      <c r="U70" s="125" t="n">
        <v>24234557</v>
      </c>
      <c r="V70" s="129" t="n">
        <v>0</v>
      </c>
      <c r="W70" s="130" t="n">
        <v>45.9866121818695</v>
      </c>
      <c r="X70" s="53" t="n">
        <v>25</v>
      </c>
      <c r="Y70" s="55" t="n">
        <v>21</v>
      </c>
      <c r="Z70" s="132" t="n">
        <v>23</v>
      </c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3"/>
      <c r="FF70" s="133"/>
      <c r="FG70" s="133"/>
      <c r="FH70" s="133"/>
      <c r="FI70" s="133"/>
      <c r="FJ70" s="133"/>
      <c r="FK70" s="133"/>
      <c r="FL70" s="133"/>
      <c r="FM70" s="133"/>
      <c r="FN70" s="133"/>
      <c r="FO70" s="133"/>
      <c r="FP70" s="133"/>
      <c r="FQ70" s="133"/>
      <c r="FR70" s="133"/>
      <c r="FS70" s="133"/>
      <c r="FT70" s="133"/>
      <c r="FU70" s="133"/>
      <c r="FV70" s="133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</row>
    <row r="71" customFormat="false" ht="12" hidden="true" customHeight="true" outlineLevel="0" collapsed="false">
      <c r="A71" s="134" t="s">
        <v>71</v>
      </c>
      <c r="B71" s="81" t="n">
        <v>36897</v>
      </c>
      <c r="C71" s="124" t="n">
        <v>3974.744</v>
      </c>
      <c r="D71" s="124" t="n">
        <v>3266.766</v>
      </c>
      <c r="E71" s="125" t="n">
        <v>7241.51</v>
      </c>
      <c r="F71" s="126" t="n">
        <v>686.009</v>
      </c>
      <c r="G71" s="135"/>
      <c r="H71" s="135"/>
      <c r="I71" s="124" t="n">
        <v>750</v>
      </c>
      <c r="J71" s="124" t="n">
        <v>363.38</v>
      </c>
      <c r="K71" s="124" t="n">
        <v>2740.005</v>
      </c>
      <c r="L71" s="124" t="n">
        <v>866.702</v>
      </c>
      <c r="M71" s="124" t="n">
        <v>1130.798</v>
      </c>
      <c r="N71" s="124" t="n">
        <v>877.407</v>
      </c>
      <c r="O71" s="124" t="n">
        <v>81</v>
      </c>
      <c r="P71" s="125" t="n">
        <v>7495.301</v>
      </c>
      <c r="Q71" s="126" t="n">
        <v>-445.368</v>
      </c>
      <c r="R71" s="124" t="n">
        <v>191.577</v>
      </c>
      <c r="S71" s="124" t="n">
        <v>-253.791</v>
      </c>
      <c r="T71" s="136" t="n">
        <v>19581879</v>
      </c>
      <c r="U71" s="125" t="n">
        <v>24426134</v>
      </c>
      <c r="V71" s="129" t="n">
        <v>0</v>
      </c>
      <c r="W71" s="130" t="n">
        <v>46.8692948416755</v>
      </c>
      <c r="X71" s="53" t="n">
        <v>25</v>
      </c>
      <c r="Y71" s="55" t="n">
        <v>21</v>
      </c>
      <c r="Z71" s="132" t="n">
        <v>23</v>
      </c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3"/>
      <c r="FF71" s="133"/>
      <c r="FG71" s="133"/>
      <c r="FH71" s="133"/>
      <c r="FI71" s="133"/>
      <c r="FJ71" s="133"/>
      <c r="FK71" s="133"/>
      <c r="FL71" s="133"/>
      <c r="FM71" s="133"/>
      <c r="FN71" s="133"/>
      <c r="FO71" s="133"/>
      <c r="FP71" s="133"/>
      <c r="FQ71" s="133"/>
      <c r="FR71" s="133"/>
      <c r="FS71" s="133"/>
      <c r="FT71" s="133"/>
      <c r="FU71" s="133"/>
      <c r="FV71" s="133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</row>
    <row r="72" customFormat="false" ht="12" hidden="true" customHeight="true" outlineLevel="0" collapsed="false">
      <c r="A72" s="134" t="s">
        <v>72</v>
      </c>
      <c r="B72" s="81" t="n">
        <v>36898</v>
      </c>
      <c r="C72" s="124" t="n">
        <v>4011.031</v>
      </c>
      <c r="D72" s="124" t="n">
        <v>3259.213</v>
      </c>
      <c r="E72" s="125" t="n">
        <v>7270.244</v>
      </c>
      <c r="F72" s="126" t="n">
        <v>1042.421</v>
      </c>
      <c r="G72" s="135"/>
      <c r="H72" s="135"/>
      <c r="I72" s="124" t="n">
        <v>750</v>
      </c>
      <c r="J72" s="124" t="n">
        <v>360.033</v>
      </c>
      <c r="K72" s="124" t="n">
        <v>2722.25</v>
      </c>
      <c r="L72" s="124" t="n">
        <v>875.336</v>
      </c>
      <c r="M72" s="124" t="n">
        <v>1162.777</v>
      </c>
      <c r="N72" s="124" t="n">
        <v>877.453</v>
      </c>
      <c r="O72" s="124" t="n">
        <v>59</v>
      </c>
      <c r="P72" s="125" t="n">
        <v>7849.27</v>
      </c>
      <c r="Q72" s="126" t="n">
        <v>-477.728</v>
      </c>
      <c r="R72" s="124" t="n">
        <v>-101.298</v>
      </c>
      <c r="S72" s="124" t="n">
        <v>-579.026</v>
      </c>
      <c r="T72" s="136" t="n">
        <v>19104151</v>
      </c>
      <c r="U72" s="125" t="n">
        <v>24324836</v>
      </c>
      <c r="V72" s="129" t="n">
        <v>0</v>
      </c>
      <c r="W72" s="130" t="n">
        <v>38.8074748312181</v>
      </c>
      <c r="X72" s="53" t="n">
        <v>25</v>
      </c>
      <c r="Y72" s="55" t="n">
        <v>12</v>
      </c>
      <c r="Z72" s="132" t="n">
        <v>18.5</v>
      </c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3"/>
      <c r="FF72" s="133"/>
      <c r="FG72" s="133"/>
      <c r="FH72" s="133"/>
      <c r="FI72" s="133"/>
      <c r="FJ72" s="133"/>
      <c r="FK72" s="133"/>
      <c r="FL72" s="133"/>
      <c r="FM72" s="133"/>
      <c r="FN72" s="133"/>
      <c r="FO72" s="133"/>
      <c r="FP72" s="133"/>
      <c r="FQ72" s="133"/>
      <c r="FR72" s="133"/>
      <c r="FS72" s="133"/>
      <c r="FT72" s="133"/>
      <c r="FU72" s="133"/>
      <c r="FV72" s="133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</row>
    <row r="73" customFormat="false" ht="12" hidden="true" customHeight="true" outlineLevel="0" collapsed="false">
      <c r="A73" s="134" t="s">
        <v>73</v>
      </c>
      <c r="B73" s="81" t="n">
        <v>36899</v>
      </c>
      <c r="C73" s="124" t="n">
        <v>4094.155</v>
      </c>
      <c r="D73" s="124" t="n">
        <v>3150</v>
      </c>
      <c r="E73" s="125" t="n">
        <v>7244.155</v>
      </c>
      <c r="F73" s="126" t="n">
        <v>1217.878</v>
      </c>
      <c r="G73" s="135"/>
      <c r="H73" s="135"/>
      <c r="I73" s="124" t="n">
        <v>755.04</v>
      </c>
      <c r="J73" s="124" t="n">
        <v>400</v>
      </c>
      <c r="K73" s="124" t="n">
        <v>2723.679</v>
      </c>
      <c r="L73" s="124" t="n">
        <v>875</v>
      </c>
      <c r="M73" s="124" t="n">
        <v>941.813</v>
      </c>
      <c r="N73" s="124" t="n">
        <v>863.292</v>
      </c>
      <c r="O73" s="124" t="n">
        <v>58</v>
      </c>
      <c r="P73" s="125" t="n">
        <v>7834.702</v>
      </c>
      <c r="Q73" s="126" t="n">
        <v>-502.479</v>
      </c>
      <c r="R73" s="124" t="n">
        <v>-88.068</v>
      </c>
      <c r="S73" s="124" t="n">
        <v>-590.547</v>
      </c>
      <c r="T73" s="136" t="n">
        <v>18601672</v>
      </c>
      <c r="U73" s="125" t="n">
        <v>24236768</v>
      </c>
      <c r="V73" s="129" t="n">
        <v>0</v>
      </c>
      <c r="W73" s="130" t="n">
        <v>31.3715675472844</v>
      </c>
      <c r="X73" s="53" t="n">
        <v>24</v>
      </c>
      <c r="Y73" s="55" t="n">
        <v>16</v>
      </c>
      <c r="Z73" s="132" t="n">
        <v>20</v>
      </c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3"/>
      <c r="FF73" s="133"/>
      <c r="FG73" s="133"/>
      <c r="FH73" s="133"/>
      <c r="FI73" s="133"/>
      <c r="FJ73" s="133"/>
      <c r="FK73" s="133"/>
      <c r="FL73" s="133"/>
      <c r="FM73" s="133"/>
      <c r="FN73" s="133"/>
      <c r="FO73" s="133"/>
      <c r="FP73" s="133"/>
      <c r="FQ73" s="133"/>
      <c r="FR73" s="133"/>
      <c r="FS73" s="133"/>
      <c r="FT73" s="133"/>
      <c r="FU73" s="133"/>
      <c r="FV73" s="133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</row>
    <row r="74" customFormat="false" ht="12" hidden="true" customHeight="true" outlineLevel="0" collapsed="false">
      <c r="A74" s="134" t="s">
        <v>74</v>
      </c>
      <c r="B74" s="81" t="n">
        <v>36900</v>
      </c>
      <c r="C74" s="124" t="n">
        <v>4062.175</v>
      </c>
      <c r="D74" s="124" t="n">
        <v>3233.899</v>
      </c>
      <c r="E74" s="125" t="n">
        <v>7296.074</v>
      </c>
      <c r="F74" s="126" t="n">
        <v>1311.72</v>
      </c>
      <c r="G74" s="135"/>
      <c r="H74" s="135"/>
      <c r="I74" s="124" t="n">
        <v>725</v>
      </c>
      <c r="J74" s="124" t="n">
        <v>400</v>
      </c>
      <c r="K74" s="124" t="n">
        <v>2700</v>
      </c>
      <c r="L74" s="124" t="n">
        <v>874.723</v>
      </c>
      <c r="M74" s="124" t="n">
        <v>940</v>
      </c>
      <c r="N74" s="124" t="n">
        <v>850</v>
      </c>
      <c r="O74" s="124" t="n">
        <v>63</v>
      </c>
      <c r="P74" s="125" t="n">
        <v>7864.443</v>
      </c>
      <c r="Q74" s="126" t="n">
        <v>-485.486</v>
      </c>
      <c r="R74" s="124" t="n">
        <v>-82.883</v>
      </c>
      <c r="S74" s="124" t="n">
        <v>-568.369</v>
      </c>
      <c r="T74" s="136" t="n">
        <v>18116186</v>
      </c>
      <c r="U74" s="125" t="n">
        <v>24153885</v>
      </c>
      <c r="V74" s="129" t="n">
        <v>0</v>
      </c>
      <c r="W74" s="130" t="n">
        <v>34.2724280158772</v>
      </c>
      <c r="X74" s="53" t="n">
        <v>35</v>
      </c>
      <c r="Y74" s="55" t="n">
        <v>12</v>
      </c>
      <c r="Z74" s="132" t="n">
        <v>23.5</v>
      </c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3"/>
      <c r="FF74" s="133"/>
      <c r="FG74" s="133"/>
      <c r="FH74" s="133"/>
      <c r="FI74" s="133"/>
      <c r="FJ74" s="133"/>
      <c r="FK74" s="133"/>
      <c r="FL74" s="133"/>
      <c r="FM74" s="133"/>
      <c r="FN74" s="133"/>
      <c r="FO74" s="133"/>
      <c r="FP74" s="133"/>
      <c r="FQ74" s="133"/>
      <c r="FR74" s="133"/>
      <c r="FS74" s="133"/>
      <c r="FT74" s="133"/>
      <c r="FU74" s="133"/>
      <c r="FV74" s="133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</row>
    <row r="75" customFormat="false" ht="12" hidden="true" customHeight="true" outlineLevel="0" collapsed="false">
      <c r="A75" s="134" t="s">
        <v>68</v>
      </c>
      <c r="B75" s="81" t="n">
        <v>36901</v>
      </c>
      <c r="C75" s="124" t="n">
        <v>4020.405</v>
      </c>
      <c r="D75" s="124" t="n">
        <v>3192.669</v>
      </c>
      <c r="E75" s="125" t="n">
        <v>7213.074</v>
      </c>
      <c r="F75" s="126" t="n">
        <v>1108.415</v>
      </c>
      <c r="G75" s="135"/>
      <c r="H75" s="135"/>
      <c r="I75" s="124" t="n">
        <v>630.116</v>
      </c>
      <c r="J75" s="124" t="n">
        <v>426.589</v>
      </c>
      <c r="K75" s="124" t="n">
        <v>2660.596</v>
      </c>
      <c r="L75" s="124" t="n">
        <v>871.498</v>
      </c>
      <c r="M75" s="124" t="n">
        <v>923.987</v>
      </c>
      <c r="N75" s="124" t="n">
        <v>846.791</v>
      </c>
      <c r="O75" s="124" t="n">
        <v>62</v>
      </c>
      <c r="P75" s="125" t="n">
        <v>7529.992</v>
      </c>
      <c r="Q75" s="126" t="n">
        <v>-361.877</v>
      </c>
      <c r="R75" s="124" t="n">
        <v>44.959</v>
      </c>
      <c r="S75" s="124" t="n">
        <v>-316.918</v>
      </c>
      <c r="T75" s="136" t="n">
        <v>17754309</v>
      </c>
      <c r="U75" s="125" t="n">
        <v>24198844</v>
      </c>
      <c r="V75" s="129" t="n">
        <v>0</v>
      </c>
      <c r="W75" s="130" t="n">
        <v>37.0135954316653</v>
      </c>
      <c r="X75" s="53" t="n">
        <v>34</v>
      </c>
      <c r="Y75" s="55" t="n">
        <v>19</v>
      </c>
      <c r="Z75" s="132" t="n">
        <v>26.5</v>
      </c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3"/>
      <c r="FF75" s="133"/>
      <c r="FG75" s="133"/>
      <c r="FH75" s="133"/>
      <c r="FI75" s="133"/>
      <c r="FJ75" s="133"/>
      <c r="FK75" s="133"/>
      <c r="FL75" s="133"/>
      <c r="FM75" s="133"/>
      <c r="FN75" s="133"/>
      <c r="FO75" s="133"/>
      <c r="FP75" s="133"/>
      <c r="FQ75" s="133"/>
      <c r="FR75" s="133"/>
      <c r="FS75" s="133"/>
      <c r="FT75" s="133"/>
      <c r="FU75" s="133"/>
      <c r="FV75" s="133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</row>
    <row r="76" customFormat="false" ht="12" hidden="true" customHeight="true" outlineLevel="0" collapsed="false">
      <c r="A76" s="134" t="s">
        <v>69</v>
      </c>
      <c r="B76" s="81" t="n">
        <v>36902</v>
      </c>
      <c r="C76" s="124" t="n">
        <v>3994.183</v>
      </c>
      <c r="D76" s="124" t="n">
        <v>3156.844</v>
      </c>
      <c r="E76" s="125" t="n">
        <v>7151.027</v>
      </c>
      <c r="F76" s="126" t="n">
        <v>1118.809</v>
      </c>
      <c r="G76" s="135"/>
      <c r="H76" s="135"/>
      <c r="I76" s="124" t="n">
        <v>633.08</v>
      </c>
      <c r="J76" s="124" t="n">
        <v>386.397</v>
      </c>
      <c r="K76" s="124" t="n">
        <v>2631.735</v>
      </c>
      <c r="L76" s="124" t="n">
        <v>856.966</v>
      </c>
      <c r="M76" s="124" t="n">
        <v>1109.021</v>
      </c>
      <c r="N76" s="124" t="n">
        <v>852.652</v>
      </c>
      <c r="O76" s="124" t="n">
        <v>61</v>
      </c>
      <c r="P76" s="125" t="n">
        <v>7649.66</v>
      </c>
      <c r="Q76" s="126" t="n">
        <v>-419.564</v>
      </c>
      <c r="R76" s="124" t="n">
        <v>-79.069</v>
      </c>
      <c r="S76" s="124" t="n">
        <v>-498.633</v>
      </c>
      <c r="T76" s="136" t="n">
        <v>17334745</v>
      </c>
      <c r="U76" s="125" t="n">
        <v>24119775</v>
      </c>
      <c r="V76" s="129" t="n">
        <v>0</v>
      </c>
      <c r="W76" s="130" t="n">
        <v>36.2779755750697</v>
      </c>
      <c r="X76" s="53" t="n">
        <v>46</v>
      </c>
      <c r="Y76" s="55" t="n">
        <v>28</v>
      </c>
      <c r="Z76" s="132" t="n">
        <v>37</v>
      </c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3"/>
      <c r="FF76" s="133"/>
      <c r="FG76" s="133"/>
      <c r="FH76" s="133"/>
      <c r="FI76" s="133"/>
      <c r="FJ76" s="133"/>
      <c r="FK76" s="133"/>
      <c r="FL76" s="133"/>
      <c r="FM76" s="133"/>
      <c r="FN76" s="133"/>
      <c r="FO76" s="133"/>
      <c r="FP76" s="133"/>
      <c r="FQ76" s="133"/>
      <c r="FR76" s="133"/>
      <c r="FS76" s="133"/>
      <c r="FT76" s="133"/>
      <c r="FU76" s="133"/>
      <c r="FV76" s="133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</row>
    <row r="77" customFormat="false" ht="12" hidden="true" customHeight="true" outlineLevel="0" collapsed="false">
      <c r="A77" s="134" t="s">
        <v>70</v>
      </c>
      <c r="B77" s="81" t="n">
        <v>36903</v>
      </c>
      <c r="C77" s="124" t="n">
        <v>4087.669</v>
      </c>
      <c r="D77" s="124" t="n">
        <v>3169.135</v>
      </c>
      <c r="E77" s="125" t="n">
        <v>7256.804</v>
      </c>
      <c r="F77" s="126" t="n">
        <v>1051.113</v>
      </c>
      <c r="G77" s="135"/>
      <c r="H77" s="135"/>
      <c r="I77" s="124" t="n">
        <v>644.21</v>
      </c>
      <c r="J77" s="124" t="n">
        <v>460.327</v>
      </c>
      <c r="K77" s="124" t="n">
        <v>2697.456</v>
      </c>
      <c r="L77" s="124" t="n">
        <v>843.65</v>
      </c>
      <c r="M77" s="124" t="n">
        <v>1013.549</v>
      </c>
      <c r="N77" s="124" t="n">
        <v>850.346</v>
      </c>
      <c r="O77" s="124" t="n">
        <v>67</v>
      </c>
      <c r="P77" s="125" t="n">
        <v>7627.651</v>
      </c>
      <c r="Q77" s="126" t="n">
        <v>-383.665</v>
      </c>
      <c r="R77" s="124" t="n">
        <v>12.818</v>
      </c>
      <c r="S77" s="124" t="n">
        <v>-370.847</v>
      </c>
      <c r="T77" s="136" t="n">
        <v>16951080</v>
      </c>
      <c r="U77" s="125" t="n">
        <v>24132593</v>
      </c>
      <c r="V77" s="129" t="n">
        <v>0</v>
      </c>
      <c r="W77" s="130" t="n">
        <v>37.1351081694415</v>
      </c>
      <c r="X77" s="53" t="n">
        <v>36</v>
      </c>
      <c r="Y77" s="55" t="n">
        <v>29</v>
      </c>
      <c r="Z77" s="132" t="n">
        <v>32.5</v>
      </c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3"/>
      <c r="FF77" s="133"/>
      <c r="FG77" s="133"/>
      <c r="FH77" s="133"/>
      <c r="FI77" s="133"/>
      <c r="FJ77" s="133"/>
      <c r="FK77" s="133"/>
      <c r="FL77" s="133"/>
      <c r="FM77" s="133"/>
      <c r="FN77" s="133"/>
      <c r="FO77" s="133"/>
      <c r="FP77" s="133"/>
      <c r="FQ77" s="133"/>
      <c r="FR77" s="133"/>
      <c r="FS77" s="133"/>
      <c r="FT77" s="133"/>
      <c r="FU77" s="133"/>
      <c r="FV77" s="133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</row>
    <row r="78" customFormat="false" ht="12" hidden="true" customHeight="true" outlineLevel="0" collapsed="false">
      <c r="A78" s="134" t="s">
        <v>71</v>
      </c>
      <c r="B78" s="81" t="n">
        <v>36904</v>
      </c>
      <c r="C78" s="124" t="n">
        <v>4061.787</v>
      </c>
      <c r="D78" s="124" t="n">
        <v>3148.949</v>
      </c>
      <c r="E78" s="125" t="n">
        <v>7210.736</v>
      </c>
      <c r="F78" s="126" t="n">
        <v>1175.187</v>
      </c>
      <c r="G78" s="135"/>
      <c r="H78" s="135"/>
      <c r="I78" s="124" t="n">
        <v>624.829</v>
      </c>
      <c r="J78" s="124" t="n">
        <v>426.925</v>
      </c>
      <c r="K78" s="124" t="n">
        <v>2695.423</v>
      </c>
      <c r="L78" s="124" t="n">
        <v>849.602</v>
      </c>
      <c r="M78" s="124" t="n">
        <v>987.691</v>
      </c>
      <c r="N78" s="124" t="n">
        <v>848.855</v>
      </c>
      <c r="O78" s="124" t="n">
        <v>55</v>
      </c>
      <c r="P78" s="125" t="n">
        <v>7663.512</v>
      </c>
      <c r="Q78" s="126" t="n">
        <v>-339.009</v>
      </c>
      <c r="R78" s="124" t="n">
        <v>-113.767</v>
      </c>
      <c r="S78" s="124" t="n">
        <v>-452.776</v>
      </c>
      <c r="T78" s="136" t="n">
        <v>16612071</v>
      </c>
      <c r="U78" s="125" t="n">
        <v>24018826</v>
      </c>
      <c r="V78" s="129" t="n">
        <v>0</v>
      </c>
      <c r="W78" s="130" t="n">
        <v>39.9480749947515</v>
      </c>
      <c r="X78" s="53" t="n">
        <v>38</v>
      </c>
      <c r="Y78" s="55" t="n">
        <v>29</v>
      </c>
      <c r="Z78" s="132" t="n">
        <v>33.5</v>
      </c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3"/>
      <c r="FF78" s="133"/>
      <c r="FG78" s="133"/>
      <c r="FH78" s="133"/>
      <c r="FI78" s="133"/>
      <c r="FJ78" s="133"/>
      <c r="FK78" s="133"/>
      <c r="FL78" s="133"/>
      <c r="FM78" s="133"/>
      <c r="FN78" s="133"/>
      <c r="FO78" s="133"/>
      <c r="FP78" s="133"/>
      <c r="FQ78" s="133"/>
      <c r="FR78" s="133"/>
      <c r="FS78" s="133"/>
      <c r="FT78" s="133"/>
      <c r="FU78" s="133"/>
      <c r="FV78" s="133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</row>
    <row r="79" customFormat="false" ht="12" hidden="true" customHeight="true" outlineLevel="0" collapsed="false">
      <c r="A79" s="134" t="s">
        <v>72</v>
      </c>
      <c r="B79" s="81" t="n">
        <v>36905</v>
      </c>
      <c r="C79" s="124" t="n">
        <v>4079.314</v>
      </c>
      <c r="D79" s="124" t="n">
        <v>3119.34</v>
      </c>
      <c r="E79" s="125" t="n">
        <v>7198.654</v>
      </c>
      <c r="F79" s="126" t="n">
        <v>1182.039</v>
      </c>
      <c r="G79" s="135"/>
      <c r="H79" s="135"/>
      <c r="I79" s="124" t="n">
        <v>672.456</v>
      </c>
      <c r="J79" s="124" t="n">
        <v>452.268</v>
      </c>
      <c r="K79" s="124" t="n">
        <v>2656.636</v>
      </c>
      <c r="L79" s="124" t="n">
        <v>856.782</v>
      </c>
      <c r="M79" s="124" t="n">
        <v>980.711</v>
      </c>
      <c r="N79" s="124" t="n">
        <v>849.209</v>
      </c>
      <c r="O79" s="124" t="n">
        <v>61</v>
      </c>
      <c r="P79" s="125" t="n">
        <v>7711.101</v>
      </c>
      <c r="Q79" s="126" t="n">
        <v>-399.821</v>
      </c>
      <c r="R79" s="124" t="n">
        <v>-112.626</v>
      </c>
      <c r="S79" s="124" t="n">
        <v>-512.447</v>
      </c>
      <c r="T79" s="136" t="n">
        <v>16212250</v>
      </c>
      <c r="U79" s="125" t="n">
        <v>23906200</v>
      </c>
      <c r="V79" s="129" t="n">
        <v>0</v>
      </c>
      <c r="W79" s="130" t="n">
        <v>29.2756838052841</v>
      </c>
      <c r="X79" s="53" t="n">
        <v>35</v>
      </c>
      <c r="Y79" s="55" t="n">
        <v>28</v>
      </c>
      <c r="Z79" s="132" t="n">
        <v>31.5</v>
      </c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  <c r="CQ79" s="133"/>
      <c r="CR79" s="133"/>
      <c r="CS79" s="133"/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133"/>
      <c r="DM79" s="133"/>
      <c r="DN79" s="133"/>
      <c r="DO79" s="133"/>
      <c r="DP79" s="133"/>
      <c r="DQ79" s="133"/>
      <c r="DR79" s="133"/>
      <c r="DS79" s="133"/>
      <c r="DT79" s="133"/>
      <c r="DU79" s="133"/>
      <c r="DV79" s="133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133"/>
      <c r="EH79" s="133"/>
      <c r="EI79" s="133"/>
      <c r="EJ79" s="133"/>
      <c r="EK79" s="133"/>
      <c r="EL79" s="133"/>
      <c r="EM79" s="133"/>
      <c r="EN79" s="133"/>
      <c r="EO79" s="133"/>
      <c r="EP79" s="133"/>
      <c r="EQ79" s="133"/>
      <c r="ER79" s="133"/>
      <c r="ES79" s="133"/>
      <c r="ET79" s="133"/>
      <c r="EU79" s="133"/>
      <c r="EV79" s="133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3"/>
      <c r="FI79" s="133"/>
      <c r="FJ79" s="133"/>
      <c r="FK79" s="133"/>
      <c r="FL79" s="133"/>
      <c r="FM79" s="133"/>
      <c r="FN79" s="133"/>
      <c r="FO79" s="133"/>
      <c r="FP79" s="133"/>
      <c r="FQ79" s="133"/>
      <c r="FR79" s="133"/>
      <c r="FS79" s="133"/>
      <c r="FT79" s="133"/>
      <c r="FU79" s="133"/>
      <c r="FV79" s="133"/>
      <c r="FW79" s="133"/>
      <c r="FX79" s="133"/>
      <c r="FY79" s="133"/>
      <c r="FZ79" s="133"/>
      <c r="GA79" s="133"/>
      <c r="GB79" s="133"/>
      <c r="GC79" s="133"/>
      <c r="GD79" s="133"/>
      <c r="GE79" s="133"/>
      <c r="GF79" s="133"/>
      <c r="GG79" s="133"/>
      <c r="GH79" s="133"/>
      <c r="GI79" s="133"/>
      <c r="GJ79" s="133"/>
      <c r="GK79" s="133"/>
      <c r="GL79" s="133"/>
      <c r="GM79" s="133"/>
      <c r="GN79" s="133"/>
      <c r="GO79" s="133"/>
      <c r="GP79" s="133"/>
      <c r="GQ79" s="133"/>
      <c r="GR79" s="133"/>
      <c r="GS79" s="133"/>
      <c r="GT79" s="133"/>
      <c r="GU79" s="133"/>
      <c r="GV79" s="133"/>
      <c r="GW79" s="133"/>
      <c r="GX79" s="133"/>
      <c r="GY79" s="133"/>
      <c r="GZ79" s="133"/>
      <c r="HA79" s="133"/>
      <c r="HB79" s="133"/>
      <c r="HC79" s="133"/>
      <c r="HD79" s="133"/>
      <c r="HE79" s="133"/>
      <c r="HF79" s="133"/>
      <c r="HG79" s="133"/>
      <c r="HH79" s="133"/>
      <c r="HI79" s="133"/>
      <c r="HJ79" s="133"/>
      <c r="HK79" s="133"/>
      <c r="HL79" s="133"/>
      <c r="HM79" s="133"/>
      <c r="HN79" s="133"/>
      <c r="HO79" s="133"/>
      <c r="HP79" s="133"/>
      <c r="HQ79" s="133"/>
      <c r="HR79" s="133"/>
      <c r="HS79" s="133"/>
      <c r="HT79" s="133"/>
      <c r="HU79" s="133"/>
      <c r="HV79" s="133"/>
      <c r="HW79" s="133"/>
      <c r="HX79" s="133"/>
      <c r="HY79" s="133"/>
      <c r="HZ79" s="133"/>
      <c r="IA79" s="133"/>
      <c r="IB79" s="133"/>
      <c r="IC79" s="133"/>
      <c r="ID79" s="133"/>
      <c r="IE79" s="133"/>
      <c r="IF79" s="133"/>
      <c r="IG79" s="133"/>
      <c r="IH79" s="133"/>
      <c r="II79" s="133"/>
      <c r="IJ79" s="133"/>
      <c r="IK79" s="133"/>
      <c r="IL79" s="133"/>
      <c r="IM79" s="133"/>
      <c r="IN79" s="133"/>
      <c r="IO79" s="133"/>
      <c r="IP79" s="133"/>
      <c r="IQ79" s="133"/>
      <c r="IR79" s="133"/>
      <c r="IS79" s="133"/>
      <c r="IT79" s="133"/>
      <c r="IU79" s="133"/>
      <c r="IV79" s="133"/>
      <c r="IW79" s="133"/>
    </row>
    <row r="80" customFormat="false" ht="12" hidden="true" customHeight="true" outlineLevel="0" collapsed="false">
      <c r="A80" s="134" t="s">
        <v>73</v>
      </c>
      <c r="B80" s="81" t="n">
        <v>36906</v>
      </c>
      <c r="C80" s="124" t="n">
        <v>4031.138</v>
      </c>
      <c r="D80" s="124" t="n">
        <v>3152.053</v>
      </c>
      <c r="E80" s="125" t="n">
        <v>7183.191</v>
      </c>
      <c r="F80" s="126" t="n">
        <v>1494.045</v>
      </c>
      <c r="G80" s="135"/>
      <c r="H80" s="135"/>
      <c r="I80" s="124" t="n">
        <v>741.217</v>
      </c>
      <c r="J80" s="124" t="n">
        <v>426.846</v>
      </c>
      <c r="K80" s="124" t="n">
        <v>2648.069</v>
      </c>
      <c r="L80" s="124" t="n">
        <v>855.879</v>
      </c>
      <c r="M80" s="124" t="n">
        <v>990.202</v>
      </c>
      <c r="N80" s="124" t="n">
        <v>848.468</v>
      </c>
      <c r="O80" s="124" t="n">
        <v>61</v>
      </c>
      <c r="P80" s="125" t="n">
        <v>8065.726</v>
      </c>
      <c r="Q80" s="126" t="n">
        <v>-468.157</v>
      </c>
      <c r="R80" s="124" t="n">
        <v>-414.378</v>
      </c>
      <c r="S80" s="124" t="n">
        <v>-882.535</v>
      </c>
      <c r="T80" s="136" t="n">
        <v>15744093</v>
      </c>
      <c r="U80" s="125" t="n">
        <v>23491822</v>
      </c>
      <c r="V80" s="129" t="n">
        <v>0</v>
      </c>
      <c r="W80" s="130" t="n">
        <v>25.1043836912013</v>
      </c>
      <c r="X80" s="53" t="n">
        <v>32</v>
      </c>
      <c r="Y80" s="55" t="n">
        <v>24</v>
      </c>
      <c r="Z80" s="132" t="n">
        <v>28</v>
      </c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  <c r="CQ80" s="133"/>
      <c r="CR80" s="133"/>
      <c r="CS80" s="133"/>
      <c r="CT80" s="133"/>
      <c r="CU80" s="133"/>
      <c r="CV80" s="133"/>
      <c r="CW80" s="133"/>
      <c r="CX80" s="133"/>
      <c r="CY80" s="133"/>
      <c r="CZ80" s="133"/>
      <c r="DA80" s="133"/>
      <c r="DB80" s="133"/>
      <c r="DC80" s="133"/>
      <c r="DD80" s="133"/>
      <c r="DE80" s="133"/>
      <c r="DF80" s="133"/>
      <c r="DG80" s="133"/>
      <c r="DH80" s="133"/>
      <c r="DI80" s="133"/>
      <c r="DJ80" s="133"/>
      <c r="DK80" s="133"/>
      <c r="DL80" s="133"/>
      <c r="DM80" s="133"/>
      <c r="DN80" s="133"/>
      <c r="DO80" s="133"/>
      <c r="DP80" s="133"/>
      <c r="DQ80" s="133"/>
      <c r="DR80" s="133"/>
      <c r="DS80" s="133"/>
      <c r="DT80" s="133"/>
      <c r="DU80" s="133"/>
      <c r="DV80" s="133"/>
      <c r="DW80" s="133"/>
      <c r="DX80" s="133"/>
      <c r="DY80" s="133"/>
      <c r="DZ80" s="133"/>
      <c r="EA80" s="133"/>
      <c r="EB80" s="133"/>
      <c r="EC80" s="133"/>
      <c r="ED80" s="133"/>
      <c r="EE80" s="133"/>
      <c r="EF80" s="133"/>
      <c r="EG80" s="133"/>
      <c r="EH80" s="133"/>
      <c r="EI80" s="133"/>
      <c r="EJ80" s="133"/>
      <c r="EK80" s="133"/>
      <c r="EL80" s="133"/>
      <c r="EM80" s="133"/>
      <c r="EN80" s="133"/>
      <c r="EO80" s="133"/>
      <c r="EP80" s="133"/>
      <c r="EQ80" s="133"/>
      <c r="ER80" s="133"/>
      <c r="ES80" s="133"/>
      <c r="ET80" s="133"/>
      <c r="EU80" s="133"/>
      <c r="EV80" s="133"/>
      <c r="EW80" s="133"/>
      <c r="EX80" s="133"/>
      <c r="EY80" s="133"/>
      <c r="EZ80" s="133"/>
      <c r="FA80" s="133"/>
      <c r="FB80" s="133"/>
      <c r="FC80" s="133"/>
      <c r="FD80" s="133"/>
      <c r="FE80" s="133"/>
      <c r="FF80" s="133"/>
      <c r="FG80" s="133"/>
      <c r="FH80" s="133"/>
      <c r="FI80" s="133"/>
      <c r="FJ80" s="133"/>
      <c r="FK80" s="133"/>
      <c r="FL80" s="133"/>
      <c r="FM80" s="133"/>
      <c r="FN80" s="133"/>
      <c r="FO80" s="133"/>
      <c r="FP80" s="133"/>
      <c r="FQ80" s="133"/>
      <c r="FR80" s="133"/>
      <c r="FS80" s="133"/>
      <c r="FT80" s="133"/>
      <c r="FU80" s="133"/>
      <c r="FV80" s="133"/>
      <c r="FW80" s="133"/>
      <c r="FX80" s="133"/>
      <c r="FY80" s="133"/>
      <c r="FZ80" s="133"/>
      <c r="GA80" s="133"/>
      <c r="GB80" s="133"/>
      <c r="GC80" s="133"/>
      <c r="GD80" s="133"/>
      <c r="GE80" s="133"/>
      <c r="GF80" s="133"/>
      <c r="GG80" s="133"/>
      <c r="GH80" s="133"/>
      <c r="GI80" s="133"/>
      <c r="GJ80" s="133"/>
      <c r="GK80" s="133"/>
      <c r="GL80" s="133"/>
      <c r="GM80" s="133"/>
      <c r="GN80" s="133"/>
      <c r="GO80" s="133"/>
      <c r="GP80" s="133"/>
      <c r="GQ80" s="133"/>
      <c r="GR80" s="133"/>
      <c r="GS80" s="133"/>
      <c r="GT80" s="133"/>
      <c r="GU80" s="133"/>
      <c r="GV80" s="133"/>
      <c r="GW80" s="133"/>
      <c r="GX80" s="133"/>
      <c r="GY80" s="133"/>
      <c r="GZ80" s="133"/>
      <c r="HA80" s="133"/>
      <c r="HB80" s="133"/>
      <c r="HC80" s="133"/>
      <c r="HD80" s="133"/>
      <c r="HE80" s="133"/>
      <c r="HF80" s="133"/>
      <c r="HG80" s="133"/>
      <c r="HH80" s="133"/>
      <c r="HI80" s="133"/>
      <c r="HJ80" s="133"/>
      <c r="HK80" s="133"/>
      <c r="HL80" s="133"/>
      <c r="HM80" s="133"/>
      <c r="HN80" s="133"/>
      <c r="HO80" s="133"/>
      <c r="HP80" s="133"/>
      <c r="HQ80" s="133"/>
      <c r="HR80" s="133"/>
      <c r="HS80" s="133"/>
      <c r="HT80" s="133"/>
      <c r="HU80" s="133"/>
      <c r="HV80" s="133"/>
      <c r="HW80" s="133"/>
      <c r="HX80" s="133"/>
      <c r="HY80" s="133"/>
      <c r="HZ80" s="133"/>
      <c r="IA80" s="133"/>
      <c r="IB80" s="133"/>
      <c r="IC80" s="133"/>
      <c r="ID80" s="133"/>
      <c r="IE80" s="133"/>
      <c r="IF80" s="133"/>
      <c r="IG80" s="133"/>
      <c r="IH80" s="133"/>
      <c r="II80" s="133"/>
      <c r="IJ80" s="133"/>
      <c r="IK80" s="133"/>
      <c r="IL80" s="133"/>
      <c r="IM80" s="133"/>
      <c r="IN80" s="133"/>
      <c r="IO80" s="133"/>
      <c r="IP80" s="133"/>
      <c r="IQ80" s="133"/>
      <c r="IR80" s="133"/>
      <c r="IS80" s="133"/>
      <c r="IT80" s="133"/>
      <c r="IU80" s="133"/>
      <c r="IV80" s="133"/>
      <c r="IW80" s="133"/>
    </row>
    <row r="81" customFormat="false" ht="12" hidden="true" customHeight="true" outlineLevel="0" collapsed="false">
      <c r="A81" s="134" t="s">
        <v>74</v>
      </c>
      <c r="B81" s="81" t="n">
        <v>36907</v>
      </c>
      <c r="C81" s="124" t="n">
        <v>3919.163</v>
      </c>
      <c r="D81" s="124" t="n">
        <v>3098.696</v>
      </c>
      <c r="E81" s="125" t="n">
        <v>7017.859</v>
      </c>
      <c r="F81" s="126" t="n">
        <v>1288.482</v>
      </c>
      <c r="G81" s="135"/>
      <c r="H81" s="135"/>
      <c r="I81" s="124" t="n">
        <v>784.202</v>
      </c>
      <c r="J81" s="124" t="n">
        <v>444.881</v>
      </c>
      <c r="K81" s="124" t="n">
        <v>2658.013</v>
      </c>
      <c r="L81" s="124" t="n">
        <v>836.392</v>
      </c>
      <c r="M81" s="124" t="n">
        <v>992.666</v>
      </c>
      <c r="N81" s="124" t="n">
        <v>854.185</v>
      </c>
      <c r="O81" s="124" t="n">
        <v>61</v>
      </c>
      <c r="P81" s="125" t="n">
        <v>7919.821</v>
      </c>
      <c r="Q81" s="126" t="n">
        <v>-449.427</v>
      </c>
      <c r="R81" s="124" t="n">
        <v>-452.535</v>
      </c>
      <c r="S81" s="124" t="n">
        <v>-901.962</v>
      </c>
      <c r="T81" s="136" t="n">
        <v>15294666</v>
      </c>
      <c r="U81" s="125" t="n">
        <v>23039287</v>
      </c>
      <c r="V81" s="129" t="n">
        <v>0</v>
      </c>
      <c r="W81" s="130" t="n">
        <v>22.3741603915689</v>
      </c>
      <c r="X81" s="53" t="n">
        <v>33</v>
      </c>
      <c r="Y81" s="55" t="n">
        <v>19</v>
      </c>
      <c r="Z81" s="132" t="n">
        <v>26</v>
      </c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  <c r="CQ81" s="133"/>
      <c r="CR81" s="133"/>
      <c r="CS81" s="133"/>
      <c r="CT81" s="133"/>
      <c r="CU81" s="133"/>
      <c r="CV81" s="133"/>
      <c r="CW81" s="133"/>
      <c r="CX81" s="133"/>
      <c r="CY81" s="133"/>
      <c r="CZ81" s="133"/>
      <c r="DA81" s="133"/>
      <c r="DB81" s="133"/>
      <c r="DC81" s="133"/>
      <c r="DD81" s="133"/>
      <c r="DE81" s="133"/>
      <c r="DF81" s="133"/>
      <c r="DG81" s="133"/>
      <c r="DH81" s="133"/>
      <c r="DI81" s="133"/>
      <c r="DJ81" s="133"/>
      <c r="DK81" s="133"/>
      <c r="DL81" s="133"/>
      <c r="DM81" s="133"/>
      <c r="DN81" s="133"/>
      <c r="DO81" s="133"/>
      <c r="DP81" s="133"/>
      <c r="DQ81" s="133"/>
      <c r="DR81" s="133"/>
      <c r="DS81" s="133"/>
      <c r="DT81" s="133"/>
      <c r="DU81" s="133"/>
      <c r="DV81" s="133"/>
      <c r="DW81" s="133"/>
      <c r="DX81" s="133"/>
      <c r="DY81" s="133"/>
      <c r="DZ81" s="133"/>
      <c r="EA81" s="133"/>
      <c r="EB81" s="133"/>
      <c r="EC81" s="133"/>
      <c r="ED81" s="133"/>
      <c r="EE81" s="133"/>
      <c r="EF81" s="133"/>
      <c r="EG81" s="133"/>
      <c r="EH81" s="133"/>
      <c r="EI81" s="133"/>
      <c r="EJ81" s="133"/>
      <c r="EK81" s="133"/>
      <c r="EL81" s="133"/>
      <c r="EM81" s="133"/>
      <c r="EN81" s="133"/>
      <c r="EO81" s="133"/>
      <c r="EP81" s="133"/>
      <c r="EQ81" s="133"/>
      <c r="ER81" s="133"/>
      <c r="ES81" s="133"/>
      <c r="ET81" s="133"/>
      <c r="EU81" s="133"/>
      <c r="EV81" s="133"/>
      <c r="EW81" s="133"/>
      <c r="EX81" s="133"/>
      <c r="EY81" s="133"/>
      <c r="EZ81" s="133"/>
      <c r="FA81" s="133"/>
      <c r="FB81" s="133"/>
      <c r="FC81" s="133"/>
      <c r="FD81" s="133"/>
      <c r="FE81" s="133"/>
      <c r="FF81" s="133"/>
      <c r="FG81" s="133"/>
      <c r="FH81" s="133"/>
      <c r="FI81" s="133"/>
      <c r="FJ81" s="133"/>
      <c r="FK81" s="133"/>
      <c r="FL81" s="133"/>
      <c r="FM81" s="133"/>
      <c r="FN81" s="133"/>
      <c r="FO81" s="133"/>
      <c r="FP81" s="133"/>
      <c r="FQ81" s="133"/>
      <c r="FR81" s="133"/>
      <c r="FS81" s="133"/>
      <c r="FT81" s="133"/>
      <c r="FU81" s="133"/>
      <c r="FV81" s="133"/>
      <c r="FW81" s="133"/>
      <c r="FX81" s="133"/>
      <c r="FY81" s="133"/>
      <c r="FZ81" s="133"/>
      <c r="GA81" s="133"/>
      <c r="GB81" s="133"/>
      <c r="GC81" s="133"/>
      <c r="GD81" s="133"/>
      <c r="GE81" s="133"/>
      <c r="GF81" s="133"/>
      <c r="GG81" s="133"/>
      <c r="GH81" s="133"/>
      <c r="GI81" s="133"/>
      <c r="GJ81" s="133"/>
      <c r="GK81" s="133"/>
      <c r="GL81" s="133"/>
      <c r="GM81" s="133"/>
      <c r="GN81" s="133"/>
      <c r="GO81" s="133"/>
      <c r="GP81" s="133"/>
      <c r="GQ81" s="133"/>
      <c r="GR81" s="133"/>
      <c r="GS81" s="133"/>
      <c r="GT81" s="133"/>
      <c r="GU81" s="133"/>
      <c r="GV81" s="133"/>
      <c r="GW81" s="133"/>
      <c r="GX81" s="133"/>
      <c r="GY81" s="133"/>
      <c r="GZ81" s="133"/>
      <c r="HA81" s="133"/>
      <c r="HB81" s="133"/>
      <c r="HC81" s="133"/>
      <c r="HD81" s="133"/>
      <c r="HE81" s="133"/>
      <c r="HF81" s="133"/>
      <c r="HG81" s="133"/>
      <c r="HH81" s="133"/>
      <c r="HI81" s="133"/>
      <c r="HJ81" s="133"/>
      <c r="HK81" s="133"/>
      <c r="HL81" s="133"/>
      <c r="HM81" s="133"/>
      <c r="HN81" s="133"/>
      <c r="HO81" s="133"/>
      <c r="HP81" s="133"/>
      <c r="HQ81" s="133"/>
      <c r="HR81" s="133"/>
      <c r="HS81" s="133"/>
      <c r="HT81" s="133"/>
      <c r="HU81" s="133"/>
      <c r="HV81" s="133"/>
      <c r="HW81" s="133"/>
      <c r="HX81" s="133"/>
      <c r="HY81" s="133"/>
      <c r="HZ81" s="133"/>
      <c r="IA81" s="133"/>
      <c r="IB81" s="133"/>
      <c r="IC81" s="133"/>
      <c r="ID81" s="133"/>
      <c r="IE81" s="133"/>
      <c r="IF81" s="133"/>
      <c r="IG81" s="133"/>
      <c r="IH81" s="133"/>
      <c r="II81" s="133"/>
      <c r="IJ81" s="133"/>
      <c r="IK81" s="133"/>
      <c r="IL81" s="133"/>
      <c r="IM81" s="133"/>
      <c r="IN81" s="133"/>
      <c r="IO81" s="133"/>
      <c r="IP81" s="133"/>
      <c r="IQ81" s="133"/>
      <c r="IR81" s="133"/>
      <c r="IS81" s="133"/>
      <c r="IT81" s="133"/>
      <c r="IU81" s="133"/>
      <c r="IV81" s="133"/>
      <c r="IW81" s="133"/>
    </row>
    <row r="82" customFormat="false" ht="12" hidden="true" customHeight="true" outlineLevel="0" collapsed="false">
      <c r="A82" s="134" t="s">
        <v>68</v>
      </c>
      <c r="B82" s="81" t="n">
        <v>36908</v>
      </c>
      <c r="C82" s="124" t="n">
        <v>4120.656</v>
      </c>
      <c r="D82" s="124" t="n">
        <v>3020.963</v>
      </c>
      <c r="E82" s="125" t="n">
        <v>7141.619</v>
      </c>
      <c r="F82" s="126" t="n">
        <v>1822.409</v>
      </c>
      <c r="G82" s="135"/>
      <c r="H82" s="135"/>
      <c r="I82" s="124" t="n">
        <v>812.378</v>
      </c>
      <c r="J82" s="124" t="n">
        <v>472.321</v>
      </c>
      <c r="K82" s="124" t="n">
        <v>2529.975</v>
      </c>
      <c r="L82" s="124" t="n">
        <v>864.366</v>
      </c>
      <c r="M82" s="124" t="n">
        <v>681.745</v>
      </c>
      <c r="N82" s="124" t="n">
        <v>835.48</v>
      </c>
      <c r="O82" s="124" t="n">
        <v>53</v>
      </c>
      <c r="P82" s="125" t="n">
        <v>8071.674</v>
      </c>
      <c r="Q82" s="126" t="n">
        <v>-449.722</v>
      </c>
      <c r="R82" s="124" t="n">
        <v>-480.333</v>
      </c>
      <c r="S82" s="124" t="n">
        <v>-930.055</v>
      </c>
      <c r="T82" s="136" t="n">
        <v>14844944</v>
      </c>
      <c r="U82" s="125" t="n">
        <v>22558954</v>
      </c>
      <c r="V82" s="129" t="n">
        <v>0</v>
      </c>
      <c r="W82" s="130" t="n">
        <v>12.7703168907909</v>
      </c>
      <c r="X82" s="53" t="n">
        <v>27</v>
      </c>
      <c r="Y82" s="55" t="n">
        <v>16</v>
      </c>
      <c r="Z82" s="132" t="n">
        <v>21.5</v>
      </c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3"/>
      <c r="DA82" s="133"/>
      <c r="DB82" s="133"/>
      <c r="DC82" s="133"/>
      <c r="DD82" s="133"/>
      <c r="DE82" s="133"/>
      <c r="DF82" s="133"/>
      <c r="DG82" s="133"/>
      <c r="DH82" s="133"/>
      <c r="DI82" s="133"/>
      <c r="DJ82" s="133"/>
      <c r="DK82" s="133"/>
      <c r="DL82" s="133"/>
      <c r="DM82" s="133"/>
      <c r="DN82" s="133"/>
      <c r="DO82" s="133"/>
      <c r="DP82" s="133"/>
      <c r="DQ82" s="133"/>
      <c r="DR82" s="133"/>
      <c r="DS82" s="133"/>
      <c r="DT82" s="133"/>
      <c r="DU82" s="133"/>
      <c r="DV82" s="133"/>
      <c r="DW82" s="133"/>
      <c r="DX82" s="133"/>
      <c r="DY82" s="133"/>
      <c r="DZ82" s="133"/>
      <c r="EA82" s="133"/>
      <c r="EB82" s="133"/>
      <c r="EC82" s="133"/>
      <c r="ED82" s="133"/>
      <c r="EE82" s="133"/>
      <c r="EF82" s="133"/>
      <c r="EG82" s="133"/>
      <c r="EH82" s="133"/>
      <c r="EI82" s="133"/>
      <c r="EJ82" s="133"/>
      <c r="EK82" s="133"/>
      <c r="EL82" s="133"/>
      <c r="EM82" s="133"/>
      <c r="EN82" s="133"/>
      <c r="EO82" s="133"/>
      <c r="EP82" s="133"/>
      <c r="EQ82" s="133"/>
      <c r="ER82" s="133"/>
      <c r="ES82" s="133"/>
      <c r="ET82" s="133"/>
      <c r="EU82" s="133"/>
      <c r="EV82" s="133"/>
      <c r="EW82" s="133"/>
      <c r="EX82" s="133"/>
      <c r="EY82" s="133"/>
      <c r="EZ82" s="133"/>
      <c r="FA82" s="133"/>
      <c r="FB82" s="133"/>
      <c r="FC82" s="133"/>
      <c r="FD82" s="133"/>
      <c r="FE82" s="133"/>
      <c r="FF82" s="133"/>
      <c r="FG82" s="133"/>
      <c r="FH82" s="133"/>
      <c r="FI82" s="133"/>
      <c r="FJ82" s="133"/>
      <c r="FK82" s="133"/>
      <c r="FL82" s="133"/>
      <c r="FM82" s="133"/>
      <c r="FN82" s="133"/>
      <c r="FO82" s="133"/>
      <c r="FP82" s="133"/>
      <c r="FQ82" s="133"/>
      <c r="FR82" s="133"/>
      <c r="FS82" s="133"/>
      <c r="FT82" s="133"/>
      <c r="FU82" s="133"/>
      <c r="FV82" s="133"/>
      <c r="FW82" s="133"/>
      <c r="FX82" s="133"/>
      <c r="FY82" s="133"/>
      <c r="FZ82" s="133"/>
      <c r="GA82" s="133"/>
      <c r="GB82" s="133"/>
      <c r="GC82" s="133"/>
      <c r="GD82" s="133"/>
      <c r="GE82" s="133"/>
      <c r="GF82" s="133"/>
      <c r="GG82" s="133"/>
      <c r="GH82" s="133"/>
      <c r="GI82" s="133"/>
      <c r="GJ82" s="133"/>
      <c r="GK82" s="133"/>
      <c r="GL82" s="133"/>
      <c r="GM82" s="133"/>
      <c r="GN82" s="133"/>
      <c r="GO82" s="133"/>
      <c r="GP82" s="133"/>
      <c r="GQ82" s="133"/>
      <c r="GR82" s="133"/>
      <c r="GS82" s="133"/>
      <c r="GT82" s="133"/>
      <c r="GU82" s="133"/>
      <c r="GV82" s="133"/>
      <c r="GW82" s="133"/>
      <c r="GX82" s="133"/>
      <c r="GY82" s="133"/>
      <c r="GZ82" s="133"/>
      <c r="HA82" s="133"/>
      <c r="HB82" s="133"/>
      <c r="HC82" s="133"/>
      <c r="HD82" s="133"/>
      <c r="HE82" s="133"/>
      <c r="HF82" s="133"/>
      <c r="HG82" s="133"/>
      <c r="HH82" s="133"/>
      <c r="HI82" s="133"/>
      <c r="HJ82" s="133"/>
      <c r="HK82" s="133"/>
      <c r="HL82" s="133"/>
      <c r="HM82" s="133"/>
      <c r="HN82" s="133"/>
      <c r="HO82" s="133"/>
      <c r="HP82" s="133"/>
      <c r="HQ82" s="133"/>
      <c r="HR82" s="133"/>
      <c r="HS82" s="133"/>
      <c r="HT82" s="133"/>
      <c r="HU82" s="133"/>
      <c r="HV82" s="133"/>
      <c r="HW82" s="133"/>
      <c r="HX82" s="133"/>
      <c r="HY82" s="133"/>
      <c r="HZ82" s="133"/>
      <c r="IA82" s="133"/>
      <c r="IB82" s="133"/>
      <c r="IC82" s="133"/>
      <c r="ID82" s="133"/>
      <c r="IE82" s="133"/>
      <c r="IF82" s="133"/>
      <c r="IG82" s="133"/>
      <c r="IH82" s="133"/>
      <c r="II82" s="133"/>
      <c r="IJ82" s="133"/>
      <c r="IK82" s="133"/>
      <c r="IL82" s="133"/>
      <c r="IM82" s="133"/>
      <c r="IN82" s="133"/>
      <c r="IO82" s="133"/>
      <c r="IP82" s="133"/>
      <c r="IQ82" s="133"/>
      <c r="IR82" s="133"/>
      <c r="IS82" s="133"/>
      <c r="IT82" s="133"/>
      <c r="IU82" s="133"/>
      <c r="IV82" s="133"/>
      <c r="IW82" s="133"/>
    </row>
    <row r="83" customFormat="false" ht="12" hidden="true" customHeight="true" outlineLevel="0" collapsed="false">
      <c r="A83" s="134" t="s">
        <v>69</v>
      </c>
      <c r="B83" s="81" t="n">
        <v>36909</v>
      </c>
      <c r="C83" s="124" t="n">
        <v>4056.756</v>
      </c>
      <c r="D83" s="124" t="n">
        <v>2966.348</v>
      </c>
      <c r="E83" s="125" t="n">
        <v>7023.104</v>
      </c>
      <c r="F83" s="126" t="n">
        <v>1318.615</v>
      </c>
      <c r="G83" s="135"/>
      <c r="H83" s="135"/>
      <c r="I83" s="124" t="n">
        <v>762.332</v>
      </c>
      <c r="J83" s="124" t="n">
        <v>420.171</v>
      </c>
      <c r="K83" s="124" t="n">
        <v>2473.153</v>
      </c>
      <c r="L83" s="124" t="n">
        <v>848.544</v>
      </c>
      <c r="M83" s="124" t="n">
        <v>900.612</v>
      </c>
      <c r="N83" s="124" t="n">
        <v>842.353</v>
      </c>
      <c r="O83" s="124" t="n">
        <v>67</v>
      </c>
      <c r="P83" s="125" t="n">
        <v>7632.78</v>
      </c>
      <c r="Q83" s="126" t="n">
        <v>-380.712</v>
      </c>
      <c r="R83" s="124" t="n">
        <v>-228.964</v>
      </c>
      <c r="S83" s="124" t="n">
        <v>-609.676</v>
      </c>
      <c r="T83" s="136" t="n">
        <v>14464232</v>
      </c>
      <c r="U83" s="125" t="n">
        <v>22329990</v>
      </c>
      <c r="V83" s="129" t="n">
        <v>0</v>
      </c>
      <c r="W83" s="130" t="n">
        <v>16.3658201629708</v>
      </c>
      <c r="X83" s="53" t="n">
        <v>31</v>
      </c>
      <c r="Y83" s="55" t="n">
        <v>17</v>
      </c>
      <c r="Z83" s="132" t="n">
        <v>24</v>
      </c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  <c r="CQ83" s="133"/>
      <c r="CR83" s="133"/>
      <c r="CS83" s="133"/>
      <c r="CT83" s="133"/>
      <c r="CU83" s="133"/>
      <c r="CV83" s="133"/>
      <c r="CW83" s="133"/>
      <c r="CX83" s="133"/>
      <c r="CY83" s="133"/>
      <c r="CZ83" s="133"/>
      <c r="DA83" s="133"/>
      <c r="DB83" s="133"/>
      <c r="DC83" s="133"/>
      <c r="DD83" s="133"/>
      <c r="DE83" s="133"/>
      <c r="DF83" s="133"/>
      <c r="DG83" s="133"/>
      <c r="DH83" s="133"/>
      <c r="DI83" s="133"/>
      <c r="DJ83" s="133"/>
      <c r="DK83" s="133"/>
      <c r="DL83" s="133"/>
      <c r="DM83" s="133"/>
      <c r="DN83" s="133"/>
      <c r="DO83" s="133"/>
      <c r="DP83" s="133"/>
      <c r="DQ83" s="133"/>
      <c r="DR83" s="133"/>
      <c r="DS83" s="133"/>
      <c r="DT83" s="133"/>
      <c r="DU83" s="133"/>
      <c r="DV83" s="133"/>
      <c r="DW83" s="133"/>
      <c r="DX83" s="133"/>
      <c r="DY83" s="133"/>
      <c r="DZ83" s="133"/>
      <c r="EA83" s="133"/>
      <c r="EB83" s="133"/>
      <c r="EC83" s="133"/>
      <c r="ED83" s="133"/>
      <c r="EE83" s="133"/>
      <c r="EF83" s="133"/>
      <c r="EG83" s="133"/>
      <c r="EH83" s="133"/>
      <c r="EI83" s="133"/>
      <c r="EJ83" s="133"/>
      <c r="EK83" s="133"/>
      <c r="EL83" s="133"/>
      <c r="EM83" s="133"/>
      <c r="EN83" s="133"/>
      <c r="EO83" s="133"/>
      <c r="EP83" s="133"/>
      <c r="EQ83" s="133"/>
      <c r="ER83" s="133"/>
      <c r="ES83" s="133"/>
      <c r="ET83" s="133"/>
      <c r="EU83" s="133"/>
      <c r="EV83" s="133"/>
      <c r="EW83" s="133"/>
      <c r="EX83" s="133"/>
      <c r="EY83" s="133"/>
      <c r="EZ83" s="133"/>
      <c r="FA83" s="133"/>
      <c r="FB83" s="133"/>
      <c r="FC83" s="133"/>
      <c r="FD83" s="133"/>
      <c r="FE83" s="133"/>
      <c r="FF83" s="133"/>
      <c r="FG83" s="133"/>
      <c r="FH83" s="133"/>
      <c r="FI83" s="133"/>
      <c r="FJ83" s="133"/>
      <c r="FK83" s="133"/>
      <c r="FL83" s="133"/>
      <c r="FM83" s="133"/>
      <c r="FN83" s="133"/>
      <c r="FO83" s="133"/>
      <c r="FP83" s="133"/>
      <c r="FQ83" s="133"/>
      <c r="FR83" s="133"/>
      <c r="FS83" s="133"/>
      <c r="FT83" s="133"/>
      <c r="FU83" s="133"/>
      <c r="FV83" s="133"/>
      <c r="FW83" s="133"/>
      <c r="FX83" s="133"/>
      <c r="FY83" s="133"/>
      <c r="FZ83" s="133"/>
      <c r="GA83" s="133"/>
      <c r="GB83" s="133"/>
      <c r="GC83" s="133"/>
      <c r="GD83" s="133"/>
      <c r="GE83" s="133"/>
      <c r="GF83" s="133"/>
      <c r="GG83" s="133"/>
      <c r="GH83" s="133"/>
      <c r="GI83" s="133"/>
      <c r="GJ83" s="133"/>
      <c r="GK83" s="133"/>
      <c r="GL83" s="133"/>
      <c r="GM83" s="133"/>
      <c r="GN83" s="133"/>
      <c r="GO83" s="133"/>
      <c r="GP83" s="133"/>
      <c r="GQ83" s="133"/>
      <c r="GR83" s="133"/>
      <c r="GS83" s="133"/>
      <c r="GT83" s="133"/>
      <c r="GU83" s="133"/>
      <c r="GV83" s="133"/>
      <c r="GW83" s="133"/>
      <c r="GX83" s="133"/>
      <c r="GY83" s="133"/>
      <c r="GZ83" s="133"/>
      <c r="HA83" s="133"/>
      <c r="HB83" s="133"/>
      <c r="HC83" s="133"/>
      <c r="HD83" s="133"/>
      <c r="HE83" s="133"/>
      <c r="HF83" s="133"/>
      <c r="HG83" s="133"/>
      <c r="HH83" s="133"/>
      <c r="HI83" s="133"/>
      <c r="HJ83" s="133"/>
      <c r="HK83" s="133"/>
      <c r="HL83" s="133"/>
      <c r="HM83" s="133"/>
      <c r="HN83" s="133"/>
      <c r="HO83" s="133"/>
      <c r="HP83" s="133"/>
      <c r="HQ83" s="133"/>
      <c r="HR83" s="133"/>
      <c r="HS83" s="133"/>
      <c r="HT83" s="133"/>
      <c r="HU83" s="133"/>
      <c r="HV83" s="133"/>
      <c r="HW83" s="133"/>
      <c r="HX83" s="133"/>
      <c r="HY83" s="133"/>
      <c r="HZ83" s="133"/>
      <c r="IA83" s="133"/>
      <c r="IB83" s="133"/>
      <c r="IC83" s="133"/>
      <c r="ID83" s="133"/>
      <c r="IE83" s="133"/>
      <c r="IF83" s="133"/>
      <c r="IG83" s="133"/>
      <c r="IH83" s="133"/>
      <c r="II83" s="133"/>
      <c r="IJ83" s="133"/>
      <c r="IK83" s="133"/>
      <c r="IL83" s="133"/>
      <c r="IM83" s="133"/>
      <c r="IN83" s="133"/>
      <c r="IO83" s="133"/>
      <c r="IP83" s="133"/>
      <c r="IQ83" s="133"/>
      <c r="IR83" s="133"/>
      <c r="IS83" s="133"/>
      <c r="IT83" s="133"/>
      <c r="IU83" s="133"/>
      <c r="IV83" s="133"/>
      <c r="IW83" s="133"/>
    </row>
    <row r="84" customFormat="false" ht="12" hidden="true" customHeight="true" outlineLevel="0" collapsed="false">
      <c r="A84" s="134" t="s">
        <v>70</v>
      </c>
      <c r="B84" s="81" t="n">
        <v>36910</v>
      </c>
      <c r="C84" s="124" t="n">
        <v>4147.62</v>
      </c>
      <c r="D84" s="124" t="n">
        <v>3074.776</v>
      </c>
      <c r="E84" s="125" t="n">
        <v>7222.396</v>
      </c>
      <c r="F84" s="126" t="n">
        <v>1457.88</v>
      </c>
      <c r="G84" s="135"/>
      <c r="H84" s="135"/>
      <c r="I84" s="124" t="n">
        <v>704.292</v>
      </c>
      <c r="J84" s="124" t="n">
        <v>434.833</v>
      </c>
      <c r="K84" s="124" t="n">
        <v>2570.834</v>
      </c>
      <c r="L84" s="124" t="n">
        <v>855.44</v>
      </c>
      <c r="M84" s="124" t="n">
        <v>906.794</v>
      </c>
      <c r="N84" s="124" t="n">
        <v>843.931</v>
      </c>
      <c r="O84" s="124" t="n">
        <v>57</v>
      </c>
      <c r="P84" s="125" t="n">
        <v>7831.004</v>
      </c>
      <c r="Q84" s="126" t="n">
        <v>-386.274</v>
      </c>
      <c r="R84" s="124" t="n">
        <v>-222.334</v>
      </c>
      <c r="S84" s="124" t="n">
        <v>-608.608</v>
      </c>
      <c r="T84" s="136" t="n">
        <v>14077958</v>
      </c>
      <c r="U84" s="125" t="n">
        <v>22107656</v>
      </c>
      <c r="V84" s="129" t="n">
        <v>0</v>
      </c>
      <c r="W84" s="130" t="n">
        <v>22.8188091817725</v>
      </c>
      <c r="X84" s="53" t="n">
        <v>34</v>
      </c>
      <c r="Y84" s="55" t="n">
        <v>21</v>
      </c>
      <c r="Z84" s="132" t="n">
        <v>27.5</v>
      </c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  <c r="CQ84" s="133"/>
      <c r="CR84" s="133"/>
      <c r="CS84" s="133"/>
      <c r="CT84" s="133"/>
      <c r="CU84" s="133"/>
      <c r="CV84" s="133"/>
      <c r="CW84" s="133"/>
      <c r="CX84" s="133"/>
      <c r="CY84" s="133"/>
      <c r="CZ84" s="133"/>
      <c r="DA84" s="133"/>
      <c r="DB84" s="133"/>
      <c r="DC84" s="133"/>
      <c r="DD84" s="133"/>
      <c r="DE84" s="133"/>
      <c r="DF84" s="133"/>
      <c r="DG84" s="133"/>
      <c r="DH84" s="133"/>
      <c r="DI84" s="133"/>
      <c r="DJ84" s="133"/>
      <c r="DK84" s="133"/>
      <c r="DL84" s="133"/>
      <c r="DM84" s="133"/>
      <c r="DN84" s="133"/>
      <c r="DO84" s="133"/>
      <c r="DP84" s="133"/>
      <c r="DQ84" s="133"/>
      <c r="DR84" s="133"/>
      <c r="DS84" s="133"/>
      <c r="DT84" s="133"/>
      <c r="DU84" s="133"/>
      <c r="DV84" s="133"/>
      <c r="DW84" s="133"/>
      <c r="DX84" s="133"/>
      <c r="DY84" s="133"/>
      <c r="DZ84" s="133"/>
      <c r="EA84" s="133"/>
      <c r="EB84" s="133"/>
      <c r="EC84" s="133"/>
      <c r="ED84" s="133"/>
      <c r="EE84" s="133"/>
      <c r="EF84" s="133"/>
      <c r="EG84" s="133"/>
      <c r="EH84" s="133"/>
      <c r="EI84" s="133"/>
      <c r="EJ84" s="133"/>
      <c r="EK84" s="133"/>
      <c r="EL84" s="133"/>
      <c r="EM84" s="133"/>
      <c r="EN84" s="133"/>
      <c r="EO84" s="133"/>
      <c r="EP84" s="133"/>
      <c r="EQ84" s="133"/>
      <c r="ER84" s="133"/>
      <c r="ES84" s="133"/>
      <c r="ET84" s="133"/>
      <c r="EU84" s="133"/>
      <c r="EV84" s="133"/>
      <c r="EW84" s="133"/>
      <c r="EX84" s="133"/>
      <c r="EY84" s="133"/>
      <c r="EZ84" s="133"/>
      <c r="FA84" s="133"/>
      <c r="FB84" s="133"/>
      <c r="FC84" s="133"/>
      <c r="FD84" s="133"/>
      <c r="FE84" s="133"/>
      <c r="FF84" s="133"/>
      <c r="FG84" s="133"/>
      <c r="FH84" s="133"/>
      <c r="FI84" s="133"/>
      <c r="FJ84" s="133"/>
      <c r="FK84" s="133"/>
      <c r="FL84" s="133"/>
      <c r="FM84" s="133"/>
      <c r="FN84" s="133"/>
      <c r="FO84" s="133"/>
      <c r="FP84" s="133"/>
      <c r="FQ84" s="133"/>
      <c r="FR84" s="133"/>
      <c r="FS84" s="133"/>
      <c r="FT84" s="133"/>
      <c r="FU84" s="133"/>
      <c r="FV84" s="133"/>
      <c r="FW84" s="133"/>
      <c r="FX84" s="133"/>
      <c r="FY84" s="133"/>
      <c r="FZ84" s="133"/>
      <c r="GA84" s="133"/>
      <c r="GB84" s="133"/>
      <c r="GC84" s="133"/>
      <c r="GD84" s="133"/>
      <c r="GE84" s="133"/>
      <c r="GF84" s="133"/>
      <c r="GG84" s="133"/>
      <c r="GH84" s="133"/>
      <c r="GI84" s="133"/>
      <c r="GJ84" s="133"/>
      <c r="GK84" s="133"/>
      <c r="GL84" s="133"/>
      <c r="GM84" s="133"/>
      <c r="GN84" s="133"/>
      <c r="GO84" s="133"/>
      <c r="GP84" s="133"/>
      <c r="GQ84" s="133"/>
      <c r="GR84" s="133"/>
      <c r="GS84" s="133"/>
      <c r="GT84" s="133"/>
      <c r="GU84" s="133"/>
      <c r="GV84" s="133"/>
      <c r="GW84" s="133"/>
      <c r="GX84" s="133"/>
      <c r="GY84" s="133"/>
      <c r="GZ84" s="133"/>
      <c r="HA84" s="133"/>
      <c r="HB84" s="133"/>
      <c r="HC84" s="133"/>
      <c r="HD84" s="133"/>
      <c r="HE84" s="133"/>
      <c r="HF84" s="133"/>
      <c r="HG84" s="133"/>
      <c r="HH84" s="133"/>
      <c r="HI84" s="133"/>
      <c r="HJ84" s="133"/>
      <c r="HK84" s="133"/>
      <c r="HL84" s="133"/>
      <c r="HM84" s="133"/>
      <c r="HN84" s="133"/>
      <c r="HO84" s="133"/>
      <c r="HP84" s="133"/>
      <c r="HQ84" s="133"/>
      <c r="HR84" s="133"/>
      <c r="HS84" s="133"/>
      <c r="HT84" s="133"/>
      <c r="HU84" s="133"/>
      <c r="HV84" s="133"/>
      <c r="HW84" s="133"/>
      <c r="HX84" s="133"/>
      <c r="HY84" s="133"/>
      <c r="HZ84" s="133"/>
      <c r="IA84" s="133"/>
      <c r="IB84" s="133"/>
      <c r="IC84" s="133"/>
      <c r="ID84" s="133"/>
      <c r="IE84" s="133"/>
      <c r="IF84" s="133"/>
      <c r="IG84" s="133"/>
      <c r="IH84" s="133"/>
      <c r="II84" s="133"/>
      <c r="IJ84" s="133"/>
      <c r="IK84" s="133"/>
      <c r="IL84" s="133"/>
      <c r="IM84" s="133"/>
      <c r="IN84" s="133"/>
      <c r="IO84" s="133"/>
      <c r="IP84" s="133"/>
      <c r="IQ84" s="133"/>
      <c r="IR84" s="133"/>
      <c r="IS84" s="133"/>
      <c r="IT84" s="133"/>
      <c r="IU84" s="133"/>
      <c r="IV84" s="133"/>
      <c r="IW84" s="133"/>
    </row>
    <row r="85" customFormat="false" ht="12" hidden="true" customHeight="true" outlineLevel="0" collapsed="false">
      <c r="A85" s="134" t="s">
        <v>71</v>
      </c>
      <c r="B85" s="81" t="n">
        <v>36911</v>
      </c>
      <c r="C85" s="124" t="n">
        <v>3981.281</v>
      </c>
      <c r="D85" s="124" t="n">
        <v>3115.705</v>
      </c>
      <c r="E85" s="125" t="n">
        <v>7096.986</v>
      </c>
      <c r="F85" s="126" t="n">
        <v>1301.337</v>
      </c>
      <c r="G85" s="135"/>
      <c r="H85" s="135"/>
      <c r="I85" s="124" t="n">
        <v>645.969</v>
      </c>
      <c r="J85" s="124" t="n">
        <v>383.746</v>
      </c>
      <c r="K85" s="124" t="n">
        <v>2612.225</v>
      </c>
      <c r="L85" s="124" t="n">
        <v>829.816</v>
      </c>
      <c r="M85" s="124" t="n">
        <v>961.75</v>
      </c>
      <c r="N85" s="124" t="n">
        <v>840.94</v>
      </c>
      <c r="O85" s="124" t="n">
        <v>64</v>
      </c>
      <c r="P85" s="125" t="n">
        <v>7639.783</v>
      </c>
      <c r="Q85" s="126" t="n">
        <v>-370.044</v>
      </c>
      <c r="R85" s="124" t="n">
        <v>-172.753</v>
      </c>
      <c r="S85" s="124" t="n">
        <v>-542.797</v>
      </c>
      <c r="T85" s="136" t="n">
        <v>13707914</v>
      </c>
      <c r="U85" s="125" t="n">
        <v>21934903</v>
      </c>
      <c r="V85" s="129" t="n">
        <v>0</v>
      </c>
      <c r="W85" s="130" t="n">
        <v>25.9442183350418</v>
      </c>
      <c r="X85" s="53" t="n">
        <v>36</v>
      </c>
      <c r="Y85" s="55" t="n">
        <v>20</v>
      </c>
      <c r="Z85" s="132" t="n">
        <v>28</v>
      </c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  <c r="CQ85" s="133"/>
      <c r="CR85" s="133"/>
      <c r="CS85" s="133"/>
      <c r="CT85" s="133"/>
      <c r="CU85" s="133"/>
      <c r="CV85" s="133"/>
      <c r="CW85" s="133"/>
      <c r="CX85" s="133"/>
      <c r="CY85" s="133"/>
      <c r="CZ85" s="133"/>
      <c r="DA85" s="133"/>
      <c r="DB85" s="133"/>
      <c r="DC85" s="133"/>
      <c r="DD85" s="133"/>
      <c r="DE85" s="133"/>
      <c r="DF85" s="133"/>
      <c r="DG85" s="133"/>
      <c r="DH85" s="133"/>
      <c r="DI85" s="133"/>
      <c r="DJ85" s="133"/>
      <c r="DK85" s="133"/>
      <c r="DL85" s="133"/>
      <c r="DM85" s="133"/>
      <c r="DN85" s="133"/>
      <c r="DO85" s="133"/>
      <c r="DP85" s="133"/>
      <c r="DQ85" s="133"/>
      <c r="DR85" s="133"/>
      <c r="DS85" s="133"/>
      <c r="DT85" s="133"/>
      <c r="DU85" s="133"/>
      <c r="DV85" s="133"/>
      <c r="DW85" s="133"/>
      <c r="DX85" s="133"/>
      <c r="DY85" s="133"/>
      <c r="DZ85" s="133"/>
      <c r="EA85" s="133"/>
      <c r="EB85" s="133"/>
      <c r="EC85" s="133"/>
      <c r="ED85" s="133"/>
      <c r="EE85" s="133"/>
      <c r="EF85" s="133"/>
      <c r="EG85" s="133"/>
      <c r="EH85" s="133"/>
      <c r="EI85" s="133"/>
      <c r="EJ85" s="133"/>
      <c r="EK85" s="133"/>
      <c r="EL85" s="133"/>
      <c r="EM85" s="133"/>
      <c r="EN85" s="133"/>
      <c r="EO85" s="133"/>
      <c r="EP85" s="133"/>
      <c r="EQ85" s="133"/>
      <c r="ER85" s="133"/>
      <c r="ES85" s="133"/>
      <c r="ET85" s="133"/>
      <c r="EU85" s="133"/>
      <c r="EV85" s="133"/>
      <c r="EW85" s="133"/>
      <c r="EX85" s="133"/>
      <c r="EY85" s="133"/>
      <c r="EZ85" s="133"/>
      <c r="FA85" s="133"/>
      <c r="FB85" s="133"/>
      <c r="FC85" s="133"/>
      <c r="FD85" s="133"/>
      <c r="FE85" s="133"/>
      <c r="FF85" s="133"/>
      <c r="FG85" s="133"/>
      <c r="FH85" s="133"/>
      <c r="FI85" s="133"/>
      <c r="FJ85" s="133"/>
      <c r="FK85" s="133"/>
      <c r="FL85" s="133"/>
      <c r="FM85" s="133"/>
      <c r="FN85" s="133"/>
      <c r="FO85" s="133"/>
      <c r="FP85" s="133"/>
      <c r="FQ85" s="133"/>
      <c r="FR85" s="133"/>
      <c r="FS85" s="133"/>
      <c r="FT85" s="133"/>
      <c r="FU85" s="133"/>
      <c r="FV85" s="133"/>
      <c r="FW85" s="133"/>
      <c r="FX85" s="133"/>
      <c r="FY85" s="133"/>
      <c r="FZ85" s="133"/>
      <c r="GA85" s="133"/>
      <c r="GB85" s="133"/>
      <c r="GC85" s="133"/>
      <c r="GD85" s="133"/>
      <c r="GE85" s="133"/>
      <c r="GF85" s="133"/>
      <c r="GG85" s="133"/>
      <c r="GH85" s="133"/>
      <c r="GI85" s="133"/>
      <c r="GJ85" s="133"/>
      <c r="GK85" s="133"/>
      <c r="GL85" s="133"/>
      <c r="GM85" s="133"/>
      <c r="GN85" s="133"/>
      <c r="GO85" s="133"/>
      <c r="GP85" s="133"/>
      <c r="GQ85" s="133"/>
      <c r="GR85" s="133"/>
      <c r="GS85" s="133"/>
      <c r="GT85" s="133"/>
      <c r="GU85" s="133"/>
      <c r="GV85" s="133"/>
      <c r="GW85" s="133"/>
      <c r="GX85" s="133"/>
      <c r="GY85" s="133"/>
      <c r="GZ85" s="133"/>
      <c r="HA85" s="133"/>
      <c r="HB85" s="133"/>
      <c r="HC85" s="133"/>
      <c r="HD85" s="133"/>
      <c r="HE85" s="133"/>
      <c r="HF85" s="133"/>
      <c r="HG85" s="133"/>
      <c r="HH85" s="133"/>
      <c r="HI85" s="133"/>
      <c r="HJ85" s="133"/>
      <c r="HK85" s="133"/>
      <c r="HL85" s="133"/>
      <c r="HM85" s="133"/>
      <c r="HN85" s="133"/>
      <c r="HO85" s="133"/>
      <c r="HP85" s="133"/>
      <c r="HQ85" s="133"/>
      <c r="HR85" s="133"/>
      <c r="HS85" s="133"/>
      <c r="HT85" s="133"/>
      <c r="HU85" s="133"/>
      <c r="HV85" s="133"/>
      <c r="HW85" s="133"/>
      <c r="HX85" s="133"/>
      <c r="HY85" s="133"/>
      <c r="HZ85" s="133"/>
      <c r="IA85" s="133"/>
      <c r="IB85" s="133"/>
      <c r="IC85" s="133"/>
      <c r="ID85" s="133"/>
      <c r="IE85" s="133"/>
      <c r="IF85" s="133"/>
      <c r="IG85" s="133"/>
      <c r="IH85" s="133"/>
      <c r="II85" s="133"/>
      <c r="IJ85" s="133"/>
      <c r="IK85" s="133"/>
      <c r="IL85" s="133"/>
      <c r="IM85" s="133"/>
      <c r="IN85" s="133"/>
      <c r="IO85" s="133"/>
      <c r="IP85" s="133"/>
      <c r="IQ85" s="133"/>
      <c r="IR85" s="133"/>
      <c r="IS85" s="133"/>
      <c r="IT85" s="133"/>
      <c r="IU85" s="133"/>
      <c r="IV85" s="133"/>
      <c r="IW85" s="133"/>
    </row>
    <row r="86" customFormat="false" ht="12" hidden="true" customHeight="true" outlineLevel="0" collapsed="false">
      <c r="A86" s="134" t="s">
        <v>72</v>
      </c>
      <c r="B86" s="81" t="n">
        <v>36912</v>
      </c>
      <c r="C86" s="124" t="n">
        <v>3985.452</v>
      </c>
      <c r="D86" s="124" t="n">
        <v>3121.487</v>
      </c>
      <c r="E86" s="125" t="n">
        <v>7106.939</v>
      </c>
      <c r="F86" s="126" t="n">
        <v>1179.546</v>
      </c>
      <c r="G86" s="135"/>
      <c r="H86" s="135"/>
      <c r="I86" s="124" t="n">
        <v>660.368</v>
      </c>
      <c r="J86" s="124" t="n">
        <v>431.934</v>
      </c>
      <c r="K86" s="124" t="n">
        <v>2612.74</v>
      </c>
      <c r="L86" s="124" t="n">
        <v>855.207</v>
      </c>
      <c r="M86" s="124" t="n">
        <v>962.89</v>
      </c>
      <c r="N86" s="124" t="n">
        <v>836.436</v>
      </c>
      <c r="O86" s="124" t="n">
        <v>48</v>
      </c>
      <c r="P86" s="125" t="n">
        <v>7587.121</v>
      </c>
      <c r="Q86" s="126" t="n">
        <v>-425.784</v>
      </c>
      <c r="R86" s="124" t="n">
        <v>-54.398</v>
      </c>
      <c r="S86" s="124" t="n">
        <v>-480.182</v>
      </c>
      <c r="T86" s="136" t="n">
        <v>13282130</v>
      </c>
      <c r="U86" s="125" t="n">
        <v>21880505</v>
      </c>
      <c r="V86" s="129" t="n">
        <v>0</v>
      </c>
      <c r="W86" s="130" t="n">
        <v>28.4541333343873</v>
      </c>
      <c r="X86" s="53" t="n">
        <v>38</v>
      </c>
      <c r="Y86" s="55" t="n">
        <v>20</v>
      </c>
      <c r="Z86" s="132" t="n">
        <v>29</v>
      </c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  <c r="CQ86" s="133"/>
      <c r="CR86" s="133"/>
      <c r="CS86" s="133"/>
      <c r="CT86" s="133"/>
      <c r="CU86" s="133"/>
      <c r="CV86" s="133"/>
      <c r="CW86" s="133"/>
      <c r="CX86" s="133"/>
      <c r="CY86" s="133"/>
      <c r="CZ86" s="133"/>
      <c r="DA86" s="133"/>
      <c r="DB86" s="133"/>
      <c r="DC86" s="133"/>
      <c r="DD86" s="133"/>
      <c r="DE86" s="133"/>
      <c r="DF86" s="133"/>
      <c r="DG86" s="133"/>
      <c r="DH86" s="133"/>
      <c r="DI86" s="133"/>
      <c r="DJ86" s="133"/>
      <c r="DK86" s="133"/>
      <c r="DL86" s="133"/>
      <c r="DM86" s="133"/>
      <c r="DN86" s="133"/>
      <c r="DO86" s="133"/>
      <c r="DP86" s="133"/>
      <c r="DQ86" s="133"/>
      <c r="DR86" s="133"/>
      <c r="DS86" s="133"/>
      <c r="DT86" s="133"/>
      <c r="DU86" s="133"/>
      <c r="DV86" s="133"/>
      <c r="DW86" s="133"/>
      <c r="DX86" s="133"/>
      <c r="DY86" s="133"/>
      <c r="DZ86" s="133"/>
      <c r="EA86" s="133"/>
      <c r="EB86" s="133"/>
      <c r="EC86" s="133"/>
      <c r="ED86" s="133"/>
      <c r="EE86" s="133"/>
      <c r="EF86" s="133"/>
      <c r="EG86" s="133"/>
      <c r="EH86" s="133"/>
      <c r="EI86" s="133"/>
      <c r="EJ86" s="133"/>
      <c r="EK86" s="133"/>
      <c r="EL86" s="133"/>
      <c r="EM86" s="133"/>
      <c r="EN86" s="133"/>
      <c r="EO86" s="133"/>
      <c r="EP86" s="133"/>
      <c r="EQ86" s="133"/>
      <c r="ER86" s="133"/>
      <c r="ES86" s="133"/>
      <c r="ET86" s="133"/>
      <c r="EU86" s="133"/>
      <c r="EV86" s="133"/>
      <c r="EW86" s="133"/>
      <c r="EX86" s="133"/>
      <c r="EY86" s="133"/>
      <c r="EZ86" s="133"/>
      <c r="FA86" s="133"/>
      <c r="FB86" s="133"/>
      <c r="FC86" s="133"/>
      <c r="FD86" s="133"/>
      <c r="FE86" s="133"/>
      <c r="FF86" s="133"/>
      <c r="FG86" s="133"/>
      <c r="FH86" s="133"/>
      <c r="FI86" s="133"/>
      <c r="FJ86" s="133"/>
      <c r="FK86" s="133"/>
      <c r="FL86" s="133"/>
      <c r="FM86" s="133"/>
      <c r="FN86" s="133"/>
      <c r="FO86" s="133"/>
      <c r="FP86" s="133"/>
      <c r="FQ86" s="133"/>
      <c r="FR86" s="133"/>
      <c r="FS86" s="133"/>
      <c r="FT86" s="133"/>
      <c r="FU86" s="133"/>
      <c r="FV86" s="133"/>
      <c r="FW86" s="133"/>
      <c r="FX86" s="133"/>
      <c r="FY86" s="133"/>
      <c r="FZ86" s="133"/>
      <c r="GA86" s="133"/>
      <c r="GB86" s="133"/>
      <c r="GC86" s="133"/>
      <c r="GD86" s="133"/>
      <c r="GE86" s="133"/>
      <c r="GF86" s="133"/>
      <c r="GG86" s="133"/>
      <c r="GH86" s="133"/>
      <c r="GI86" s="133"/>
      <c r="GJ86" s="133"/>
      <c r="GK86" s="133"/>
      <c r="GL86" s="133"/>
      <c r="GM86" s="133"/>
      <c r="GN86" s="133"/>
      <c r="GO86" s="133"/>
      <c r="GP86" s="133"/>
      <c r="GQ86" s="133"/>
      <c r="GR86" s="133"/>
      <c r="GS86" s="133"/>
      <c r="GT86" s="133"/>
      <c r="GU86" s="133"/>
      <c r="GV86" s="133"/>
      <c r="GW86" s="133"/>
      <c r="GX86" s="133"/>
      <c r="GY86" s="133"/>
      <c r="GZ86" s="133"/>
      <c r="HA86" s="133"/>
      <c r="HB86" s="133"/>
      <c r="HC86" s="133"/>
      <c r="HD86" s="133"/>
      <c r="HE86" s="133"/>
      <c r="HF86" s="133"/>
      <c r="HG86" s="133"/>
      <c r="HH86" s="133"/>
      <c r="HI86" s="133"/>
      <c r="HJ86" s="133"/>
      <c r="HK86" s="133"/>
      <c r="HL86" s="133"/>
      <c r="HM86" s="133"/>
      <c r="HN86" s="133"/>
      <c r="HO86" s="133"/>
      <c r="HP86" s="133"/>
      <c r="HQ86" s="133"/>
      <c r="HR86" s="133"/>
      <c r="HS86" s="133"/>
      <c r="HT86" s="133"/>
      <c r="HU86" s="133"/>
      <c r="HV86" s="133"/>
      <c r="HW86" s="133"/>
      <c r="HX86" s="133"/>
      <c r="HY86" s="133"/>
      <c r="HZ86" s="133"/>
      <c r="IA86" s="133"/>
      <c r="IB86" s="133"/>
      <c r="IC86" s="133"/>
      <c r="ID86" s="133"/>
      <c r="IE86" s="133"/>
      <c r="IF86" s="133"/>
      <c r="IG86" s="133"/>
      <c r="IH86" s="133"/>
      <c r="II86" s="133"/>
      <c r="IJ86" s="133"/>
      <c r="IK86" s="133"/>
      <c r="IL86" s="133"/>
      <c r="IM86" s="133"/>
      <c r="IN86" s="133"/>
      <c r="IO86" s="133"/>
      <c r="IP86" s="133"/>
      <c r="IQ86" s="133"/>
      <c r="IR86" s="133"/>
      <c r="IS86" s="133"/>
      <c r="IT86" s="133"/>
      <c r="IU86" s="133"/>
      <c r="IV86" s="133"/>
      <c r="IW86" s="133"/>
    </row>
    <row r="87" customFormat="false" ht="12" hidden="true" customHeight="true" outlineLevel="0" collapsed="false">
      <c r="A87" s="134" t="s">
        <v>73</v>
      </c>
      <c r="B87" s="81" t="n">
        <v>36913</v>
      </c>
      <c r="C87" s="124" t="n">
        <v>3968.282</v>
      </c>
      <c r="D87" s="124" t="n">
        <v>3143.545</v>
      </c>
      <c r="E87" s="125" t="n">
        <v>7111.827</v>
      </c>
      <c r="F87" s="126" t="n">
        <v>1240.922</v>
      </c>
      <c r="G87" s="135"/>
      <c r="H87" s="135"/>
      <c r="I87" s="124" t="n">
        <v>676.896</v>
      </c>
      <c r="J87" s="124" t="n">
        <v>412.851</v>
      </c>
      <c r="K87" s="124" t="n">
        <v>2668.321</v>
      </c>
      <c r="L87" s="124" t="n">
        <v>847.219</v>
      </c>
      <c r="M87" s="124" t="n">
        <v>898.52</v>
      </c>
      <c r="N87" s="124" t="n">
        <v>827.726</v>
      </c>
      <c r="O87" s="124" t="n">
        <v>48</v>
      </c>
      <c r="P87" s="125" t="n">
        <v>7620.455</v>
      </c>
      <c r="Q87" s="126" t="n">
        <v>-358.372</v>
      </c>
      <c r="R87" s="124" t="n">
        <v>-150.256</v>
      </c>
      <c r="S87" s="124" t="n">
        <v>-508.628</v>
      </c>
      <c r="T87" s="136" t="n">
        <v>12923758</v>
      </c>
      <c r="U87" s="125" t="n">
        <v>21730249</v>
      </c>
      <c r="V87" s="129" t="n">
        <v>0</v>
      </c>
      <c r="W87" s="130" t="n">
        <v>32.9206503627657</v>
      </c>
      <c r="X87" s="53" t="n">
        <v>36</v>
      </c>
      <c r="Y87" s="55" t="n">
        <v>22</v>
      </c>
      <c r="Z87" s="132" t="n">
        <v>29</v>
      </c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3"/>
      <c r="CZ87" s="133"/>
      <c r="DA87" s="133"/>
      <c r="DB87" s="133"/>
      <c r="DC87" s="133"/>
      <c r="DD87" s="133"/>
      <c r="DE87" s="133"/>
      <c r="DF87" s="133"/>
      <c r="DG87" s="133"/>
      <c r="DH87" s="133"/>
      <c r="DI87" s="133"/>
      <c r="DJ87" s="133"/>
      <c r="DK87" s="133"/>
      <c r="DL87" s="133"/>
      <c r="DM87" s="133"/>
      <c r="DN87" s="133"/>
      <c r="DO87" s="133"/>
      <c r="DP87" s="133"/>
      <c r="DQ87" s="133"/>
      <c r="DR87" s="133"/>
      <c r="DS87" s="133"/>
      <c r="DT87" s="133"/>
      <c r="DU87" s="133"/>
      <c r="DV87" s="133"/>
      <c r="DW87" s="133"/>
      <c r="DX87" s="133"/>
      <c r="DY87" s="133"/>
      <c r="DZ87" s="133"/>
      <c r="EA87" s="133"/>
      <c r="EB87" s="133"/>
      <c r="EC87" s="133"/>
      <c r="ED87" s="133"/>
      <c r="EE87" s="133"/>
      <c r="EF87" s="133"/>
      <c r="EG87" s="133"/>
      <c r="EH87" s="133"/>
      <c r="EI87" s="133"/>
      <c r="EJ87" s="133"/>
      <c r="EK87" s="133"/>
      <c r="EL87" s="133"/>
      <c r="EM87" s="133"/>
      <c r="EN87" s="133"/>
      <c r="EO87" s="133"/>
      <c r="EP87" s="133"/>
      <c r="EQ87" s="133"/>
      <c r="ER87" s="133"/>
      <c r="ES87" s="133"/>
      <c r="ET87" s="133"/>
      <c r="EU87" s="133"/>
      <c r="EV87" s="133"/>
      <c r="EW87" s="133"/>
      <c r="EX87" s="133"/>
      <c r="EY87" s="133"/>
      <c r="EZ87" s="133"/>
      <c r="FA87" s="133"/>
      <c r="FB87" s="133"/>
      <c r="FC87" s="133"/>
      <c r="FD87" s="133"/>
      <c r="FE87" s="133"/>
      <c r="FF87" s="133"/>
      <c r="FG87" s="133"/>
      <c r="FH87" s="133"/>
      <c r="FI87" s="133"/>
      <c r="FJ87" s="133"/>
      <c r="FK87" s="133"/>
      <c r="FL87" s="133"/>
      <c r="FM87" s="133"/>
      <c r="FN87" s="133"/>
      <c r="FO87" s="133"/>
      <c r="FP87" s="133"/>
      <c r="FQ87" s="133"/>
      <c r="FR87" s="133"/>
      <c r="FS87" s="133"/>
      <c r="FT87" s="133"/>
      <c r="FU87" s="133"/>
      <c r="FV87" s="133"/>
      <c r="FW87" s="133"/>
      <c r="FX87" s="133"/>
      <c r="FY87" s="133"/>
      <c r="FZ87" s="133"/>
      <c r="GA87" s="133"/>
      <c r="GB87" s="133"/>
      <c r="GC87" s="133"/>
      <c r="GD87" s="133"/>
      <c r="GE87" s="133"/>
      <c r="GF87" s="133"/>
      <c r="GG87" s="133"/>
      <c r="GH87" s="133"/>
      <c r="GI87" s="133"/>
      <c r="GJ87" s="133"/>
      <c r="GK87" s="133"/>
      <c r="GL87" s="133"/>
      <c r="GM87" s="133"/>
      <c r="GN87" s="133"/>
      <c r="GO87" s="133"/>
      <c r="GP87" s="133"/>
      <c r="GQ87" s="133"/>
      <c r="GR87" s="133"/>
      <c r="GS87" s="133"/>
      <c r="GT87" s="133"/>
      <c r="GU87" s="133"/>
      <c r="GV87" s="133"/>
      <c r="GW87" s="133"/>
      <c r="GX87" s="133"/>
      <c r="GY87" s="133"/>
      <c r="GZ87" s="133"/>
      <c r="HA87" s="133"/>
      <c r="HB87" s="133"/>
      <c r="HC87" s="133"/>
      <c r="HD87" s="133"/>
      <c r="HE87" s="133"/>
      <c r="HF87" s="133"/>
      <c r="HG87" s="133"/>
      <c r="HH87" s="133"/>
      <c r="HI87" s="133"/>
      <c r="HJ87" s="133"/>
      <c r="HK87" s="133"/>
      <c r="HL87" s="133"/>
      <c r="HM87" s="133"/>
      <c r="HN87" s="133"/>
      <c r="HO87" s="133"/>
      <c r="HP87" s="133"/>
      <c r="HQ87" s="133"/>
      <c r="HR87" s="133"/>
      <c r="HS87" s="133"/>
      <c r="HT87" s="133"/>
      <c r="HU87" s="133"/>
      <c r="HV87" s="133"/>
      <c r="HW87" s="133"/>
      <c r="HX87" s="133"/>
      <c r="HY87" s="133"/>
      <c r="HZ87" s="133"/>
      <c r="IA87" s="133"/>
      <c r="IB87" s="133"/>
      <c r="IC87" s="133"/>
      <c r="ID87" s="133"/>
      <c r="IE87" s="133"/>
      <c r="IF87" s="133"/>
      <c r="IG87" s="133"/>
      <c r="IH87" s="133"/>
      <c r="II87" s="133"/>
      <c r="IJ87" s="133"/>
      <c r="IK87" s="133"/>
      <c r="IL87" s="133"/>
      <c r="IM87" s="133"/>
      <c r="IN87" s="133"/>
      <c r="IO87" s="133"/>
      <c r="IP87" s="133"/>
      <c r="IQ87" s="133"/>
      <c r="IR87" s="133"/>
      <c r="IS87" s="133"/>
      <c r="IT87" s="133"/>
      <c r="IU87" s="133"/>
      <c r="IV87" s="133"/>
      <c r="IW87" s="133"/>
    </row>
    <row r="88" customFormat="false" ht="12" hidden="true" customHeight="true" outlineLevel="0" collapsed="false">
      <c r="A88" s="134" t="s">
        <v>74</v>
      </c>
      <c r="B88" s="81" t="n">
        <v>36914</v>
      </c>
      <c r="C88" s="124" t="n">
        <v>3906.616</v>
      </c>
      <c r="D88" s="124" t="n">
        <v>3183.527</v>
      </c>
      <c r="E88" s="125" t="n">
        <v>7090.143</v>
      </c>
      <c r="F88" s="126" t="n">
        <v>1150.77</v>
      </c>
      <c r="G88" s="135"/>
      <c r="H88" s="135"/>
      <c r="I88" s="124" t="n">
        <v>595.9</v>
      </c>
      <c r="J88" s="124" t="n">
        <v>455.711</v>
      </c>
      <c r="K88" s="124" t="n">
        <v>2723.685</v>
      </c>
      <c r="L88" s="124" t="n">
        <v>819.696</v>
      </c>
      <c r="M88" s="124" t="n">
        <v>950.642</v>
      </c>
      <c r="N88" s="124" t="n">
        <v>834.251</v>
      </c>
      <c r="O88" s="124" t="n">
        <v>52</v>
      </c>
      <c r="P88" s="125" t="n">
        <v>7582.655</v>
      </c>
      <c r="Q88" s="126" t="n">
        <v>-365.847</v>
      </c>
      <c r="R88" s="124" t="n">
        <v>-126.665</v>
      </c>
      <c r="S88" s="124" t="n">
        <v>-492.512</v>
      </c>
      <c r="T88" s="136" t="n">
        <v>12557911</v>
      </c>
      <c r="U88" s="125" t="n">
        <v>21603584</v>
      </c>
      <c r="V88" s="129" t="n">
        <v>-6.25277607468888E-013</v>
      </c>
      <c r="W88" s="130" t="n">
        <v>31.6618261481924</v>
      </c>
      <c r="X88" s="53" t="n">
        <v>39</v>
      </c>
      <c r="Y88" s="55" t="n">
        <v>27</v>
      </c>
      <c r="Z88" s="132" t="n">
        <v>33</v>
      </c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  <c r="CQ88" s="133"/>
      <c r="CR88" s="133"/>
      <c r="CS88" s="133"/>
      <c r="CT88" s="133"/>
      <c r="CU88" s="133"/>
      <c r="CV88" s="133"/>
      <c r="CW88" s="133"/>
      <c r="CX88" s="133"/>
      <c r="CY88" s="133"/>
      <c r="CZ88" s="133"/>
      <c r="DA88" s="133"/>
      <c r="DB88" s="133"/>
      <c r="DC88" s="133"/>
      <c r="DD88" s="133"/>
      <c r="DE88" s="133"/>
      <c r="DF88" s="133"/>
      <c r="DG88" s="133"/>
      <c r="DH88" s="133"/>
      <c r="DI88" s="133"/>
      <c r="DJ88" s="133"/>
      <c r="DK88" s="133"/>
      <c r="DL88" s="133"/>
      <c r="DM88" s="133"/>
      <c r="DN88" s="133"/>
      <c r="DO88" s="133"/>
      <c r="DP88" s="133"/>
      <c r="DQ88" s="133"/>
      <c r="DR88" s="133"/>
      <c r="DS88" s="133"/>
      <c r="DT88" s="133"/>
      <c r="DU88" s="133"/>
      <c r="DV88" s="133"/>
      <c r="DW88" s="133"/>
      <c r="DX88" s="133"/>
      <c r="DY88" s="133"/>
      <c r="DZ88" s="133"/>
      <c r="EA88" s="133"/>
      <c r="EB88" s="133"/>
      <c r="EC88" s="133"/>
      <c r="ED88" s="133"/>
      <c r="EE88" s="133"/>
      <c r="EF88" s="133"/>
      <c r="EG88" s="133"/>
      <c r="EH88" s="133"/>
      <c r="EI88" s="133"/>
      <c r="EJ88" s="133"/>
      <c r="EK88" s="133"/>
      <c r="EL88" s="133"/>
      <c r="EM88" s="133"/>
      <c r="EN88" s="133"/>
      <c r="EO88" s="133"/>
      <c r="EP88" s="133"/>
      <c r="EQ88" s="133"/>
      <c r="ER88" s="133"/>
      <c r="ES88" s="133"/>
      <c r="ET88" s="133"/>
      <c r="EU88" s="133"/>
      <c r="EV88" s="133"/>
      <c r="EW88" s="133"/>
      <c r="EX88" s="133"/>
      <c r="EY88" s="133"/>
      <c r="EZ88" s="133"/>
      <c r="FA88" s="133"/>
      <c r="FB88" s="133"/>
      <c r="FC88" s="133"/>
      <c r="FD88" s="133"/>
      <c r="FE88" s="133"/>
      <c r="FF88" s="133"/>
      <c r="FG88" s="133"/>
      <c r="FH88" s="133"/>
      <c r="FI88" s="133"/>
      <c r="FJ88" s="133"/>
      <c r="FK88" s="133"/>
      <c r="FL88" s="133"/>
      <c r="FM88" s="133"/>
      <c r="FN88" s="133"/>
      <c r="FO88" s="133"/>
      <c r="FP88" s="133"/>
      <c r="FQ88" s="133"/>
      <c r="FR88" s="133"/>
      <c r="FS88" s="133"/>
      <c r="FT88" s="133"/>
      <c r="FU88" s="133"/>
      <c r="FV88" s="133"/>
      <c r="FW88" s="133"/>
      <c r="FX88" s="133"/>
      <c r="FY88" s="133"/>
      <c r="FZ88" s="133"/>
      <c r="GA88" s="133"/>
      <c r="GB88" s="133"/>
      <c r="GC88" s="133"/>
      <c r="GD88" s="133"/>
      <c r="GE88" s="133"/>
      <c r="GF88" s="133"/>
      <c r="GG88" s="133"/>
      <c r="GH88" s="133"/>
      <c r="GI88" s="133"/>
      <c r="GJ88" s="133"/>
      <c r="GK88" s="133"/>
      <c r="GL88" s="133"/>
      <c r="GM88" s="133"/>
      <c r="GN88" s="133"/>
      <c r="GO88" s="133"/>
      <c r="GP88" s="133"/>
      <c r="GQ88" s="133"/>
      <c r="GR88" s="133"/>
      <c r="GS88" s="133"/>
      <c r="GT88" s="133"/>
      <c r="GU88" s="133"/>
      <c r="GV88" s="133"/>
      <c r="GW88" s="133"/>
      <c r="GX88" s="133"/>
      <c r="GY88" s="133"/>
      <c r="GZ88" s="133"/>
      <c r="HA88" s="133"/>
      <c r="HB88" s="133"/>
      <c r="HC88" s="133"/>
      <c r="HD88" s="133"/>
      <c r="HE88" s="133"/>
      <c r="HF88" s="133"/>
      <c r="HG88" s="133"/>
      <c r="HH88" s="133"/>
      <c r="HI88" s="133"/>
      <c r="HJ88" s="133"/>
      <c r="HK88" s="133"/>
      <c r="HL88" s="133"/>
      <c r="HM88" s="133"/>
      <c r="HN88" s="133"/>
      <c r="HO88" s="133"/>
      <c r="HP88" s="133"/>
      <c r="HQ88" s="133"/>
      <c r="HR88" s="133"/>
      <c r="HS88" s="133"/>
      <c r="HT88" s="133"/>
      <c r="HU88" s="133"/>
      <c r="HV88" s="133"/>
      <c r="HW88" s="133"/>
      <c r="HX88" s="133"/>
      <c r="HY88" s="133"/>
      <c r="HZ88" s="133"/>
      <c r="IA88" s="133"/>
      <c r="IB88" s="133"/>
      <c r="IC88" s="133"/>
      <c r="ID88" s="133"/>
      <c r="IE88" s="133"/>
      <c r="IF88" s="133"/>
      <c r="IG88" s="133"/>
      <c r="IH88" s="133"/>
      <c r="II88" s="133"/>
      <c r="IJ88" s="133"/>
      <c r="IK88" s="133"/>
      <c r="IL88" s="133"/>
      <c r="IM88" s="133"/>
      <c r="IN88" s="133"/>
      <c r="IO88" s="133"/>
      <c r="IP88" s="133"/>
      <c r="IQ88" s="133"/>
      <c r="IR88" s="133"/>
      <c r="IS88" s="133"/>
      <c r="IT88" s="133"/>
      <c r="IU88" s="133"/>
      <c r="IV88" s="133"/>
      <c r="IW88" s="133"/>
    </row>
    <row r="89" customFormat="false" ht="12" hidden="true" customHeight="true" outlineLevel="0" collapsed="false">
      <c r="A89" s="134" t="s">
        <v>68</v>
      </c>
      <c r="B89" s="81" t="n">
        <v>36915</v>
      </c>
      <c r="C89" s="124" t="n">
        <v>3674.208</v>
      </c>
      <c r="D89" s="124" t="n">
        <v>3205.836</v>
      </c>
      <c r="E89" s="125" t="n">
        <v>6880.044</v>
      </c>
      <c r="F89" s="126" t="n">
        <v>1017.7</v>
      </c>
      <c r="G89" s="135"/>
      <c r="H89" s="135"/>
      <c r="I89" s="124" t="n">
        <v>576.683</v>
      </c>
      <c r="J89" s="124" t="n">
        <v>376.052</v>
      </c>
      <c r="K89" s="124" t="n">
        <v>2717.127</v>
      </c>
      <c r="L89" s="124" t="n">
        <v>828.548</v>
      </c>
      <c r="M89" s="124" t="n">
        <v>967.797</v>
      </c>
      <c r="N89" s="124" t="n">
        <v>879.105</v>
      </c>
      <c r="O89" s="124" t="n">
        <v>45</v>
      </c>
      <c r="P89" s="125" t="n">
        <v>7408.012</v>
      </c>
      <c r="Q89" s="126" t="n">
        <v>-408.788</v>
      </c>
      <c r="R89" s="124" t="n">
        <v>-119.18</v>
      </c>
      <c r="S89" s="124" t="n">
        <v>-527.968</v>
      </c>
      <c r="T89" s="136" t="n">
        <v>12149123</v>
      </c>
      <c r="U89" s="125" t="n">
        <v>21484404</v>
      </c>
      <c r="V89" s="129" t="n">
        <v>0</v>
      </c>
      <c r="W89" s="130" t="n">
        <v>26.5334891326055</v>
      </c>
      <c r="X89" s="53" t="n">
        <v>49</v>
      </c>
      <c r="Y89" s="55" t="n">
        <v>20</v>
      </c>
      <c r="Z89" s="132" t="n">
        <v>34.5</v>
      </c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  <c r="CQ89" s="133"/>
      <c r="CR89" s="133"/>
      <c r="CS89" s="133"/>
      <c r="CT89" s="133"/>
      <c r="CU89" s="133"/>
      <c r="CV89" s="133"/>
      <c r="CW89" s="133"/>
      <c r="CX89" s="133"/>
      <c r="CY89" s="133"/>
      <c r="CZ89" s="133"/>
      <c r="DA89" s="133"/>
      <c r="DB89" s="133"/>
      <c r="DC89" s="133"/>
      <c r="DD89" s="133"/>
      <c r="DE89" s="133"/>
      <c r="DF89" s="133"/>
      <c r="DG89" s="133"/>
      <c r="DH89" s="133"/>
      <c r="DI89" s="133"/>
      <c r="DJ89" s="133"/>
      <c r="DK89" s="133"/>
      <c r="DL89" s="133"/>
      <c r="DM89" s="133"/>
      <c r="DN89" s="133"/>
      <c r="DO89" s="133"/>
      <c r="DP89" s="133"/>
      <c r="DQ89" s="133"/>
      <c r="DR89" s="133"/>
      <c r="DS89" s="133"/>
      <c r="DT89" s="133"/>
      <c r="DU89" s="133"/>
      <c r="DV89" s="133"/>
      <c r="DW89" s="133"/>
      <c r="DX89" s="133"/>
      <c r="DY89" s="133"/>
      <c r="DZ89" s="133"/>
      <c r="EA89" s="133"/>
      <c r="EB89" s="133"/>
      <c r="EC89" s="133"/>
      <c r="ED89" s="133"/>
      <c r="EE89" s="133"/>
      <c r="EF89" s="133"/>
      <c r="EG89" s="133"/>
      <c r="EH89" s="133"/>
      <c r="EI89" s="133"/>
      <c r="EJ89" s="133"/>
      <c r="EK89" s="133"/>
      <c r="EL89" s="133"/>
      <c r="EM89" s="133"/>
      <c r="EN89" s="133"/>
      <c r="EO89" s="133"/>
      <c r="EP89" s="133"/>
      <c r="EQ89" s="133"/>
      <c r="ER89" s="133"/>
      <c r="ES89" s="133"/>
      <c r="ET89" s="133"/>
      <c r="EU89" s="133"/>
      <c r="EV89" s="133"/>
      <c r="EW89" s="133"/>
      <c r="EX89" s="133"/>
      <c r="EY89" s="133"/>
      <c r="EZ89" s="133"/>
      <c r="FA89" s="133"/>
      <c r="FB89" s="133"/>
      <c r="FC89" s="133"/>
      <c r="FD89" s="133"/>
      <c r="FE89" s="133"/>
      <c r="FF89" s="133"/>
      <c r="FG89" s="133"/>
      <c r="FH89" s="133"/>
      <c r="FI89" s="133"/>
      <c r="FJ89" s="133"/>
      <c r="FK89" s="133"/>
      <c r="FL89" s="133"/>
      <c r="FM89" s="133"/>
      <c r="FN89" s="133"/>
      <c r="FO89" s="133"/>
      <c r="FP89" s="133"/>
      <c r="FQ89" s="133"/>
      <c r="FR89" s="133"/>
      <c r="FS89" s="133"/>
      <c r="FT89" s="133"/>
      <c r="FU89" s="133"/>
      <c r="FV89" s="133"/>
      <c r="FW89" s="133"/>
      <c r="FX89" s="133"/>
      <c r="FY89" s="133"/>
      <c r="FZ89" s="133"/>
      <c r="GA89" s="133"/>
      <c r="GB89" s="133"/>
      <c r="GC89" s="133"/>
      <c r="GD89" s="133"/>
      <c r="GE89" s="133"/>
      <c r="GF89" s="133"/>
      <c r="GG89" s="133"/>
      <c r="GH89" s="133"/>
      <c r="GI89" s="133"/>
      <c r="GJ89" s="133"/>
      <c r="GK89" s="133"/>
      <c r="GL89" s="133"/>
      <c r="GM89" s="133"/>
      <c r="GN89" s="133"/>
      <c r="GO89" s="133"/>
      <c r="GP89" s="133"/>
      <c r="GQ89" s="133"/>
      <c r="GR89" s="133"/>
      <c r="GS89" s="133"/>
      <c r="GT89" s="133"/>
      <c r="GU89" s="133"/>
      <c r="GV89" s="133"/>
      <c r="GW89" s="133"/>
      <c r="GX89" s="133"/>
      <c r="GY89" s="133"/>
      <c r="GZ89" s="133"/>
      <c r="HA89" s="133"/>
      <c r="HB89" s="133"/>
      <c r="HC89" s="133"/>
      <c r="HD89" s="133"/>
      <c r="HE89" s="133"/>
      <c r="HF89" s="133"/>
      <c r="HG89" s="133"/>
      <c r="HH89" s="133"/>
      <c r="HI89" s="133"/>
      <c r="HJ89" s="133"/>
      <c r="HK89" s="133"/>
      <c r="HL89" s="133"/>
      <c r="HM89" s="133"/>
      <c r="HN89" s="133"/>
      <c r="HO89" s="133"/>
      <c r="HP89" s="133"/>
      <c r="HQ89" s="133"/>
      <c r="HR89" s="133"/>
      <c r="HS89" s="133"/>
      <c r="HT89" s="133"/>
      <c r="HU89" s="133"/>
      <c r="HV89" s="133"/>
      <c r="HW89" s="133"/>
      <c r="HX89" s="133"/>
      <c r="HY89" s="133"/>
      <c r="HZ89" s="133"/>
      <c r="IA89" s="133"/>
      <c r="IB89" s="133"/>
      <c r="IC89" s="133"/>
      <c r="ID89" s="133"/>
      <c r="IE89" s="133"/>
      <c r="IF89" s="133"/>
      <c r="IG89" s="133"/>
      <c r="IH89" s="133"/>
      <c r="II89" s="133"/>
      <c r="IJ89" s="133"/>
      <c r="IK89" s="133"/>
      <c r="IL89" s="133"/>
      <c r="IM89" s="133"/>
      <c r="IN89" s="133"/>
      <c r="IO89" s="133"/>
      <c r="IP89" s="133"/>
      <c r="IQ89" s="133"/>
      <c r="IR89" s="133"/>
      <c r="IS89" s="133"/>
      <c r="IT89" s="133"/>
      <c r="IU89" s="133"/>
      <c r="IV89" s="133"/>
      <c r="IW89" s="133"/>
    </row>
    <row r="90" customFormat="false" ht="12" hidden="true" customHeight="true" outlineLevel="0" collapsed="false">
      <c r="A90" s="134" t="s">
        <v>69</v>
      </c>
      <c r="B90" s="81" t="n">
        <v>36916</v>
      </c>
      <c r="C90" s="124" t="n">
        <v>3723.266</v>
      </c>
      <c r="D90" s="124" t="n">
        <v>3147.084</v>
      </c>
      <c r="E90" s="125" t="n">
        <v>6870.35</v>
      </c>
      <c r="F90" s="126" t="n">
        <v>1144.065</v>
      </c>
      <c r="G90" s="135"/>
      <c r="H90" s="135"/>
      <c r="I90" s="124" t="n">
        <v>679.97</v>
      </c>
      <c r="J90" s="124" t="n">
        <v>470.471</v>
      </c>
      <c r="K90" s="124" t="n">
        <v>2662.515</v>
      </c>
      <c r="L90" s="124" t="n">
        <v>822.034</v>
      </c>
      <c r="M90" s="124" t="n">
        <v>726.516</v>
      </c>
      <c r="N90" s="124" t="n">
        <v>825.05</v>
      </c>
      <c r="O90" s="124" t="n">
        <v>50</v>
      </c>
      <c r="P90" s="125" t="n">
        <v>7380.621</v>
      </c>
      <c r="Q90" s="126" t="n">
        <v>-386.437</v>
      </c>
      <c r="R90" s="124" t="n">
        <v>-123.834</v>
      </c>
      <c r="S90" s="124" t="n">
        <v>-510.271</v>
      </c>
      <c r="T90" s="136" t="n">
        <v>11762686</v>
      </c>
      <c r="U90" s="125" t="n">
        <v>21360570</v>
      </c>
      <c r="V90" s="129" t="n">
        <v>1.19371179607697E-012</v>
      </c>
      <c r="W90" s="130" t="n">
        <v>31.4434697173689</v>
      </c>
      <c r="X90" s="53" t="n">
        <v>38</v>
      </c>
      <c r="Y90" s="55" t="n">
        <v>26</v>
      </c>
      <c r="Z90" s="132" t="n">
        <v>32</v>
      </c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  <c r="CQ90" s="133"/>
      <c r="CR90" s="133"/>
      <c r="CS90" s="133"/>
      <c r="CT90" s="133"/>
      <c r="CU90" s="133"/>
      <c r="CV90" s="133"/>
      <c r="CW90" s="133"/>
      <c r="CX90" s="133"/>
      <c r="CY90" s="133"/>
      <c r="CZ90" s="133"/>
      <c r="DA90" s="133"/>
      <c r="DB90" s="133"/>
      <c r="DC90" s="133"/>
      <c r="DD90" s="133"/>
      <c r="DE90" s="133"/>
      <c r="DF90" s="133"/>
      <c r="DG90" s="133"/>
      <c r="DH90" s="133"/>
      <c r="DI90" s="133"/>
      <c r="DJ90" s="133"/>
      <c r="DK90" s="133"/>
      <c r="DL90" s="133"/>
      <c r="DM90" s="133"/>
      <c r="DN90" s="133"/>
      <c r="DO90" s="133"/>
      <c r="DP90" s="133"/>
      <c r="DQ90" s="133"/>
      <c r="DR90" s="133"/>
      <c r="DS90" s="133"/>
      <c r="DT90" s="133"/>
      <c r="DU90" s="133"/>
      <c r="DV90" s="133"/>
      <c r="DW90" s="133"/>
      <c r="DX90" s="133"/>
      <c r="DY90" s="133"/>
      <c r="DZ90" s="133"/>
      <c r="EA90" s="133"/>
      <c r="EB90" s="133"/>
      <c r="EC90" s="133"/>
      <c r="ED90" s="133"/>
      <c r="EE90" s="133"/>
      <c r="EF90" s="133"/>
      <c r="EG90" s="133"/>
      <c r="EH90" s="133"/>
      <c r="EI90" s="133"/>
      <c r="EJ90" s="133"/>
      <c r="EK90" s="133"/>
      <c r="EL90" s="133"/>
      <c r="EM90" s="133"/>
      <c r="EN90" s="133"/>
      <c r="EO90" s="133"/>
      <c r="EP90" s="133"/>
      <c r="EQ90" s="133"/>
      <c r="ER90" s="133"/>
      <c r="ES90" s="133"/>
      <c r="ET90" s="133"/>
      <c r="EU90" s="133"/>
      <c r="EV90" s="133"/>
      <c r="EW90" s="133"/>
      <c r="EX90" s="133"/>
      <c r="EY90" s="133"/>
      <c r="EZ90" s="133"/>
      <c r="FA90" s="133"/>
      <c r="FB90" s="133"/>
      <c r="FC90" s="133"/>
      <c r="FD90" s="133"/>
      <c r="FE90" s="133"/>
      <c r="FF90" s="133"/>
      <c r="FG90" s="133"/>
      <c r="FH90" s="133"/>
      <c r="FI90" s="133"/>
      <c r="FJ90" s="133"/>
      <c r="FK90" s="133"/>
      <c r="FL90" s="133"/>
      <c r="FM90" s="133"/>
      <c r="FN90" s="133"/>
      <c r="FO90" s="133"/>
      <c r="FP90" s="133"/>
      <c r="FQ90" s="133"/>
      <c r="FR90" s="133"/>
      <c r="FS90" s="133"/>
      <c r="FT90" s="133"/>
      <c r="FU90" s="133"/>
      <c r="FV90" s="133"/>
      <c r="FW90" s="133"/>
      <c r="FX90" s="133"/>
      <c r="FY90" s="133"/>
      <c r="FZ90" s="133"/>
      <c r="GA90" s="133"/>
      <c r="GB90" s="133"/>
      <c r="GC90" s="133"/>
      <c r="GD90" s="133"/>
      <c r="GE90" s="133"/>
      <c r="GF90" s="133"/>
      <c r="GG90" s="133"/>
      <c r="GH90" s="133"/>
      <c r="GI90" s="133"/>
      <c r="GJ90" s="133"/>
      <c r="GK90" s="133"/>
      <c r="GL90" s="133"/>
      <c r="GM90" s="133"/>
      <c r="GN90" s="133"/>
      <c r="GO90" s="133"/>
      <c r="GP90" s="133"/>
      <c r="GQ90" s="133"/>
      <c r="GR90" s="133"/>
      <c r="GS90" s="133"/>
      <c r="GT90" s="133"/>
      <c r="GU90" s="133"/>
      <c r="GV90" s="133"/>
      <c r="GW90" s="133"/>
      <c r="GX90" s="133"/>
      <c r="GY90" s="133"/>
      <c r="GZ90" s="133"/>
      <c r="HA90" s="133"/>
      <c r="HB90" s="133"/>
      <c r="HC90" s="133"/>
      <c r="HD90" s="133"/>
      <c r="HE90" s="133"/>
      <c r="HF90" s="133"/>
      <c r="HG90" s="133"/>
      <c r="HH90" s="133"/>
      <c r="HI90" s="133"/>
      <c r="HJ90" s="133"/>
      <c r="HK90" s="133"/>
      <c r="HL90" s="133"/>
      <c r="HM90" s="133"/>
      <c r="HN90" s="133"/>
      <c r="HO90" s="133"/>
      <c r="HP90" s="133"/>
      <c r="HQ90" s="133"/>
      <c r="HR90" s="133"/>
      <c r="HS90" s="133"/>
      <c r="HT90" s="133"/>
      <c r="HU90" s="133"/>
      <c r="HV90" s="133"/>
      <c r="HW90" s="133"/>
      <c r="HX90" s="133"/>
      <c r="HY90" s="133"/>
      <c r="HZ90" s="133"/>
      <c r="IA90" s="133"/>
      <c r="IB90" s="133"/>
      <c r="IC90" s="133"/>
      <c r="ID90" s="133"/>
      <c r="IE90" s="133"/>
      <c r="IF90" s="133"/>
      <c r="IG90" s="133"/>
      <c r="IH90" s="133"/>
      <c r="II90" s="133"/>
      <c r="IJ90" s="133"/>
      <c r="IK90" s="133"/>
      <c r="IL90" s="133"/>
      <c r="IM90" s="133"/>
      <c r="IN90" s="133"/>
      <c r="IO90" s="133"/>
      <c r="IP90" s="133"/>
      <c r="IQ90" s="133"/>
      <c r="IR90" s="133"/>
      <c r="IS90" s="133"/>
      <c r="IT90" s="133"/>
      <c r="IU90" s="133"/>
      <c r="IV90" s="133"/>
      <c r="IW90" s="133"/>
    </row>
    <row r="91" customFormat="false" ht="12" hidden="true" customHeight="true" outlineLevel="0" collapsed="false">
      <c r="A91" s="134" t="s">
        <v>70</v>
      </c>
      <c r="B91" s="81" t="n">
        <v>36917</v>
      </c>
      <c r="C91" s="124" t="n">
        <v>4012.364</v>
      </c>
      <c r="D91" s="124" t="n">
        <v>3156.401</v>
      </c>
      <c r="E91" s="125" t="n">
        <v>7168.765</v>
      </c>
      <c r="F91" s="126" t="n">
        <v>1482.628</v>
      </c>
      <c r="G91" s="135"/>
      <c r="H91" s="135"/>
      <c r="I91" s="124" t="n">
        <v>657.836</v>
      </c>
      <c r="J91" s="124" t="n">
        <v>464.976</v>
      </c>
      <c r="K91" s="124" t="n">
        <v>2669.051</v>
      </c>
      <c r="L91" s="124" t="n">
        <v>835.277</v>
      </c>
      <c r="M91" s="124" t="n">
        <v>669.405</v>
      </c>
      <c r="N91" s="124" t="n">
        <v>836.802</v>
      </c>
      <c r="O91" s="124" t="n">
        <v>59</v>
      </c>
      <c r="P91" s="125" t="n">
        <v>7674.975</v>
      </c>
      <c r="Q91" s="126" t="n">
        <v>-360.175</v>
      </c>
      <c r="R91" s="124" t="n">
        <v>-146.035</v>
      </c>
      <c r="S91" s="124" t="n">
        <v>-506.21</v>
      </c>
      <c r="T91" s="136" t="n">
        <v>11402511</v>
      </c>
      <c r="U91" s="125" t="n">
        <v>21214535</v>
      </c>
      <c r="V91" s="129" t="n">
        <v>0</v>
      </c>
      <c r="W91" s="130" t="n">
        <v>31.1315876902146</v>
      </c>
      <c r="X91" s="53" t="n">
        <v>41</v>
      </c>
      <c r="Y91" s="55" t="n">
        <v>25</v>
      </c>
      <c r="Z91" s="132" t="n">
        <v>33</v>
      </c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  <c r="CQ91" s="133"/>
      <c r="CR91" s="133"/>
      <c r="CS91" s="133"/>
      <c r="CT91" s="133"/>
      <c r="CU91" s="133"/>
      <c r="CV91" s="133"/>
      <c r="CW91" s="133"/>
      <c r="CX91" s="133"/>
      <c r="CY91" s="133"/>
      <c r="CZ91" s="133"/>
      <c r="DA91" s="133"/>
      <c r="DB91" s="133"/>
      <c r="DC91" s="133"/>
      <c r="DD91" s="133"/>
      <c r="DE91" s="133"/>
      <c r="DF91" s="133"/>
      <c r="DG91" s="133"/>
      <c r="DH91" s="133"/>
      <c r="DI91" s="133"/>
      <c r="DJ91" s="133"/>
      <c r="DK91" s="133"/>
      <c r="DL91" s="133"/>
      <c r="DM91" s="133"/>
      <c r="DN91" s="133"/>
      <c r="DO91" s="133"/>
      <c r="DP91" s="133"/>
      <c r="DQ91" s="133"/>
      <c r="DR91" s="133"/>
      <c r="DS91" s="133"/>
      <c r="DT91" s="133"/>
      <c r="DU91" s="133"/>
      <c r="DV91" s="133"/>
      <c r="DW91" s="133"/>
      <c r="DX91" s="133"/>
      <c r="DY91" s="133"/>
      <c r="DZ91" s="133"/>
      <c r="EA91" s="133"/>
      <c r="EB91" s="133"/>
      <c r="EC91" s="133"/>
      <c r="ED91" s="133"/>
      <c r="EE91" s="133"/>
      <c r="EF91" s="133"/>
      <c r="EG91" s="133"/>
      <c r="EH91" s="133"/>
      <c r="EI91" s="133"/>
      <c r="EJ91" s="133"/>
      <c r="EK91" s="133"/>
      <c r="EL91" s="133"/>
      <c r="EM91" s="133"/>
      <c r="EN91" s="133"/>
      <c r="EO91" s="133"/>
      <c r="EP91" s="133"/>
      <c r="EQ91" s="133"/>
      <c r="ER91" s="133"/>
      <c r="ES91" s="133"/>
      <c r="ET91" s="133"/>
      <c r="EU91" s="133"/>
      <c r="EV91" s="133"/>
      <c r="EW91" s="133"/>
      <c r="EX91" s="133"/>
      <c r="EY91" s="133"/>
      <c r="EZ91" s="133"/>
      <c r="FA91" s="133"/>
      <c r="FB91" s="133"/>
      <c r="FC91" s="133"/>
      <c r="FD91" s="133"/>
      <c r="FE91" s="133"/>
      <c r="FF91" s="133"/>
      <c r="FG91" s="133"/>
      <c r="FH91" s="133"/>
      <c r="FI91" s="133"/>
      <c r="FJ91" s="133"/>
      <c r="FK91" s="133"/>
      <c r="FL91" s="133"/>
      <c r="FM91" s="133"/>
      <c r="FN91" s="133"/>
      <c r="FO91" s="133"/>
      <c r="FP91" s="133"/>
      <c r="FQ91" s="133"/>
      <c r="FR91" s="133"/>
      <c r="FS91" s="133"/>
      <c r="FT91" s="133"/>
      <c r="FU91" s="133"/>
      <c r="FV91" s="133"/>
      <c r="FW91" s="133"/>
      <c r="FX91" s="133"/>
      <c r="FY91" s="133"/>
      <c r="FZ91" s="133"/>
      <c r="GA91" s="133"/>
      <c r="GB91" s="133"/>
      <c r="GC91" s="133"/>
      <c r="GD91" s="133"/>
      <c r="GE91" s="133"/>
      <c r="GF91" s="133"/>
      <c r="GG91" s="133"/>
      <c r="GH91" s="133"/>
      <c r="GI91" s="133"/>
      <c r="GJ91" s="133"/>
      <c r="GK91" s="133"/>
      <c r="GL91" s="133"/>
      <c r="GM91" s="133"/>
      <c r="GN91" s="133"/>
      <c r="GO91" s="133"/>
      <c r="GP91" s="133"/>
      <c r="GQ91" s="133"/>
      <c r="GR91" s="133"/>
      <c r="GS91" s="133"/>
      <c r="GT91" s="133"/>
      <c r="GU91" s="133"/>
      <c r="GV91" s="133"/>
      <c r="GW91" s="133"/>
      <c r="GX91" s="133"/>
      <c r="GY91" s="133"/>
      <c r="GZ91" s="133"/>
      <c r="HA91" s="133"/>
      <c r="HB91" s="133"/>
      <c r="HC91" s="133"/>
      <c r="HD91" s="133"/>
      <c r="HE91" s="133"/>
      <c r="HF91" s="133"/>
      <c r="HG91" s="133"/>
      <c r="HH91" s="133"/>
      <c r="HI91" s="133"/>
      <c r="HJ91" s="133"/>
      <c r="HK91" s="133"/>
      <c r="HL91" s="133"/>
      <c r="HM91" s="133"/>
      <c r="HN91" s="133"/>
      <c r="HO91" s="133"/>
      <c r="HP91" s="133"/>
      <c r="HQ91" s="133"/>
      <c r="HR91" s="133"/>
      <c r="HS91" s="133"/>
      <c r="HT91" s="133"/>
      <c r="HU91" s="133"/>
      <c r="HV91" s="133"/>
      <c r="HW91" s="133"/>
      <c r="HX91" s="133"/>
      <c r="HY91" s="133"/>
      <c r="HZ91" s="133"/>
      <c r="IA91" s="133"/>
      <c r="IB91" s="133"/>
      <c r="IC91" s="133"/>
      <c r="ID91" s="133"/>
      <c r="IE91" s="133"/>
      <c r="IF91" s="133"/>
      <c r="IG91" s="133"/>
      <c r="IH91" s="133"/>
      <c r="II91" s="133"/>
      <c r="IJ91" s="133"/>
      <c r="IK91" s="133"/>
      <c r="IL91" s="133"/>
      <c r="IM91" s="133"/>
      <c r="IN91" s="133"/>
      <c r="IO91" s="133"/>
      <c r="IP91" s="133"/>
      <c r="IQ91" s="133"/>
      <c r="IR91" s="133"/>
      <c r="IS91" s="133"/>
      <c r="IT91" s="133"/>
      <c r="IU91" s="133"/>
      <c r="IV91" s="133"/>
      <c r="IW91" s="133"/>
    </row>
    <row r="92" customFormat="false" ht="12" hidden="true" customHeight="true" outlineLevel="0" collapsed="false">
      <c r="A92" s="134" t="s">
        <v>71</v>
      </c>
      <c r="B92" s="81" t="n">
        <v>36918</v>
      </c>
      <c r="C92" s="124" t="n">
        <v>4098.437</v>
      </c>
      <c r="D92" s="124" t="n">
        <v>3168.466</v>
      </c>
      <c r="E92" s="125" t="n">
        <v>7266.903</v>
      </c>
      <c r="F92" s="126" t="n">
        <v>1473.982</v>
      </c>
      <c r="G92" s="135"/>
      <c r="H92" s="135"/>
      <c r="I92" s="124" t="n">
        <v>642.577</v>
      </c>
      <c r="J92" s="124" t="n">
        <v>469.25</v>
      </c>
      <c r="K92" s="124" t="n">
        <v>2663.596</v>
      </c>
      <c r="L92" s="124" t="n">
        <v>817.514</v>
      </c>
      <c r="M92" s="124" t="n">
        <v>960.027</v>
      </c>
      <c r="N92" s="124" t="n">
        <v>817.586</v>
      </c>
      <c r="O92" s="124" t="n">
        <v>43</v>
      </c>
      <c r="P92" s="125" t="n">
        <v>7887.532</v>
      </c>
      <c r="Q92" s="126" t="n">
        <v>-330.748</v>
      </c>
      <c r="R92" s="124" t="n">
        <v>-289.881</v>
      </c>
      <c r="S92" s="124" t="n">
        <v>-620.629</v>
      </c>
      <c r="T92" s="136" t="n">
        <v>11071763</v>
      </c>
      <c r="U92" s="125" t="n">
        <v>20924654</v>
      </c>
      <c r="V92" s="129" t="n">
        <v>0</v>
      </c>
      <c r="W92" s="130" t="n">
        <v>26.4197609724218</v>
      </c>
      <c r="X92" s="53" t="n">
        <v>39</v>
      </c>
      <c r="Y92" s="55" t="n">
        <v>24</v>
      </c>
      <c r="Z92" s="132" t="n">
        <v>31.5</v>
      </c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  <c r="CQ92" s="133"/>
      <c r="CR92" s="133"/>
      <c r="CS92" s="133"/>
      <c r="CT92" s="133"/>
      <c r="CU92" s="133"/>
      <c r="CV92" s="133"/>
      <c r="CW92" s="133"/>
      <c r="CX92" s="133"/>
      <c r="CY92" s="133"/>
      <c r="CZ92" s="133"/>
      <c r="DA92" s="133"/>
      <c r="DB92" s="133"/>
      <c r="DC92" s="133"/>
      <c r="DD92" s="133"/>
      <c r="DE92" s="133"/>
      <c r="DF92" s="133"/>
      <c r="DG92" s="133"/>
      <c r="DH92" s="133"/>
      <c r="DI92" s="133"/>
      <c r="DJ92" s="133"/>
      <c r="DK92" s="133"/>
      <c r="DL92" s="133"/>
      <c r="DM92" s="133"/>
      <c r="DN92" s="133"/>
      <c r="DO92" s="133"/>
      <c r="DP92" s="133"/>
      <c r="DQ92" s="133"/>
      <c r="DR92" s="133"/>
      <c r="DS92" s="133"/>
      <c r="DT92" s="133"/>
      <c r="DU92" s="133"/>
      <c r="DV92" s="133"/>
      <c r="DW92" s="133"/>
      <c r="DX92" s="133"/>
      <c r="DY92" s="133"/>
      <c r="DZ92" s="133"/>
      <c r="EA92" s="133"/>
      <c r="EB92" s="133"/>
      <c r="EC92" s="133"/>
      <c r="ED92" s="133"/>
      <c r="EE92" s="133"/>
      <c r="EF92" s="133"/>
      <c r="EG92" s="133"/>
      <c r="EH92" s="133"/>
      <c r="EI92" s="133"/>
      <c r="EJ92" s="133"/>
      <c r="EK92" s="133"/>
      <c r="EL92" s="133"/>
      <c r="EM92" s="133"/>
      <c r="EN92" s="133"/>
      <c r="EO92" s="133"/>
      <c r="EP92" s="133"/>
      <c r="EQ92" s="133"/>
      <c r="ER92" s="133"/>
      <c r="ES92" s="133"/>
      <c r="ET92" s="133"/>
      <c r="EU92" s="133"/>
      <c r="EV92" s="133"/>
      <c r="EW92" s="133"/>
      <c r="EX92" s="133"/>
      <c r="EY92" s="133"/>
      <c r="EZ92" s="133"/>
      <c r="FA92" s="133"/>
      <c r="FB92" s="133"/>
      <c r="FC92" s="133"/>
      <c r="FD92" s="133"/>
      <c r="FE92" s="133"/>
      <c r="FF92" s="133"/>
      <c r="FG92" s="133"/>
      <c r="FH92" s="133"/>
      <c r="FI92" s="133"/>
      <c r="FJ92" s="133"/>
      <c r="FK92" s="133"/>
      <c r="FL92" s="133"/>
      <c r="FM92" s="133"/>
      <c r="FN92" s="133"/>
      <c r="FO92" s="133"/>
      <c r="FP92" s="133"/>
      <c r="FQ92" s="133"/>
      <c r="FR92" s="133"/>
      <c r="FS92" s="133"/>
      <c r="FT92" s="133"/>
      <c r="FU92" s="133"/>
      <c r="FV92" s="133"/>
      <c r="FW92" s="133"/>
      <c r="FX92" s="133"/>
      <c r="FY92" s="133"/>
      <c r="FZ92" s="133"/>
      <c r="GA92" s="133"/>
      <c r="GB92" s="133"/>
      <c r="GC92" s="133"/>
      <c r="GD92" s="133"/>
      <c r="GE92" s="133"/>
      <c r="GF92" s="133"/>
      <c r="GG92" s="133"/>
      <c r="GH92" s="133"/>
      <c r="GI92" s="133"/>
      <c r="GJ92" s="133"/>
      <c r="GK92" s="133"/>
      <c r="GL92" s="133"/>
      <c r="GM92" s="133"/>
      <c r="GN92" s="133"/>
      <c r="GO92" s="133"/>
      <c r="GP92" s="133"/>
      <c r="GQ92" s="133"/>
      <c r="GR92" s="133"/>
      <c r="GS92" s="133"/>
      <c r="GT92" s="133"/>
      <c r="GU92" s="133"/>
      <c r="GV92" s="133"/>
      <c r="GW92" s="133"/>
      <c r="GX92" s="133"/>
      <c r="GY92" s="133"/>
      <c r="GZ92" s="133"/>
      <c r="HA92" s="133"/>
      <c r="HB92" s="133"/>
      <c r="HC92" s="133"/>
      <c r="HD92" s="133"/>
      <c r="HE92" s="133"/>
      <c r="HF92" s="133"/>
      <c r="HG92" s="133"/>
      <c r="HH92" s="133"/>
      <c r="HI92" s="133"/>
      <c r="HJ92" s="133"/>
      <c r="HK92" s="133"/>
      <c r="HL92" s="133"/>
      <c r="HM92" s="133"/>
      <c r="HN92" s="133"/>
      <c r="HO92" s="133"/>
      <c r="HP92" s="133"/>
      <c r="HQ92" s="133"/>
      <c r="HR92" s="133"/>
      <c r="HS92" s="133"/>
      <c r="HT92" s="133"/>
      <c r="HU92" s="133"/>
      <c r="HV92" s="133"/>
      <c r="HW92" s="133"/>
      <c r="HX92" s="133"/>
      <c r="HY92" s="133"/>
      <c r="HZ92" s="133"/>
      <c r="IA92" s="133"/>
      <c r="IB92" s="133"/>
      <c r="IC92" s="133"/>
      <c r="ID92" s="133"/>
      <c r="IE92" s="133"/>
      <c r="IF92" s="133"/>
      <c r="IG92" s="133"/>
      <c r="IH92" s="133"/>
      <c r="II92" s="133"/>
      <c r="IJ92" s="133"/>
      <c r="IK92" s="133"/>
      <c r="IL92" s="133"/>
      <c r="IM92" s="133"/>
      <c r="IN92" s="133"/>
      <c r="IO92" s="133"/>
      <c r="IP92" s="133"/>
      <c r="IQ92" s="133"/>
      <c r="IR92" s="133"/>
      <c r="IS92" s="133"/>
      <c r="IT92" s="133"/>
      <c r="IU92" s="133"/>
      <c r="IV92" s="133"/>
      <c r="IW92" s="133"/>
    </row>
    <row r="93" customFormat="false" ht="12" hidden="true" customHeight="true" outlineLevel="0" collapsed="false">
      <c r="A93" s="134" t="s">
        <v>72</v>
      </c>
      <c r="B93" s="81" t="n">
        <v>36919</v>
      </c>
      <c r="C93" s="124" t="n">
        <v>4100</v>
      </c>
      <c r="D93" s="124" t="n">
        <v>3164.466</v>
      </c>
      <c r="E93" s="125" t="n">
        <v>7264.466</v>
      </c>
      <c r="F93" s="126" t="n">
        <v>1458</v>
      </c>
      <c r="G93" s="135"/>
      <c r="H93" s="135"/>
      <c r="I93" s="124" t="n">
        <v>671.12</v>
      </c>
      <c r="J93" s="124" t="n">
        <v>465</v>
      </c>
      <c r="K93" s="124" t="n">
        <v>2643.877</v>
      </c>
      <c r="L93" s="124" t="n">
        <v>815.133</v>
      </c>
      <c r="M93" s="124" t="n">
        <v>869.999</v>
      </c>
      <c r="N93" s="124" t="n">
        <v>840.494</v>
      </c>
      <c r="O93" s="124" t="n">
        <v>52</v>
      </c>
      <c r="P93" s="125" t="n">
        <v>7815.623</v>
      </c>
      <c r="Q93" s="126" t="n">
        <v>-336.626</v>
      </c>
      <c r="R93" s="124" t="n">
        <v>-214.529</v>
      </c>
      <c r="S93" s="124" t="n">
        <v>-551.155</v>
      </c>
      <c r="T93" s="136" t="n">
        <v>10735137</v>
      </c>
      <c r="U93" s="125" t="n">
        <v>20710125</v>
      </c>
      <c r="V93" s="58" t="n">
        <v>-0.00199999999836109</v>
      </c>
      <c r="W93" s="130" t="n">
        <v>24.4381084988798</v>
      </c>
      <c r="X93" s="53" t="n">
        <v>36</v>
      </c>
      <c r="Y93" s="55" t="n">
        <v>24</v>
      </c>
      <c r="Z93" s="132" t="n">
        <v>30</v>
      </c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  <c r="CQ93" s="133"/>
      <c r="CR93" s="133"/>
      <c r="CS93" s="133"/>
      <c r="CT93" s="133"/>
      <c r="CU93" s="133"/>
      <c r="CV93" s="133"/>
      <c r="CW93" s="133"/>
      <c r="CX93" s="133"/>
      <c r="CY93" s="133"/>
      <c r="CZ93" s="133"/>
      <c r="DA93" s="133"/>
      <c r="DB93" s="133"/>
      <c r="DC93" s="133"/>
      <c r="DD93" s="133"/>
      <c r="DE93" s="133"/>
      <c r="DF93" s="133"/>
      <c r="DG93" s="133"/>
      <c r="DH93" s="133"/>
      <c r="DI93" s="133"/>
      <c r="DJ93" s="133"/>
      <c r="DK93" s="133"/>
      <c r="DL93" s="133"/>
      <c r="DM93" s="133"/>
      <c r="DN93" s="133"/>
      <c r="DO93" s="133"/>
      <c r="DP93" s="133"/>
      <c r="DQ93" s="133"/>
      <c r="DR93" s="133"/>
      <c r="DS93" s="133"/>
      <c r="DT93" s="133"/>
      <c r="DU93" s="133"/>
      <c r="DV93" s="133"/>
      <c r="DW93" s="133"/>
      <c r="DX93" s="133"/>
      <c r="DY93" s="133"/>
      <c r="DZ93" s="133"/>
      <c r="EA93" s="133"/>
      <c r="EB93" s="133"/>
      <c r="EC93" s="133"/>
      <c r="ED93" s="133"/>
      <c r="EE93" s="133"/>
      <c r="EF93" s="133"/>
      <c r="EG93" s="133"/>
      <c r="EH93" s="133"/>
      <c r="EI93" s="133"/>
      <c r="EJ93" s="133"/>
      <c r="EK93" s="133"/>
      <c r="EL93" s="133"/>
      <c r="EM93" s="133"/>
      <c r="EN93" s="133"/>
      <c r="EO93" s="133"/>
      <c r="EP93" s="133"/>
      <c r="EQ93" s="133"/>
      <c r="ER93" s="133"/>
      <c r="ES93" s="133"/>
      <c r="ET93" s="133"/>
      <c r="EU93" s="133"/>
      <c r="EV93" s="133"/>
      <c r="EW93" s="133"/>
      <c r="EX93" s="133"/>
      <c r="EY93" s="133"/>
      <c r="EZ93" s="133"/>
      <c r="FA93" s="133"/>
      <c r="FB93" s="133"/>
      <c r="FC93" s="133"/>
      <c r="FD93" s="133"/>
      <c r="FE93" s="133"/>
      <c r="FF93" s="133"/>
      <c r="FG93" s="133"/>
      <c r="FH93" s="133"/>
      <c r="FI93" s="133"/>
      <c r="FJ93" s="133"/>
      <c r="FK93" s="133"/>
      <c r="FL93" s="133"/>
      <c r="FM93" s="133"/>
      <c r="FN93" s="133"/>
      <c r="FO93" s="133"/>
      <c r="FP93" s="133"/>
      <c r="FQ93" s="133"/>
      <c r="FR93" s="133"/>
      <c r="FS93" s="133"/>
      <c r="FT93" s="133"/>
      <c r="FU93" s="133"/>
      <c r="FV93" s="133"/>
      <c r="FW93" s="133"/>
      <c r="FX93" s="133"/>
      <c r="FY93" s="133"/>
      <c r="FZ93" s="133"/>
      <c r="GA93" s="133"/>
      <c r="GB93" s="133"/>
      <c r="GC93" s="133"/>
      <c r="GD93" s="133"/>
      <c r="GE93" s="133"/>
      <c r="GF93" s="133"/>
      <c r="GG93" s="133"/>
      <c r="GH93" s="133"/>
      <c r="GI93" s="133"/>
      <c r="GJ93" s="133"/>
      <c r="GK93" s="133"/>
      <c r="GL93" s="133"/>
      <c r="GM93" s="133"/>
      <c r="GN93" s="133"/>
      <c r="GO93" s="133"/>
      <c r="GP93" s="133"/>
      <c r="GQ93" s="133"/>
      <c r="GR93" s="133"/>
      <c r="GS93" s="133"/>
      <c r="GT93" s="133"/>
      <c r="GU93" s="133"/>
      <c r="GV93" s="133"/>
      <c r="GW93" s="133"/>
      <c r="GX93" s="133"/>
      <c r="GY93" s="133"/>
      <c r="GZ93" s="133"/>
      <c r="HA93" s="133"/>
      <c r="HB93" s="133"/>
      <c r="HC93" s="133"/>
      <c r="HD93" s="133"/>
      <c r="HE93" s="133"/>
      <c r="HF93" s="133"/>
      <c r="HG93" s="133"/>
      <c r="HH93" s="133"/>
      <c r="HI93" s="133"/>
      <c r="HJ93" s="133"/>
      <c r="HK93" s="133"/>
      <c r="HL93" s="133"/>
      <c r="HM93" s="133"/>
      <c r="HN93" s="133"/>
      <c r="HO93" s="133"/>
      <c r="HP93" s="133"/>
      <c r="HQ93" s="133"/>
      <c r="HR93" s="133"/>
      <c r="HS93" s="133"/>
      <c r="HT93" s="133"/>
      <c r="HU93" s="133"/>
      <c r="HV93" s="133"/>
      <c r="HW93" s="133"/>
      <c r="HX93" s="133"/>
      <c r="HY93" s="133"/>
      <c r="HZ93" s="133"/>
      <c r="IA93" s="133"/>
      <c r="IB93" s="133"/>
      <c r="IC93" s="133"/>
      <c r="ID93" s="133"/>
      <c r="IE93" s="133"/>
      <c r="IF93" s="133"/>
      <c r="IG93" s="133"/>
      <c r="IH93" s="133"/>
      <c r="II93" s="133"/>
      <c r="IJ93" s="133"/>
      <c r="IK93" s="133"/>
      <c r="IL93" s="133"/>
      <c r="IM93" s="133"/>
      <c r="IN93" s="133"/>
      <c r="IO93" s="133"/>
      <c r="IP93" s="133"/>
      <c r="IQ93" s="133"/>
      <c r="IR93" s="133"/>
      <c r="IS93" s="133"/>
      <c r="IT93" s="133"/>
      <c r="IU93" s="133"/>
      <c r="IV93" s="133"/>
      <c r="IW93" s="133"/>
    </row>
    <row r="94" customFormat="false" ht="12" hidden="true" customHeight="true" outlineLevel="0" collapsed="false">
      <c r="A94" s="134" t="s">
        <v>73</v>
      </c>
      <c r="B94" s="81" t="n">
        <v>36920</v>
      </c>
      <c r="C94" s="124" t="n">
        <v>4212.368</v>
      </c>
      <c r="D94" s="124" t="n">
        <v>3133.598</v>
      </c>
      <c r="E94" s="125" t="n">
        <v>7345.966</v>
      </c>
      <c r="F94" s="126" t="n">
        <v>1437.822</v>
      </c>
      <c r="G94" s="135"/>
      <c r="H94" s="135"/>
      <c r="I94" s="124" t="n">
        <v>698.101</v>
      </c>
      <c r="J94" s="124" t="n">
        <v>465.037</v>
      </c>
      <c r="K94" s="124" t="n">
        <v>2633.877</v>
      </c>
      <c r="L94" s="124" t="n">
        <v>812.506</v>
      </c>
      <c r="M94" s="124" t="n">
        <v>900.685</v>
      </c>
      <c r="N94" s="124" t="n">
        <v>848.299</v>
      </c>
      <c r="O94" s="124" t="n">
        <v>52</v>
      </c>
      <c r="P94" s="125" t="n">
        <v>7848.327</v>
      </c>
      <c r="Q94" s="126" t="n">
        <v>-410.946</v>
      </c>
      <c r="R94" s="124" t="n">
        <v>-91.415</v>
      </c>
      <c r="S94" s="124" t="n">
        <v>-502.361</v>
      </c>
      <c r="T94" s="136" t="n">
        <v>10324191</v>
      </c>
      <c r="U94" s="125" t="n">
        <v>20618710</v>
      </c>
      <c r="V94" s="129" t="n">
        <v>0</v>
      </c>
      <c r="W94" s="130" t="n">
        <v>24.4840220112195</v>
      </c>
      <c r="X94" s="53" t="n">
        <v>36</v>
      </c>
      <c r="Y94" s="55" t="n">
        <v>20</v>
      </c>
      <c r="Z94" s="132" t="n">
        <v>28</v>
      </c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3"/>
      <c r="BR94" s="133"/>
      <c r="BS94" s="133"/>
      <c r="BT94" s="133"/>
      <c r="BU94" s="133"/>
      <c r="BV94" s="133"/>
      <c r="BW94" s="133"/>
      <c r="BX94" s="133"/>
      <c r="BY94" s="133"/>
      <c r="BZ94" s="133"/>
      <c r="CA94" s="133"/>
      <c r="CB94" s="133"/>
      <c r="CC94" s="133"/>
      <c r="CD94" s="133"/>
      <c r="CE94" s="133"/>
      <c r="CF94" s="133"/>
      <c r="CG94" s="133"/>
      <c r="CH94" s="133"/>
      <c r="CI94" s="133"/>
      <c r="CJ94" s="133"/>
      <c r="CK94" s="133"/>
      <c r="CL94" s="133"/>
      <c r="CM94" s="133"/>
      <c r="CN94" s="133"/>
      <c r="CO94" s="133"/>
      <c r="CP94" s="133"/>
      <c r="CQ94" s="133"/>
      <c r="CR94" s="133"/>
      <c r="CS94" s="133"/>
      <c r="CT94" s="133"/>
      <c r="CU94" s="133"/>
      <c r="CV94" s="133"/>
      <c r="CW94" s="133"/>
      <c r="CX94" s="133"/>
      <c r="CY94" s="133"/>
      <c r="CZ94" s="133"/>
      <c r="DA94" s="133"/>
      <c r="DB94" s="133"/>
      <c r="DC94" s="133"/>
      <c r="DD94" s="133"/>
      <c r="DE94" s="133"/>
      <c r="DF94" s="133"/>
      <c r="DG94" s="133"/>
      <c r="DH94" s="133"/>
      <c r="DI94" s="133"/>
      <c r="DJ94" s="133"/>
      <c r="DK94" s="133"/>
      <c r="DL94" s="133"/>
      <c r="DM94" s="133"/>
      <c r="DN94" s="133"/>
      <c r="DO94" s="133"/>
      <c r="DP94" s="133"/>
      <c r="DQ94" s="133"/>
      <c r="DR94" s="133"/>
      <c r="DS94" s="133"/>
      <c r="DT94" s="133"/>
      <c r="DU94" s="133"/>
      <c r="DV94" s="133"/>
      <c r="DW94" s="133"/>
      <c r="DX94" s="133"/>
      <c r="DY94" s="133"/>
      <c r="DZ94" s="133"/>
      <c r="EA94" s="133"/>
      <c r="EB94" s="133"/>
      <c r="EC94" s="133"/>
      <c r="ED94" s="133"/>
      <c r="EE94" s="133"/>
      <c r="EF94" s="133"/>
      <c r="EG94" s="133"/>
      <c r="EH94" s="133"/>
      <c r="EI94" s="133"/>
      <c r="EJ94" s="133"/>
      <c r="EK94" s="133"/>
      <c r="EL94" s="133"/>
      <c r="EM94" s="133"/>
      <c r="EN94" s="133"/>
      <c r="EO94" s="133"/>
      <c r="EP94" s="133"/>
      <c r="EQ94" s="133"/>
      <c r="ER94" s="133"/>
      <c r="ES94" s="133"/>
      <c r="ET94" s="133"/>
      <c r="EU94" s="133"/>
      <c r="EV94" s="133"/>
      <c r="EW94" s="133"/>
      <c r="EX94" s="133"/>
      <c r="EY94" s="133"/>
      <c r="EZ94" s="133"/>
      <c r="FA94" s="133"/>
      <c r="FB94" s="133"/>
      <c r="FC94" s="133"/>
      <c r="FD94" s="133"/>
      <c r="FE94" s="133"/>
      <c r="FF94" s="133"/>
      <c r="FG94" s="133"/>
      <c r="FH94" s="133"/>
      <c r="FI94" s="133"/>
      <c r="FJ94" s="133"/>
      <c r="FK94" s="133"/>
      <c r="FL94" s="133"/>
      <c r="FM94" s="133"/>
      <c r="FN94" s="133"/>
      <c r="FO94" s="133"/>
      <c r="FP94" s="133"/>
      <c r="FQ94" s="133"/>
      <c r="FR94" s="133"/>
      <c r="FS94" s="133"/>
      <c r="FT94" s="133"/>
      <c r="FU94" s="133"/>
      <c r="FV94" s="133"/>
      <c r="FW94" s="133"/>
      <c r="FX94" s="133"/>
      <c r="FY94" s="133"/>
      <c r="FZ94" s="133"/>
      <c r="GA94" s="133"/>
      <c r="GB94" s="133"/>
      <c r="GC94" s="133"/>
      <c r="GD94" s="133"/>
      <c r="GE94" s="133"/>
      <c r="GF94" s="133"/>
      <c r="GG94" s="133"/>
      <c r="GH94" s="133"/>
      <c r="GI94" s="133"/>
      <c r="GJ94" s="133"/>
      <c r="GK94" s="133"/>
      <c r="GL94" s="133"/>
      <c r="GM94" s="133"/>
      <c r="GN94" s="133"/>
      <c r="GO94" s="133"/>
      <c r="GP94" s="133"/>
      <c r="GQ94" s="133"/>
      <c r="GR94" s="133"/>
      <c r="GS94" s="133"/>
      <c r="GT94" s="133"/>
      <c r="GU94" s="133"/>
      <c r="GV94" s="133"/>
      <c r="GW94" s="133"/>
      <c r="GX94" s="133"/>
      <c r="GY94" s="133"/>
      <c r="GZ94" s="133"/>
      <c r="HA94" s="133"/>
      <c r="HB94" s="133"/>
      <c r="HC94" s="133"/>
      <c r="HD94" s="133"/>
      <c r="HE94" s="133"/>
      <c r="HF94" s="133"/>
      <c r="HG94" s="133"/>
      <c r="HH94" s="133"/>
      <c r="HI94" s="133"/>
      <c r="HJ94" s="133"/>
      <c r="HK94" s="133"/>
      <c r="HL94" s="133"/>
      <c r="HM94" s="133"/>
      <c r="HN94" s="133"/>
      <c r="HO94" s="133"/>
      <c r="HP94" s="133"/>
      <c r="HQ94" s="133"/>
      <c r="HR94" s="133"/>
      <c r="HS94" s="133"/>
      <c r="HT94" s="133"/>
      <c r="HU94" s="133"/>
      <c r="HV94" s="133"/>
      <c r="HW94" s="133"/>
      <c r="HX94" s="133"/>
      <c r="HY94" s="133"/>
      <c r="HZ94" s="133"/>
      <c r="IA94" s="133"/>
      <c r="IB94" s="133"/>
      <c r="IC94" s="133"/>
      <c r="ID94" s="133"/>
      <c r="IE94" s="133"/>
      <c r="IF94" s="133"/>
      <c r="IG94" s="133"/>
      <c r="IH94" s="133"/>
      <c r="II94" s="133"/>
      <c r="IJ94" s="133"/>
      <c r="IK94" s="133"/>
      <c r="IL94" s="133"/>
      <c r="IM94" s="133"/>
      <c r="IN94" s="133"/>
      <c r="IO94" s="133"/>
      <c r="IP94" s="133"/>
      <c r="IQ94" s="133"/>
      <c r="IR94" s="133"/>
      <c r="IS94" s="133"/>
      <c r="IT94" s="133"/>
      <c r="IU94" s="133"/>
      <c r="IV94" s="133"/>
      <c r="IW94" s="133"/>
    </row>
    <row r="95" customFormat="false" ht="12" hidden="true" customHeight="true" outlineLevel="0" collapsed="false">
      <c r="A95" s="134" t="s">
        <v>74</v>
      </c>
      <c r="B95" s="81" t="n">
        <v>36921</v>
      </c>
      <c r="C95" s="124" t="n">
        <v>4051.801</v>
      </c>
      <c r="D95" s="124" t="n">
        <v>3186.204</v>
      </c>
      <c r="E95" s="125" t="n">
        <v>7238.005</v>
      </c>
      <c r="F95" s="126" t="n">
        <v>1283.753</v>
      </c>
      <c r="G95" s="135"/>
      <c r="H95" s="135"/>
      <c r="I95" s="124" t="n">
        <v>755.536</v>
      </c>
      <c r="J95" s="124" t="n">
        <v>471.098</v>
      </c>
      <c r="K95" s="124" t="n">
        <v>2659.923</v>
      </c>
      <c r="L95" s="124" t="n">
        <v>814.261</v>
      </c>
      <c r="M95" s="124" t="n">
        <v>907.975</v>
      </c>
      <c r="N95" s="124" t="n">
        <v>848.852</v>
      </c>
      <c r="O95" s="124" t="n">
        <v>77</v>
      </c>
      <c r="P95" s="125" t="n">
        <v>7818.398</v>
      </c>
      <c r="Q95" s="126" t="n">
        <v>-443.172</v>
      </c>
      <c r="R95" s="124" t="n">
        <v>-137.221</v>
      </c>
      <c r="S95" s="124" t="n">
        <v>-580.393</v>
      </c>
      <c r="T95" s="136" t="n">
        <v>9881019</v>
      </c>
      <c r="U95" s="125" t="n">
        <v>20481489</v>
      </c>
      <c r="V95" s="129" t="n">
        <v>0</v>
      </c>
      <c r="W95" s="130" t="n">
        <v>30.2704057019558</v>
      </c>
      <c r="X95" s="53" t="n">
        <v>30</v>
      </c>
      <c r="Y95" s="55" t="n">
        <v>19</v>
      </c>
      <c r="Z95" s="132" t="n">
        <v>24.5</v>
      </c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133"/>
      <c r="BU95" s="133"/>
      <c r="BV95" s="133"/>
      <c r="BW95" s="133"/>
      <c r="BX95" s="133"/>
      <c r="BY95" s="133"/>
      <c r="BZ95" s="133"/>
      <c r="CA95" s="133"/>
      <c r="CB95" s="133"/>
      <c r="CC95" s="133"/>
      <c r="CD95" s="133"/>
      <c r="CE95" s="133"/>
      <c r="CF95" s="133"/>
      <c r="CG95" s="133"/>
      <c r="CH95" s="133"/>
      <c r="CI95" s="133"/>
      <c r="CJ95" s="133"/>
      <c r="CK95" s="133"/>
      <c r="CL95" s="133"/>
      <c r="CM95" s="133"/>
      <c r="CN95" s="133"/>
      <c r="CO95" s="133"/>
      <c r="CP95" s="133"/>
      <c r="CQ95" s="133"/>
      <c r="CR95" s="133"/>
      <c r="CS95" s="133"/>
      <c r="CT95" s="133"/>
      <c r="CU95" s="133"/>
      <c r="CV95" s="133"/>
      <c r="CW95" s="133"/>
      <c r="CX95" s="133"/>
      <c r="CY95" s="133"/>
      <c r="CZ95" s="133"/>
      <c r="DA95" s="133"/>
      <c r="DB95" s="133"/>
      <c r="DC95" s="133"/>
      <c r="DD95" s="133"/>
      <c r="DE95" s="133"/>
      <c r="DF95" s="133"/>
      <c r="DG95" s="133"/>
      <c r="DH95" s="133"/>
      <c r="DI95" s="133"/>
      <c r="DJ95" s="133"/>
      <c r="DK95" s="133"/>
      <c r="DL95" s="133"/>
      <c r="DM95" s="133"/>
      <c r="DN95" s="133"/>
      <c r="DO95" s="133"/>
      <c r="DP95" s="133"/>
      <c r="DQ95" s="133"/>
      <c r="DR95" s="133"/>
      <c r="DS95" s="133"/>
      <c r="DT95" s="133"/>
      <c r="DU95" s="133"/>
      <c r="DV95" s="133"/>
      <c r="DW95" s="133"/>
      <c r="DX95" s="133"/>
      <c r="DY95" s="133"/>
      <c r="DZ95" s="133"/>
      <c r="EA95" s="133"/>
      <c r="EB95" s="133"/>
      <c r="EC95" s="133"/>
      <c r="ED95" s="133"/>
      <c r="EE95" s="133"/>
      <c r="EF95" s="133"/>
      <c r="EG95" s="133"/>
      <c r="EH95" s="133"/>
      <c r="EI95" s="133"/>
      <c r="EJ95" s="133"/>
      <c r="EK95" s="133"/>
      <c r="EL95" s="133"/>
      <c r="EM95" s="133"/>
      <c r="EN95" s="133"/>
      <c r="EO95" s="133"/>
      <c r="EP95" s="133"/>
      <c r="EQ95" s="133"/>
      <c r="ER95" s="133"/>
      <c r="ES95" s="133"/>
      <c r="ET95" s="133"/>
      <c r="EU95" s="133"/>
      <c r="EV95" s="133"/>
      <c r="EW95" s="133"/>
      <c r="EX95" s="133"/>
      <c r="EY95" s="133"/>
      <c r="EZ95" s="133"/>
      <c r="FA95" s="133"/>
      <c r="FB95" s="133"/>
      <c r="FC95" s="133"/>
      <c r="FD95" s="133"/>
      <c r="FE95" s="133"/>
      <c r="FF95" s="133"/>
      <c r="FG95" s="133"/>
      <c r="FH95" s="133"/>
      <c r="FI95" s="133"/>
      <c r="FJ95" s="133"/>
      <c r="FK95" s="133"/>
      <c r="FL95" s="133"/>
      <c r="FM95" s="133"/>
      <c r="FN95" s="133"/>
      <c r="FO95" s="133"/>
      <c r="FP95" s="133"/>
      <c r="FQ95" s="133"/>
      <c r="FR95" s="133"/>
      <c r="FS95" s="133"/>
      <c r="FT95" s="133"/>
      <c r="FU95" s="133"/>
      <c r="FV95" s="133"/>
      <c r="FW95" s="133"/>
      <c r="FX95" s="133"/>
      <c r="FY95" s="133"/>
      <c r="FZ95" s="133"/>
      <c r="GA95" s="133"/>
      <c r="GB95" s="133"/>
      <c r="GC95" s="133"/>
      <c r="GD95" s="133"/>
      <c r="GE95" s="133"/>
      <c r="GF95" s="133"/>
      <c r="GG95" s="133"/>
      <c r="GH95" s="133"/>
      <c r="GI95" s="133"/>
      <c r="GJ95" s="133"/>
      <c r="GK95" s="133"/>
      <c r="GL95" s="133"/>
      <c r="GM95" s="133"/>
      <c r="GN95" s="133"/>
      <c r="GO95" s="133"/>
      <c r="GP95" s="133"/>
      <c r="GQ95" s="133"/>
      <c r="GR95" s="133"/>
      <c r="GS95" s="133"/>
      <c r="GT95" s="133"/>
      <c r="GU95" s="133"/>
      <c r="GV95" s="133"/>
      <c r="GW95" s="133"/>
      <c r="GX95" s="133"/>
      <c r="GY95" s="133"/>
      <c r="GZ95" s="133"/>
      <c r="HA95" s="133"/>
      <c r="HB95" s="133"/>
      <c r="HC95" s="133"/>
      <c r="HD95" s="133"/>
      <c r="HE95" s="133"/>
      <c r="HF95" s="133"/>
      <c r="HG95" s="133"/>
      <c r="HH95" s="133"/>
      <c r="HI95" s="133"/>
      <c r="HJ95" s="133"/>
      <c r="HK95" s="133"/>
      <c r="HL95" s="133"/>
      <c r="HM95" s="133"/>
      <c r="HN95" s="133"/>
      <c r="HO95" s="133"/>
      <c r="HP95" s="133"/>
      <c r="HQ95" s="133"/>
      <c r="HR95" s="133"/>
      <c r="HS95" s="133"/>
      <c r="HT95" s="133"/>
      <c r="HU95" s="133"/>
      <c r="HV95" s="133"/>
      <c r="HW95" s="133"/>
      <c r="HX95" s="133"/>
      <c r="HY95" s="133"/>
      <c r="HZ95" s="133"/>
      <c r="IA95" s="133"/>
      <c r="IB95" s="133"/>
      <c r="IC95" s="133"/>
      <c r="ID95" s="133"/>
      <c r="IE95" s="133"/>
      <c r="IF95" s="133"/>
      <c r="IG95" s="133"/>
      <c r="IH95" s="133"/>
      <c r="II95" s="133"/>
      <c r="IJ95" s="133"/>
      <c r="IK95" s="133"/>
      <c r="IL95" s="133"/>
      <c r="IM95" s="133"/>
      <c r="IN95" s="133"/>
      <c r="IO95" s="133"/>
      <c r="IP95" s="133"/>
      <c r="IQ95" s="133"/>
      <c r="IR95" s="133"/>
      <c r="IS95" s="133"/>
      <c r="IT95" s="133"/>
      <c r="IU95" s="133"/>
      <c r="IV95" s="133"/>
      <c r="IW95" s="133"/>
    </row>
    <row r="96" customFormat="false" ht="12" hidden="true" customHeight="true" outlineLevel="0" collapsed="false">
      <c r="A96" s="137" t="s">
        <v>68</v>
      </c>
      <c r="B96" s="82" t="n">
        <v>36922</v>
      </c>
      <c r="C96" s="138" t="n">
        <v>4065.018</v>
      </c>
      <c r="D96" s="138" t="n">
        <v>3140.838</v>
      </c>
      <c r="E96" s="139" t="n">
        <v>7205.856</v>
      </c>
      <c r="F96" s="140" t="n">
        <v>1448.517</v>
      </c>
      <c r="G96" s="141"/>
      <c r="H96" s="141"/>
      <c r="I96" s="138" t="n">
        <v>730.877</v>
      </c>
      <c r="J96" s="138" t="n">
        <v>456.874</v>
      </c>
      <c r="K96" s="138" t="n">
        <v>2618.526</v>
      </c>
      <c r="L96" s="138" t="n">
        <v>810.535</v>
      </c>
      <c r="M96" s="138" t="n">
        <v>943.454</v>
      </c>
      <c r="N96" s="138" t="n">
        <v>827.484</v>
      </c>
      <c r="O96" s="138" t="n">
        <v>79</v>
      </c>
      <c r="P96" s="139" t="n">
        <v>7915.267</v>
      </c>
      <c r="Q96" s="140" t="n">
        <v>-461.004</v>
      </c>
      <c r="R96" s="138" t="n">
        <v>-248.407</v>
      </c>
      <c r="S96" s="138" t="n">
        <v>-709.411</v>
      </c>
      <c r="T96" s="142" t="n">
        <v>9420015</v>
      </c>
      <c r="U96" s="139" t="n">
        <v>20233082</v>
      </c>
      <c r="V96" s="143" t="n">
        <v>0</v>
      </c>
      <c r="W96" s="144" t="n">
        <v>24.3956416502044</v>
      </c>
      <c r="X96" s="68" t="n">
        <v>32</v>
      </c>
      <c r="Y96" s="69" t="n">
        <v>17</v>
      </c>
      <c r="Z96" s="146" t="n">
        <v>24.5</v>
      </c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3"/>
      <c r="HI96" s="83"/>
      <c r="HJ96" s="83"/>
      <c r="HK96" s="83"/>
      <c r="HL96" s="83"/>
      <c r="HM96" s="83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  <c r="IW96" s="83"/>
    </row>
    <row r="97" customFormat="false" ht="12" hidden="true" customHeight="true" outlineLevel="0" collapsed="false">
      <c r="A97" s="134" t="s">
        <v>69</v>
      </c>
      <c r="B97" s="81" t="n">
        <v>36923</v>
      </c>
      <c r="C97" s="124" t="n">
        <v>4007.823</v>
      </c>
      <c r="D97" s="124" t="n">
        <v>3035.463</v>
      </c>
      <c r="E97" s="125" t="n">
        <v>7043.286</v>
      </c>
      <c r="F97" s="126" t="n">
        <v>1263.993</v>
      </c>
      <c r="G97" s="135"/>
      <c r="H97" s="135"/>
      <c r="I97" s="124" t="n">
        <v>666.563</v>
      </c>
      <c r="J97" s="124" t="n">
        <v>457.11</v>
      </c>
      <c r="K97" s="124" t="n">
        <v>2544.033</v>
      </c>
      <c r="L97" s="124" t="n">
        <v>846.198</v>
      </c>
      <c r="M97" s="124" t="n">
        <v>907.545</v>
      </c>
      <c r="N97" s="124" t="n">
        <v>842.495</v>
      </c>
      <c r="O97" s="124" t="n">
        <v>59</v>
      </c>
      <c r="P97" s="125" t="n">
        <v>7586.937</v>
      </c>
      <c r="Q97" s="126" t="n">
        <v>-360.237</v>
      </c>
      <c r="R97" s="124" t="n">
        <v>-183.414</v>
      </c>
      <c r="S97" s="124" t="n">
        <v>-543.651</v>
      </c>
      <c r="T97" s="136" t="n">
        <v>9059778</v>
      </c>
      <c r="U97" s="125" t="n">
        <v>20049668</v>
      </c>
      <c r="V97" s="129" t="n">
        <v>0</v>
      </c>
      <c r="W97" s="130" t="n">
        <v>22.2253486826305</v>
      </c>
      <c r="X97" s="53" t="n">
        <v>38</v>
      </c>
      <c r="Y97" s="55" t="n">
        <v>25</v>
      </c>
      <c r="Z97" s="132" t="n">
        <v>31.5</v>
      </c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3"/>
      <c r="BR97" s="133"/>
      <c r="BS97" s="133"/>
      <c r="BT97" s="133"/>
      <c r="BU97" s="133"/>
      <c r="BV97" s="133"/>
      <c r="BW97" s="133"/>
      <c r="BX97" s="133"/>
      <c r="BY97" s="133"/>
      <c r="BZ97" s="133"/>
      <c r="CA97" s="133"/>
      <c r="CB97" s="133"/>
      <c r="CC97" s="133"/>
      <c r="CD97" s="133"/>
      <c r="CE97" s="133"/>
      <c r="CF97" s="133"/>
      <c r="CG97" s="133"/>
      <c r="CH97" s="133"/>
      <c r="CI97" s="133"/>
      <c r="CJ97" s="133"/>
      <c r="CK97" s="133"/>
      <c r="CL97" s="133"/>
      <c r="CM97" s="133"/>
      <c r="CN97" s="133"/>
      <c r="CO97" s="133"/>
      <c r="CP97" s="133"/>
      <c r="CQ97" s="133"/>
      <c r="CR97" s="133"/>
      <c r="CS97" s="133"/>
      <c r="CT97" s="133"/>
      <c r="CU97" s="133"/>
      <c r="CV97" s="133"/>
      <c r="CW97" s="133"/>
      <c r="CX97" s="133"/>
      <c r="CY97" s="133"/>
      <c r="CZ97" s="133"/>
      <c r="DA97" s="133"/>
      <c r="DB97" s="133"/>
      <c r="DC97" s="133"/>
      <c r="DD97" s="133"/>
      <c r="DE97" s="133"/>
      <c r="DF97" s="133"/>
      <c r="DG97" s="133"/>
      <c r="DH97" s="133"/>
      <c r="DI97" s="133"/>
      <c r="DJ97" s="133"/>
      <c r="DK97" s="133"/>
      <c r="DL97" s="133"/>
      <c r="DM97" s="133"/>
      <c r="DN97" s="133"/>
      <c r="DO97" s="133"/>
      <c r="DP97" s="133"/>
      <c r="DQ97" s="133"/>
      <c r="DR97" s="133"/>
      <c r="DS97" s="133"/>
      <c r="DT97" s="133"/>
      <c r="DU97" s="133"/>
      <c r="DV97" s="133"/>
      <c r="DW97" s="133"/>
      <c r="DX97" s="133"/>
      <c r="DY97" s="133"/>
      <c r="DZ97" s="133"/>
      <c r="EA97" s="133"/>
      <c r="EB97" s="133"/>
      <c r="EC97" s="133"/>
      <c r="ED97" s="133"/>
      <c r="EE97" s="133"/>
      <c r="EF97" s="133"/>
      <c r="EG97" s="133"/>
      <c r="EH97" s="133"/>
      <c r="EI97" s="133"/>
      <c r="EJ97" s="133"/>
      <c r="EK97" s="133"/>
      <c r="EL97" s="133"/>
      <c r="EM97" s="133"/>
      <c r="EN97" s="133"/>
      <c r="EO97" s="133"/>
      <c r="EP97" s="133"/>
      <c r="EQ97" s="133"/>
      <c r="ER97" s="133"/>
      <c r="ES97" s="133"/>
      <c r="ET97" s="133"/>
      <c r="EU97" s="133"/>
      <c r="EV97" s="133"/>
      <c r="EW97" s="133"/>
      <c r="EX97" s="133"/>
      <c r="EY97" s="133"/>
      <c r="EZ97" s="133"/>
      <c r="FA97" s="133"/>
      <c r="FB97" s="133"/>
      <c r="FC97" s="133"/>
      <c r="FD97" s="133"/>
      <c r="FE97" s="133"/>
      <c r="FF97" s="133"/>
      <c r="FG97" s="133"/>
      <c r="FH97" s="133"/>
      <c r="FI97" s="133"/>
      <c r="FJ97" s="133"/>
      <c r="FK97" s="133"/>
      <c r="FL97" s="133"/>
      <c r="FM97" s="133"/>
      <c r="FN97" s="133"/>
      <c r="FO97" s="133"/>
      <c r="FP97" s="133"/>
      <c r="FQ97" s="133"/>
      <c r="FR97" s="133"/>
      <c r="FS97" s="133"/>
      <c r="FT97" s="133"/>
      <c r="FU97" s="133"/>
      <c r="FV97" s="133"/>
      <c r="FW97" s="133"/>
      <c r="FX97" s="133"/>
      <c r="FY97" s="133"/>
      <c r="FZ97" s="133"/>
      <c r="GA97" s="133"/>
      <c r="GB97" s="133"/>
      <c r="GC97" s="133"/>
      <c r="GD97" s="133"/>
      <c r="GE97" s="133"/>
      <c r="GF97" s="133"/>
      <c r="GG97" s="133"/>
      <c r="GH97" s="133"/>
      <c r="GI97" s="133"/>
      <c r="GJ97" s="133"/>
      <c r="GK97" s="133"/>
      <c r="GL97" s="133"/>
      <c r="GM97" s="133"/>
      <c r="GN97" s="133"/>
      <c r="GO97" s="133"/>
      <c r="GP97" s="133"/>
      <c r="GQ97" s="133"/>
      <c r="GR97" s="133"/>
      <c r="GS97" s="133"/>
      <c r="GT97" s="133"/>
      <c r="GU97" s="133"/>
      <c r="GV97" s="133"/>
      <c r="GW97" s="133"/>
      <c r="GX97" s="133"/>
      <c r="GY97" s="133"/>
      <c r="GZ97" s="133"/>
      <c r="HA97" s="133"/>
      <c r="HB97" s="133"/>
      <c r="HC97" s="133"/>
      <c r="HD97" s="133"/>
      <c r="HE97" s="133"/>
      <c r="HF97" s="133"/>
      <c r="HG97" s="133"/>
      <c r="HH97" s="133"/>
      <c r="HI97" s="133"/>
      <c r="HJ97" s="133"/>
      <c r="HK97" s="133"/>
      <c r="HL97" s="133"/>
      <c r="HM97" s="133"/>
      <c r="HN97" s="133"/>
      <c r="HO97" s="133"/>
      <c r="HP97" s="133"/>
      <c r="HQ97" s="133"/>
      <c r="HR97" s="133"/>
      <c r="HS97" s="133"/>
      <c r="HT97" s="133"/>
      <c r="HU97" s="133"/>
      <c r="HV97" s="133"/>
      <c r="HW97" s="133"/>
      <c r="HX97" s="133"/>
      <c r="HY97" s="133"/>
      <c r="HZ97" s="133"/>
      <c r="IA97" s="133"/>
      <c r="IB97" s="133"/>
      <c r="IC97" s="133"/>
      <c r="ID97" s="133"/>
      <c r="IE97" s="133"/>
      <c r="IF97" s="133"/>
      <c r="IG97" s="133"/>
      <c r="IH97" s="133"/>
      <c r="II97" s="133"/>
      <c r="IJ97" s="133"/>
      <c r="IK97" s="133"/>
      <c r="IL97" s="133"/>
      <c r="IM97" s="133"/>
      <c r="IN97" s="133"/>
      <c r="IO97" s="133"/>
      <c r="IP97" s="133"/>
      <c r="IQ97" s="133"/>
      <c r="IR97" s="133"/>
      <c r="IS97" s="133"/>
      <c r="IT97" s="133"/>
      <c r="IU97" s="133"/>
      <c r="IV97" s="133"/>
      <c r="IW97" s="133"/>
    </row>
    <row r="98" customFormat="false" ht="12" hidden="true" customHeight="true" outlineLevel="0" collapsed="false">
      <c r="A98" s="134" t="s">
        <v>70</v>
      </c>
      <c r="B98" s="81" t="n">
        <v>36924</v>
      </c>
      <c r="C98" s="124" t="n">
        <v>4035.273</v>
      </c>
      <c r="D98" s="124" t="n">
        <v>2960.457</v>
      </c>
      <c r="E98" s="125" t="n">
        <v>6995.73</v>
      </c>
      <c r="F98" s="126" t="n">
        <v>1076.793</v>
      </c>
      <c r="G98" s="135"/>
      <c r="H98" s="135"/>
      <c r="I98" s="124" t="n">
        <v>597.819</v>
      </c>
      <c r="J98" s="124" t="n">
        <v>468.764</v>
      </c>
      <c r="K98" s="124" t="n">
        <v>2657.159</v>
      </c>
      <c r="L98" s="124" t="n">
        <v>655.866</v>
      </c>
      <c r="M98" s="124" t="n">
        <v>911.981</v>
      </c>
      <c r="N98" s="124" t="n">
        <v>854.069</v>
      </c>
      <c r="O98" s="124" t="n">
        <v>35</v>
      </c>
      <c r="P98" s="125" t="n">
        <v>7257.451</v>
      </c>
      <c r="Q98" s="126" t="n">
        <v>-216.781</v>
      </c>
      <c r="R98" s="124" t="n">
        <v>-44.94</v>
      </c>
      <c r="S98" s="124" t="n">
        <v>-261.721</v>
      </c>
      <c r="T98" s="136" t="n">
        <v>8842997</v>
      </c>
      <c r="U98" s="125" t="n">
        <v>20004728</v>
      </c>
      <c r="V98" s="129" t="n">
        <v>4.54747350886464E-013</v>
      </c>
      <c r="W98" s="130" t="n">
        <v>27.5656338920145</v>
      </c>
      <c r="X98" s="53" t="n">
        <v>44</v>
      </c>
      <c r="Y98" s="55" t="n">
        <v>26</v>
      </c>
      <c r="Z98" s="132" t="n">
        <v>35</v>
      </c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  <c r="CE98" s="133"/>
      <c r="CF98" s="133"/>
      <c r="CG98" s="133"/>
      <c r="CH98" s="133"/>
      <c r="CI98" s="133"/>
      <c r="CJ98" s="133"/>
      <c r="CK98" s="133"/>
      <c r="CL98" s="133"/>
      <c r="CM98" s="133"/>
      <c r="CN98" s="133"/>
      <c r="CO98" s="133"/>
      <c r="CP98" s="133"/>
      <c r="CQ98" s="133"/>
      <c r="CR98" s="133"/>
      <c r="CS98" s="133"/>
      <c r="CT98" s="133"/>
      <c r="CU98" s="133"/>
      <c r="CV98" s="133"/>
      <c r="CW98" s="133"/>
      <c r="CX98" s="133"/>
      <c r="CY98" s="133"/>
      <c r="CZ98" s="133"/>
      <c r="DA98" s="133"/>
      <c r="DB98" s="133"/>
      <c r="DC98" s="133"/>
      <c r="DD98" s="133"/>
      <c r="DE98" s="133"/>
      <c r="DF98" s="133"/>
      <c r="DG98" s="133"/>
      <c r="DH98" s="133"/>
      <c r="DI98" s="133"/>
      <c r="DJ98" s="133"/>
      <c r="DK98" s="133"/>
      <c r="DL98" s="133"/>
      <c r="DM98" s="133"/>
      <c r="DN98" s="133"/>
      <c r="DO98" s="133"/>
      <c r="DP98" s="133"/>
      <c r="DQ98" s="133"/>
      <c r="DR98" s="133"/>
      <c r="DS98" s="133"/>
      <c r="DT98" s="133"/>
      <c r="DU98" s="133"/>
      <c r="DV98" s="133"/>
      <c r="DW98" s="133"/>
      <c r="DX98" s="133"/>
      <c r="DY98" s="133"/>
      <c r="DZ98" s="133"/>
      <c r="EA98" s="133"/>
      <c r="EB98" s="133"/>
      <c r="EC98" s="133"/>
      <c r="ED98" s="133"/>
      <c r="EE98" s="133"/>
      <c r="EF98" s="133"/>
      <c r="EG98" s="133"/>
      <c r="EH98" s="133"/>
      <c r="EI98" s="133"/>
      <c r="EJ98" s="133"/>
      <c r="EK98" s="133"/>
      <c r="EL98" s="133"/>
      <c r="EM98" s="133"/>
      <c r="EN98" s="133"/>
      <c r="EO98" s="133"/>
      <c r="EP98" s="133"/>
      <c r="EQ98" s="133"/>
      <c r="ER98" s="133"/>
      <c r="ES98" s="133"/>
      <c r="ET98" s="133"/>
      <c r="EU98" s="133"/>
      <c r="EV98" s="133"/>
      <c r="EW98" s="133"/>
      <c r="EX98" s="133"/>
      <c r="EY98" s="133"/>
      <c r="EZ98" s="133"/>
      <c r="FA98" s="133"/>
      <c r="FB98" s="133"/>
      <c r="FC98" s="133"/>
      <c r="FD98" s="133"/>
      <c r="FE98" s="133"/>
      <c r="FF98" s="133"/>
      <c r="FG98" s="133"/>
      <c r="FH98" s="133"/>
      <c r="FI98" s="133"/>
      <c r="FJ98" s="133"/>
      <c r="FK98" s="133"/>
      <c r="FL98" s="133"/>
      <c r="FM98" s="133"/>
      <c r="FN98" s="133"/>
      <c r="FO98" s="133"/>
      <c r="FP98" s="133"/>
      <c r="FQ98" s="133"/>
      <c r="FR98" s="133"/>
      <c r="FS98" s="133"/>
      <c r="FT98" s="133"/>
      <c r="FU98" s="133"/>
      <c r="FV98" s="133"/>
      <c r="FW98" s="133"/>
      <c r="FX98" s="133"/>
      <c r="FY98" s="133"/>
      <c r="FZ98" s="133"/>
      <c r="GA98" s="133"/>
      <c r="GB98" s="133"/>
      <c r="GC98" s="133"/>
      <c r="GD98" s="133"/>
      <c r="GE98" s="133"/>
      <c r="GF98" s="133"/>
      <c r="GG98" s="133"/>
      <c r="GH98" s="133"/>
      <c r="GI98" s="133"/>
      <c r="GJ98" s="133"/>
      <c r="GK98" s="133"/>
      <c r="GL98" s="133"/>
      <c r="GM98" s="133"/>
      <c r="GN98" s="133"/>
      <c r="GO98" s="133"/>
      <c r="GP98" s="133"/>
      <c r="GQ98" s="133"/>
      <c r="GR98" s="133"/>
      <c r="GS98" s="133"/>
      <c r="GT98" s="133"/>
      <c r="GU98" s="133"/>
      <c r="GV98" s="133"/>
      <c r="GW98" s="133"/>
      <c r="GX98" s="133"/>
      <c r="GY98" s="133"/>
      <c r="GZ98" s="133"/>
      <c r="HA98" s="133"/>
      <c r="HB98" s="133"/>
      <c r="HC98" s="133"/>
      <c r="HD98" s="133"/>
      <c r="HE98" s="133"/>
      <c r="HF98" s="133"/>
      <c r="HG98" s="133"/>
      <c r="HH98" s="133"/>
      <c r="HI98" s="133"/>
      <c r="HJ98" s="133"/>
      <c r="HK98" s="133"/>
      <c r="HL98" s="133"/>
      <c r="HM98" s="133"/>
      <c r="HN98" s="133"/>
      <c r="HO98" s="133"/>
      <c r="HP98" s="133"/>
      <c r="HQ98" s="133"/>
      <c r="HR98" s="133"/>
      <c r="HS98" s="133"/>
      <c r="HT98" s="133"/>
      <c r="HU98" s="133"/>
      <c r="HV98" s="133"/>
      <c r="HW98" s="133"/>
      <c r="HX98" s="133"/>
      <c r="HY98" s="133"/>
      <c r="HZ98" s="133"/>
      <c r="IA98" s="133"/>
      <c r="IB98" s="133"/>
      <c r="IC98" s="133"/>
      <c r="ID98" s="133"/>
      <c r="IE98" s="133"/>
      <c r="IF98" s="133"/>
      <c r="IG98" s="133"/>
      <c r="IH98" s="133"/>
      <c r="II98" s="133"/>
      <c r="IJ98" s="133"/>
      <c r="IK98" s="133"/>
      <c r="IL98" s="133"/>
      <c r="IM98" s="133"/>
      <c r="IN98" s="133"/>
      <c r="IO98" s="133"/>
      <c r="IP98" s="133"/>
      <c r="IQ98" s="133"/>
      <c r="IR98" s="133"/>
      <c r="IS98" s="133"/>
      <c r="IT98" s="133"/>
      <c r="IU98" s="133"/>
      <c r="IV98" s="133"/>
      <c r="IW98" s="133"/>
    </row>
    <row r="99" customFormat="false" ht="12" hidden="true" customHeight="true" outlineLevel="0" collapsed="false">
      <c r="A99" s="134" t="s">
        <v>71</v>
      </c>
      <c r="B99" s="81" t="n">
        <v>36925</v>
      </c>
      <c r="C99" s="124" t="n">
        <v>3986.284</v>
      </c>
      <c r="D99" s="124" t="n">
        <v>3181.152</v>
      </c>
      <c r="E99" s="125" t="n">
        <v>7167.436</v>
      </c>
      <c r="F99" s="126" t="n">
        <v>896.484</v>
      </c>
      <c r="G99" s="135"/>
      <c r="H99" s="135"/>
      <c r="I99" s="124" t="n">
        <v>547.36</v>
      </c>
      <c r="J99" s="124" t="n">
        <v>469.9</v>
      </c>
      <c r="K99" s="124" t="n">
        <v>2668.754</v>
      </c>
      <c r="L99" s="124" t="n">
        <v>836.05</v>
      </c>
      <c r="M99" s="124" t="n">
        <v>1009.923</v>
      </c>
      <c r="N99" s="124" t="n">
        <v>845</v>
      </c>
      <c r="O99" s="124" t="n">
        <v>9</v>
      </c>
      <c r="P99" s="125" t="n">
        <v>7282.471</v>
      </c>
      <c r="Q99" s="126" t="n">
        <v>-130.406</v>
      </c>
      <c r="R99" s="124" t="n">
        <v>15.371</v>
      </c>
      <c r="S99" s="124" t="n">
        <v>-115.035</v>
      </c>
      <c r="T99" s="136" t="n">
        <v>8712591</v>
      </c>
      <c r="U99" s="125" t="n">
        <v>20020099</v>
      </c>
      <c r="V99" s="129" t="n">
        <v>1.56319401867222E-013</v>
      </c>
      <c r="W99" s="130" t="n">
        <v>38.6675366828472</v>
      </c>
      <c r="X99" s="53" t="n">
        <v>44</v>
      </c>
      <c r="Y99" s="55" t="n">
        <v>34</v>
      </c>
      <c r="Z99" s="132" t="n">
        <v>39</v>
      </c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  <c r="CE99" s="133"/>
      <c r="CF99" s="133"/>
      <c r="CG99" s="133"/>
      <c r="CH99" s="133"/>
      <c r="CI99" s="133"/>
      <c r="CJ99" s="133"/>
      <c r="CK99" s="133"/>
      <c r="CL99" s="133"/>
      <c r="CM99" s="133"/>
      <c r="CN99" s="133"/>
      <c r="CO99" s="133"/>
      <c r="CP99" s="133"/>
      <c r="CQ99" s="133"/>
      <c r="CR99" s="133"/>
      <c r="CS99" s="133"/>
      <c r="CT99" s="133"/>
      <c r="CU99" s="133"/>
      <c r="CV99" s="133"/>
      <c r="CW99" s="133"/>
      <c r="CX99" s="133"/>
      <c r="CY99" s="133"/>
      <c r="CZ99" s="133"/>
      <c r="DA99" s="133"/>
      <c r="DB99" s="133"/>
      <c r="DC99" s="133"/>
      <c r="DD99" s="133"/>
      <c r="DE99" s="133"/>
      <c r="DF99" s="133"/>
      <c r="DG99" s="133"/>
      <c r="DH99" s="133"/>
      <c r="DI99" s="133"/>
      <c r="DJ99" s="133"/>
      <c r="DK99" s="133"/>
      <c r="DL99" s="133"/>
      <c r="DM99" s="133"/>
      <c r="DN99" s="133"/>
      <c r="DO99" s="133"/>
      <c r="DP99" s="133"/>
      <c r="DQ99" s="133"/>
      <c r="DR99" s="133"/>
      <c r="DS99" s="133"/>
      <c r="DT99" s="133"/>
      <c r="DU99" s="133"/>
      <c r="DV99" s="133"/>
      <c r="DW99" s="133"/>
      <c r="DX99" s="133"/>
      <c r="DY99" s="133"/>
      <c r="DZ99" s="133"/>
      <c r="EA99" s="133"/>
      <c r="EB99" s="133"/>
      <c r="EC99" s="133"/>
      <c r="ED99" s="133"/>
      <c r="EE99" s="133"/>
      <c r="EF99" s="133"/>
      <c r="EG99" s="133"/>
      <c r="EH99" s="133"/>
      <c r="EI99" s="133"/>
      <c r="EJ99" s="133"/>
      <c r="EK99" s="133"/>
      <c r="EL99" s="133"/>
      <c r="EM99" s="133"/>
      <c r="EN99" s="133"/>
      <c r="EO99" s="133"/>
      <c r="EP99" s="133"/>
      <c r="EQ99" s="133"/>
      <c r="ER99" s="133"/>
      <c r="ES99" s="133"/>
      <c r="ET99" s="133"/>
      <c r="EU99" s="133"/>
      <c r="EV99" s="133"/>
      <c r="EW99" s="133"/>
      <c r="EX99" s="133"/>
      <c r="EY99" s="133"/>
      <c r="EZ99" s="133"/>
      <c r="FA99" s="133"/>
      <c r="FB99" s="133"/>
      <c r="FC99" s="133"/>
      <c r="FD99" s="133"/>
      <c r="FE99" s="133"/>
      <c r="FF99" s="133"/>
      <c r="FG99" s="133"/>
      <c r="FH99" s="133"/>
      <c r="FI99" s="133"/>
      <c r="FJ99" s="133"/>
      <c r="FK99" s="133"/>
      <c r="FL99" s="133"/>
      <c r="FM99" s="133"/>
      <c r="FN99" s="133"/>
      <c r="FO99" s="133"/>
      <c r="FP99" s="133"/>
      <c r="FQ99" s="133"/>
      <c r="FR99" s="133"/>
      <c r="FS99" s="133"/>
      <c r="FT99" s="133"/>
      <c r="FU99" s="133"/>
      <c r="FV99" s="133"/>
      <c r="FW99" s="133"/>
      <c r="FX99" s="133"/>
      <c r="FY99" s="133"/>
      <c r="FZ99" s="133"/>
      <c r="GA99" s="133"/>
      <c r="GB99" s="133"/>
      <c r="GC99" s="133"/>
      <c r="GD99" s="133"/>
      <c r="GE99" s="133"/>
      <c r="GF99" s="133"/>
      <c r="GG99" s="133"/>
      <c r="GH99" s="133"/>
      <c r="GI99" s="133"/>
      <c r="GJ99" s="133"/>
      <c r="GK99" s="133"/>
      <c r="GL99" s="133"/>
      <c r="GM99" s="133"/>
      <c r="GN99" s="133"/>
      <c r="GO99" s="133"/>
      <c r="GP99" s="133"/>
      <c r="GQ99" s="133"/>
      <c r="GR99" s="133"/>
      <c r="GS99" s="133"/>
      <c r="GT99" s="133"/>
      <c r="GU99" s="133"/>
      <c r="GV99" s="133"/>
      <c r="GW99" s="133"/>
      <c r="GX99" s="133"/>
      <c r="GY99" s="133"/>
      <c r="GZ99" s="133"/>
      <c r="HA99" s="133"/>
      <c r="HB99" s="133"/>
      <c r="HC99" s="133"/>
      <c r="HD99" s="133"/>
      <c r="HE99" s="133"/>
      <c r="HF99" s="133"/>
      <c r="HG99" s="133"/>
      <c r="HH99" s="133"/>
      <c r="HI99" s="133"/>
      <c r="HJ99" s="133"/>
      <c r="HK99" s="133"/>
      <c r="HL99" s="133"/>
      <c r="HM99" s="133"/>
      <c r="HN99" s="133"/>
      <c r="HO99" s="133"/>
      <c r="HP99" s="133"/>
      <c r="HQ99" s="133"/>
      <c r="HR99" s="133"/>
      <c r="HS99" s="133"/>
      <c r="HT99" s="133"/>
      <c r="HU99" s="133"/>
      <c r="HV99" s="133"/>
      <c r="HW99" s="133"/>
      <c r="HX99" s="133"/>
      <c r="HY99" s="133"/>
      <c r="HZ99" s="133"/>
      <c r="IA99" s="133"/>
      <c r="IB99" s="133"/>
      <c r="IC99" s="133"/>
      <c r="ID99" s="133"/>
      <c r="IE99" s="133"/>
      <c r="IF99" s="133"/>
      <c r="IG99" s="133"/>
      <c r="IH99" s="133"/>
      <c r="II99" s="133"/>
      <c r="IJ99" s="133"/>
      <c r="IK99" s="133"/>
      <c r="IL99" s="133"/>
      <c r="IM99" s="133"/>
      <c r="IN99" s="133"/>
      <c r="IO99" s="133"/>
      <c r="IP99" s="133"/>
      <c r="IQ99" s="133"/>
      <c r="IR99" s="133"/>
      <c r="IS99" s="133"/>
      <c r="IT99" s="133"/>
      <c r="IU99" s="133"/>
      <c r="IV99" s="133"/>
      <c r="IW99" s="133"/>
    </row>
    <row r="100" customFormat="false" ht="12" hidden="true" customHeight="true" outlineLevel="0" collapsed="false">
      <c r="A100" s="134" t="s">
        <v>72</v>
      </c>
      <c r="B100" s="81" t="n">
        <v>36926</v>
      </c>
      <c r="C100" s="124" t="n">
        <v>3939.52</v>
      </c>
      <c r="D100" s="124" t="n">
        <v>3004.587</v>
      </c>
      <c r="E100" s="125" t="n">
        <v>6944.107</v>
      </c>
      <c r="F100" s="126" t="n">
        <v>950.002</v>
      </c>
      <c r="G100" s="135"/>
      <c r="H100" s="135"/>
      <c r="I100" s="124" t="n">
        <v>514.303</v>
      </c>
      <c r="J100" s="124" t="n">
        <v>465.121</v>
      </c>
      <c r="K100" s="124" t="n">
        <v>2478.08</v>
      </c>
      <c r="L100" s="124" t="n">
        <v>834.545</v>
      </c>
      <c r="M100" s="124" t="n">
        <v>1012.889</v>
      </c>
      <c r="N100" s="124" t="n">
        <v>806.359</v>
      </c>
      <c r="O100" s="124" t="n">
        <v>9</v>
      </c>
      <c r="P100" s="125" t="n">
        <v>7070.299</v>
      </c>
      <c r="Q100" s="126" t="n">
        <v>-123.95</v>
      </c>
      <c r="R100" s="124" t="n">
        <v>-2.242</v>
      </c>
      <c r="S100" s="124" t="n">
        <v>-126.192</v>
      </c>
      <c r="T100" s="136" t="n">
        <v>8588641</v>
      </c>
      <c r="U100" s="125" t="n">
        <v>20017857</v>
      </c>
      <c r="V100" s="129" t="n">
        <v>0</v>
      </c>
      <c r="W100" s="130" t="n">
        <v>32.2607133117474</v>
      </c>
      <c r="X100" s="53" t="n">
        <v>53</v>
      </c>
      <c r="Y100" s="55" t="n">
        <v>35</v>
      </c>
      <c r="Z100" s="132" t="n">
        <v>44</v>
      </c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133"/>
      <c r="CB100" s="133"/>
      <c r="CC100" s="133"/>
      <c r="CD100" s="133"/>
      <c r="CE100" s="133"/>
      <c r="CF100" s="133"/>
      <c r="CG100" s="133"/>
      <c r="CH100" s="133"/>
      <c r="CI100" s="133"/>
      <c r="CJ100" s="133"/>
      <c r="CK100" s="133"/>
      <c r="CL100" s="133"/>
      <c r="CM100" s="133"/>
      <c r="CN100" s="133"/>
      <c r="CO100" s="133"/>
      <c r="CP100" s="133"/>
      <c r="CQ100" s="133"/>
      <c r="CR100" s="133"/>
      <c r="CS100" s="133"/>
      <c r="CT100" s="133"/>
      <c r="CU100" s="133"/>
      <c r="CV100" s="133"/>
      <c r="CW100" s="133"/>
      <c r="CX100" s="133"/>
      <c r="CY100" s="133"/>
      <c r="CZ100" s="133"/>
      <c r="DA100" s="133"/>
      <c r="DB100" s="133"/>
      <c r="DC100" s="133"/>
      <c r="DD100" s="133"/>
      <c r="DE100" s="133"/>
      <c r="DF100" s="133"/>
      <c r="DG100" s="133"/>
      <c r="DH100" s="133"/>
      <c r="DI100" s="133"/>
      <c r="DJ100" s="133"/>
      <c r="DK100" s="133"/>
      <c r="DL100" s="133"/>
      <c r="DM100" s="133"/>
      <c r="DN100" s="133"/>
      <c r="DO100" s="133"/>
      <c r="DP100" s="133"/>
      <c r="DQ100" s="133"/>
      <c r="DR100" s="133"/>
      <c r="DS100" s="133"/>
      <c r="DT100" s="133"/>
      <c r="DU100" s="133"/>
      <c r="DV100" s="133"/>
      <c r="DW100" s="133"/>
      <c r="DX100" s="133"/>
      <c r="DY100" s="133"/>
      <c r="DZ100" s="133"/>
      <c r="EA100" s="133"/>
      <c r="EB100" s="133"/>
      <c r="EC100" s="133"/>
      <c r="ED100" s="133"/>
      <c r="EE100" s="133"/>
      <c r="EF100" s="133"/>
      <c r="EG100" s="133"/>
      <c r="EH100" s="133"/>
      <c r="EI100" s="133"/>
      <c r="EJ100" s="133"/>
      <c r="EK100" s="133"/>
      <c r="EL100" s="133"/>
      <c r="EM100" s="133"/>
      <c r="EN100" s="133"/>
      <c r="EO100" s="133"/>
      <c r="EP100" s="133"/>
      <c r="EQ100" s="133"/>
      <c r="ER100" s="133"/>
      <c r="ES100" s="133"/>
      <c r="ET100" s="133"/>
      <c r="EU100" s="133"/>
      <c r="EV100" s="133"/>
      <c r="EW100" s="133"/>
      <c r="EX100" s="133"/>
      <c r="EY100" s="133"/>
      <c r="EZ100" s="133"/>
      <c r="FA100" s="133"/>
      <c r="FB100" s="133"/>
      <c r="FC100" s="133"/>
      <c r="FD100" s="133"/>
      <c r="FE100" s="133"/>
      <c r="FF100" s="133"/>
      <c r="FG100" s="133"/>
      <c r="FH100" s="133"/>
      <c r="FI100" s="133"/>
      <c r="FJ100" s="133"/>
      <c r="FK100" s="133"/>
      <c r="FL100" s="133"/>
      <c r="FM100" s="133"/>
      <c r="FN100" s="133"/>
      <c r="FO100" s="133"/>
      <c r="FP100" s="133"/>
      <c r="FQ100" s="133"/>
      <c r="FR100" s="133"/>
      <c r="FS100" s="133"/>
      <c r="FT100" s="133"/>
      <c r="FU100" s="133"/>
      <c r="FV100" s="133"/>
      <c r="FW100" s="133"/>
      <c r="FX100" s="133"/>
      <c r="FY100" s="133"/>
      <c r="FZ100" s="133"/>
      <c r="GA100" s="133"/>
      <c r="GB100" s="133"/>
      <c r="GC100" s="133"/>
      <c r="GD100" s="133"/>
      <c r="GE100" s="133"/>
      <c r="GF100" s="133"/>
      <c r="GG100" s="133"/>
      <c r="GH100" s="133"/>
      <c r="GI100" s="133"/>
      <c r="GJ100" s="133"/>
      <c r="GK100" s="133"/>
      <c r="GL100" s="133"/>
      <c r="GM100" s="133"/>
      <c r="GN100" s="133"/>
      <c r="GO100" s="133"/>
      <c r="GP100" s="133"/>
      <c r="GQ100" s="133"/>
      <c r="GR100" s="133"/>
      <c r="GS100" s="133"/>
      <c r="GT100" s="133"/>
      <c r="GU100" s="133"/>
      <c r="GV100" s="133"/>
      <c r="GW100" s="133"/>
      <c r="GX100" s="133"/>
      <c r="GY100" s="133"/>
      <c r="GZ100" s="133"/>
      <c r="HA100" s="133"/>
      <c r="HB100" s="133"/>
      <c r="HC100" s="133"/>
      <c r="HD100" s="133"/>
      <c r="HE100" s="133"/>
      <c r="HF100" s="133"/>
      <c r="HG100" s="133"/>
      <c r="HH100" s="133"/>
      <c r="HI100" s="133"/>
      <c r="HJ100" s="133"/>
      <c r="HK100" s="133"/>
      <c r="HL100" s="133"/>
      <c r="HM100" s="133"/>
      <c r="HN100" s="133"/>
      <c r="HO100" s="133"/>
      <c r="HP100" s="133"/>
      <c r="HQ100" s="133"/>
      <c r="HR100" s="133"/>
      <c r="HS100" s="133"/>
      <c r="HT100" s="133"/>
      <c r="HU100" s="133"/>
      <c r="HV100" s="133"/>
      <c r="HW100" s="133"/>
      <c r="HX100" s="133"/>
      <c r="HY100" s="133"/>
      <c r="HZ100" s="133"/>
      <c r="IA100" s="133"/>
      <c r="IB100" s="133"/>
      <c r="IC100" s="133"/>
      <c r="ID100" s="133"/>
      <c r="IE100" s="133"/>
      <c r="IF100" s="133"/>
      <c r="IG100" s="133"/>
      <c r="IH100" s="133"/>
      <c r="II100" s="133"/>
      <c r="IJ100" s="133"/>
      <c r="IK100" s="133"/>
      <c r="IL100" s="133"/>
      <c r="IM100" s="133"/>
      <c r="IN100" s="133"/>
      <c r="IO100" s="133"/>
      <c r="IP100" s="133"/>
      <c r="IQ100" s="133"/>
      <c r="IR100" s="133"/>
      <c r="IS100" s="133"/>
      <c r="IT100" s="133"/>
      <c r="IU100" s="133"/>
      <c r="IV100" s="133"/>
      <c r="IW100" s="133"/>
    </row>
    <row r="101" customFormat="false" ht="12" hidden="true" customHeight="true" outlineLevel="0" collapsed="false">
      <c r="A101" s="134" t="s">
        <v>73</v>
      </c>
      <c r="B101" s="81" t="n">
        <v>36927</v>
      </c>
      <c r="C101" s="124" t="n">
        <v>4028.251</v>
      </c>
      <c r="D101" s="124" t="n">
        <v>3182.844</v>
      </c>
      <c r="E101" s="125" t="n">
        <v>7211.095</v>
      </c>
      <c r="F101" s="126" t="n">
        <v>917.767</v>
      </c>
      <c r="G101" s="135"/>
      <c r="H101" s="135"/>
      <c r="I101" s="124" t="n">
        <v>542.667</v>
      </c>
      <c r="J101" s="124" t="n">
        <v>464.329</v>
      </c>
      <c r="K101" s="124" t="n">
        <v>2708.876</v>
      </c>
      <c r="L101" s="124" t="n">
        <v>838.466</v>
      </c>
      <c r="M101" s="124" t="n">
        <v>959.233</v>
      </c>
      <c r="N101" s="124" t="n">
        <v>844.446</v>
      </c>
      <c r="O101" s="124" t="n">
        <v>9</v>
      </c>
      <c r="P101" s="125" t="n">
        <v>7284.784</v>
      </c>
      <c r="Q101" s="126" t="n">
        <v>-108.349</v>
      </c>
      <c r="R101" s="124" t="n">
        <v>34.66</v>
      </c>
      <c r="S101" s="124" t="n">
        <v>-73.689</v>
      </c>
      <c r="T101" s="136" t="n">
        <v>8480292</v>
      </c>
      <c r="U101" s="125" t="n">
        <v>20052517</v>
      </c>
      <c r="V101" s="129" t="n">
        <v>-2.98427949019242E-013</v>
      </c>
      <c r="W101" s="130" t="n">
        <v>38.637065153684</v>
      </c>
      <c r="X101" s="53" t="n">
        <v>52</v>
      </c>
      <c r="Y101" s="55" t="n">
        <v>30</v>
      </c>
      <c r="Z101" s="132" t="n">
        <v>41</v>
      </c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  <c r="CE101" s="133"/>
      <c r="CF101" s="133"/>
      <c r="CG101" s="133"/>
      <c r="CH101" s="133"/>
      <c r="CI101" s="133"/>
      <c r="CJ101" s="133"/>
      <c r="CK101" s="133"/>
      <c r="CL101" s="133"/>
      <c r="CM101" s="133"/>
      <c r="CN101" s="133"/>
      <c r="CO101" s="133"/>
      <c r="CP101" s="133"/>
      <c r="CQ101" s="133"/>
      <c r="CR101" s="133"/>
      <c r="CS101" s="133"/>
      <c r="CT101" s="133"/>
      <c r="CU101" s="133"/>
      <c r="CV101" s="133"/>
      <c r="CW101" s="133"/>
      <c r="CX101" s="133"/>
      <c r="CY101" s="133"/>
      <c r="CZ101" s="133"/>
      <c r="DA101" s="133"/>
      <c r="DB101" s="133"/>
      <c r="DC101" s="133"/>
      <c r="DD101" s="133"/>
      <c r="DE101" s="133"/>
      <c r="DF101" s="133"/>
      <c r="DG101" s="133"/>
      <c r="DH101" s="133"/>
      <c r="DI101" s="133"/>
      <c r="DJ101" s="133"/>
      <c r="DK101" s="133"/>
      <c r="DL101" s="133"/>
      <c r="DM101" s="133"/>
      <c r="DN101" s="133"/>
      <c r="DO101" s="133"/>
      <c r="DP101" s="133"/>
      <c r="DQ101" s="133"/>
      <c r="DR101" s="133"/>
      <c r="DS101" s="133"/>
      <c r="DT101" s="133"/>
      <c r="DU101" s="133"/>
      <c r="DV101" s="133"/>
      <c r="DW101" s="133"/>
      <c r="DX101" s="133"/>
      <c r="DY101" s="133"/>
      <c r="DZ101" s="133"/>
      <c r="EA101" s="133"/>
      <c r="EB101" s="133"/>
      <c r="EC101" s="133"/>
      <c r="ED101" s="133"/>
      <c r="EE101" s="133"/>
      <c r="EF101" s="133"/>
      <c r="EG101" s="133"/>
      <c r="EH101" s="133"/>
      <c r="EI101" s="133"/>
      <c r="EJ101" s="133"/>
      <c r="EK101" s="133"/>
      <c r="EL101" s="133"/>
      <c r="EM101" s="133"/>
      <c r="EN101" s="133"/>
      <c r="EO101" s="133"/>
      <c r="EP101" s="133"/>
      <c r="EQ101" s="133"/>
      <c r="ER101" s="133"/>
      <c r="ES101" s="133"/>
      <c r="ET101" s="133"/>
      <c r="EU101" s="133"/>
      <c r="EV101" s="133"/>
      <c r="EW101" s="133"/>
      <c r="EX101" s="133"/>
      <c r="EY101" s="133"/>
      <c r="EZ101" s="133"/>
      <c r="FA101" s="133"/>
      <c r="FB101" s="133"/>
      <c r="FC101" s="133"/>
      <c r="FD101" s="133"/>
      <c r="FE101" s="133"/>
      <c r="FF101" s="133"/>
      <c r="FG101" s="133"/>
      <c r="FH101" s="133"/>
      <c r="FI101" s="133"/>
      <c r="FJ101" s="133"/>
      <c r="FK101" s="133"/>
      <c r="FL101" s="133"/>
      <c r="FM101" s="133"/>
      <c r="FN101" s="133"/>
      <c r="FO101" s="133"/>
      <c r="FP101" s="133"/>
      <c r="FQ101" s="133"/>
      <c r="FR101" s="133"/>
      <c r="FS101" s="133"/>
      <c r="FT101" s="133"/>
      <c r="FU101" s="133"/>
      <c r="FV101" s="133"/>
      <c r="FW101" s="133"/>
      <c r="FX101" s="133"/>
      <c r="FY101" s="133"/>
      <c r="FZ101" s="133"/>
      <c r="GA101" s="133"/>
      <c r="GB101" s="133"/>
      <c r="GC101" s="133"/>
      <c r="GD101" s="133"/>
      <c r="GE101" s="133"/>
      <c r="GF101" s="133"/>
      <c r="GG101" s="133"/>
      <c r="GH101" s="133"/>
      <c r="GI101" s="133"/>
      <c r="GJ101" s="133"/>
      <c r="GK101" s="133"/>
      <c r="GL101" s="133"/>
      <c r="GM101" s="133"/>
      <c r="GN101" s="133"/>
      <c r="GO101" s="133"/>
      <c r="GP101" s="133"/>
      <c r="GQ101" s="133"/>
      <c r="GR101" s="133"/>
      <c r="GS101" s="133"/>
      <c r="GT101" s="133"/>
      <c r="GU101" s="133"/>
      <c r="GV101" s="133"/>
      <c r="GW101" s="133"/>
      <c r="GX101" s="133"/>
      <c r="GY101" s="133"/>
      <c r="GZ101" s="133"/>
      <c r="HA101" s="133"/>
      <c r="HB101" s="133"/>
      <c r="HC101" s="133"/>
      <c r="HD101" s="133"/>
      <c r="HE101" s="133"/>
      <c r="HF101" s="133"/>
      <c r="HG101" s="133"/>
      <c r="HH101" s="133"/>
      <c r="HI101" s="133"/>
      <c r="HJ101" s="133"/>
      <c r="HK101" s="133"/>
      <c r="HL101" s="133"/>
      <c r="HM101" s="133"/>
      <c r="HN101" s="133"/>
      <c r="HO101" s="133"/>
      <c r="HP101" s="133"/>
      <c r="HQ101" s="133"/>
      <c r="HR101" s="133"/>
      <c r="HS101" s="133"/>
      <c r="HT101" s="133"/>
      <c r="HU101" s="133"/>
      <c r="HV101" s="133"/>
      <c r="HW101" s="133"/>
      <c r="HX101" s="133"/>
      <c r="HY101" s="133"/>
      <c r="HZ101" s="133"/>
      <c r="IA101" s="133"/>
      <c r="IB101" s="133"/>
      <c r="IC101" s="133"/>
      <c r="ID101" s="133"/>
      <c r="IE101" s="133"/>
      <c r="IF101" s="133"/>
      <c r="IG101" s="133"/>
      <c r="IH101" s="133"/>
      <c r="II101" s="133"/>
      <c r="IJ101" s="133"/>
      <c r="IK101" s="133"/>
      <c r="IL101" s="133"/>
      <c r="IM101" s="133"/>
      <c r="IN101" s="133"/>
      <c r="IO101" s="133"/>
      <c r="IP101" s="133"/>
      <c r="IQ101" s="133"/>
      <c r="IR101" s="133"/>
      <c r="IS101" s="133"/>
      <c r="IT101" s="133"/>
      <c r="IU101" s="133"/>
      <c r="IV101" s="133"/>
      <c r="IW101" s="133"/>
    </row>
    <row r="102" customFormat="false" ht="12" hidden="true" customHeight="true" outlineLevel="0" collapsed="false">
      <c r="A102" s="134" t="s">
        <v>74</v>
      </c>
      <c r="B102" s="81" t="n">
        <v>36928</v>
      </c>
      <c r="C102" s="124" t="n">
        <v>3894.571</v>
      </c>
      <c r="D102" s="124" t="n">
        <v>3182.506</v>
      </c>
      <c r="E102" s="125" t="n">
        <v>7077.077</v>
      </c>
      <c r="F102" s="126" t="n">
        <v>921.411999999999</v>
      </c>
      <c r="G102" s="135"/>
      <c r="H102" s="135"/>
      <c r="I102" s="124" t="n">
        <v>651.858</v>
      </c>
      <c r="J102" s="124" t="n">
        <v>483</v>
      </c>
      <c r="K102" s="124" t="n">
        <v>2703.716</v>
      </c>
      <c r="L102" s="124" t="n">
        <v>867.791</v>
      </c>
      <c r="M102" s="124" t="n">
        <v>962.273</v>
      </c>
      <c r="N102" s="124" t="n">
        <v>819.349</v>
      </c>
      <c r="O102" s="124" t="n">
        <v>-2</v>
      </c>
      <c r="P102" s="125" t="n">
        <v>7407.399</v>
      </c>
      <c r="Q102" s="126" t="n">
        <v>-262.178</v>
      </c>
      <c r="R102" s="124" t="n">
        <v>-68.144</v>
      </c>
      <c r="S102" s="124" t="n">
        <v>-330.322</v>
      </c>
      <c r="T102" s="136" t="n">
        <v>8218114</v>
      </c>
      <c r="U102" s="125" t="n">
        <v>19984373</v>
      </c>
      <c r="V102" s="129" t="n">
        <v>0</v>
      </c>
      <c r="W102" s="130" t="n">
        <v>39.7612730313273</v>
      </c>
      <c r="X102" s="53" t="n">
        <v>40</v>
      </c>
      <c r="Y102" s="55" t="n">
        <v>27</v>
      </c>
      <c r="Z102" s="132" t="n">
        <v>33.5</v>
      </c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  <c r="CG102" s="133"/>
      <c r="CH102" s="133"/>
      <c r="CI102" s="133"/>
      <c r="CJ102" s="133"/>
      <c r="CK102" s="133"/>
      <c r="CL102" s="133"/>
      <c r="CM102" s="133"/>
      <c r="CN102" s="133"/>
      <c r="CO102" s="133"/>
      <c r="CP102" s="133"/>
      <c r="CQ102" s="133"/>
      <c r="CR102" s="133"/>
      <c r="CS102" s="133"/>
      <c r="CT102" s="133"/>
      <c r="CU102" s="133"/>
      <c r="CV102" s="133"/>
      <c r="CW102" s="133"/>
      <c r="CX102" s="133"/>
      <c r="CY102" s="133"/>
      <c r="CZ102" s="133"/>
      <c r="DA102" s="133"/>
      <c r="DB102" s="133"/>
      <c r="DC102" s="133"/>
      <c r="DD102" s="133"/>
      <c r="DE102" s="133"/>
      <c r="DF102" s="133"/>
      <c r="DG102" s="133"/>
      <c r="DH102" s="133"/>
      <c r="DI102" s="133"/>
      <c r="DJ102" s="133"/>
      <c r="DK102" s="133"/>
      <c r="DL102" s="133"/>
      <c r="DM102" s="133"/>
      <c r="DN102" s="133"/>
      <c r="DO102" s="133"/>
      <c r="DP102" s="133"/>
      <c r="DQ102" s="133"/>
      <c r="DR102" s="133"/>
      <c r="DS102" s="133"/>
      <c r="DT102" s="133"/>
      <c r="DU102" s="133"/>
      <c r="DV102" s="133"/>
      <c r="DW102" s="133"/>
      <c r="DX102" s="133"/>
      <c r="DY102" s="133"/>
      <c r="DZ102" s="133"/>
      <c r="EA102" s="133"/>
      <c r="EB102" s="133"/>
      <c r="EC102" s="133"/>
      <c r="ED102" s="133"/>
      <c r="EE102" s="133"/>
      <c r="EF102" s="133"/>
      <c r="EG102" s="133"/>
      <c r="EH102" s="133"/>
      <c r="EI102" s="133"/>
      <c r="EJ102" s="133"/>
      <c r="EK102" s="133"/>
      <c r="EL102" s="133"/>
      <c r="EM102" s="133"/>
      <c r="EN102" s="133"/>
      <c r="EO102" s="133"/>
      <c r="EP102" s="133"/>
      <c r="EQ102" s="133"/>
      <c r="ER102" s="133"/>
      <c r="ES102" s="133"/>
      <c r="ET102" s="133"/>
      <c r="EU102" s="133"/>
      <c r="EV102" s="133"/>
      <c r="EW102" s="133"/>
      <c r="EX102" s="133"/>
      <c r="EY102" s="133"/>
      <c r="EZ102" s="133"/>
      <c r="FA102" s="133"/>
      <c r="FB102" s="133"/>
      <c r="FC102" s="133"/>
      <c r="FD102" s="133"/>
      <c r="FE102" s="133"/>
      <c r="FF102" s="133"/>
      <c r="FG102" s="133"/>
      <c r="FH102" s="133"/>
      <c r="FI102" s="133"/>
      <c r="FJ102" s="133"/>
      <c r="FK102" s="133"/>
      <c r="FL102" s="133"/>
      <c r="FM102" s="133"/>
      <c r="FN102" s="133"/>
      <c r="FO102" s="133"/>
      <c r="FP102" s="133"/>
      <c r="FQ102" s="133"/>
      <c r="FR102" s="133"/>
      <c r="FS102" s="133"/>
      <c r="FT102" s="133"/>
      <c r="FU102" s="133"/>
      <c r="FV102" s="133"/>
      <c r="FW102" s="133"/>
      <c r="FX102" s="133"/>
      <c r="FY102" s="133"/>
      <c r="FZ102" s="133"/>
      <c r="GA102" s="133"/>
      <c r="GB102" s="133"/>
      <c r="GC102" s="133"/>
      <c r="GD102" s="133"/>
      <c r="GE102" s="133"/>
      <c r="GF102" s="133"/>
      <c r="GG102" s="133"/>
      <c r="GH102" s="133"/>
      <c r="GI102" s="133"/>
      <c r="GJ102" s="133"/>
      <c r="GK102" s="133"/>
      <c r="GL102" s="133"/>
      <c r="GM102" s="133"/>
      <c r="GN102" s="133"/>
      <c r="GO102" s="133"/>
      <c r="GP102" s="133"/>
      <c r="GQ102" s="133"/>
      <c r="GR102" s="133"/>
      <c r="GS102" s="133"/>
      <c r="GT102" s="133"/>
      <c r="GU102" s="133"/>
      <c r="GV102" s="133"/>
      <c r="GW102" s="133"/>
      <c r="GX102" s="133"/>
      <c r="GY102" s="133"/>
      <c r="GZ102" s="133"/>
      <c r="HA102" s="133"/>
      <c r="HB102" s="133"/>
      <c r="HC102" s="133"/>
      <c r="HD102" s="133"/>
      <c r="HE102" s="133"/>
      <c r="HF102" s="133"/>
      <c r="HG102" s="133"/>
      <c r="HH102" s="133"/>
      <c r="HI102" s="133"/>
      <c r="HJ102" s="133"/>
      <c r="HK102" s="133"/>
      <c r="HL102" s="133"/>
      <c r="HM102" s="133"/>
      <c r="HN102" s="133"/>
      <c r="HO102" s="133"/>
      <c r="HP102" s="133"/>
      <c r="HQ102" s="133"/>
      <c r="HR102" s="133"/>
      <c r="HS102" s="133"/>
      <c r="HT102" s="133"/>
      <c r="HU102" s="133"/>
      <c r="HV102" s="133"/>
      <c r="HW102" s="133"/>
      <c r="HX102" s="133"/>
      <c r="HY102" s="133"/>
      <c r="HZ102" s="133"/>
      <c r="IA102" s="133"/>
      <c r="IB102" s="133"/>
      <c r="IC102" s="133"/>
      <c r="ID102" s="133"/>
      <c r="IE102" s="133"/>
      <c r="IF102" s="133"/>
      <c r="IG102" s="133"/>
      <c r="IH102" s="133"/>
      <c r="II102" s="133"/>
      <c r="IJ102" s="133"/>
      <c r="IK102" s="133"/>
      <c r="IL102" s="133"/>
      <c r="IM102" s="133"/>
      <c r="IN102" s="133"/>
      <c r="IO102" s="133"/>
      <c r="IP102" s="133"/>
      <c r="IQ102" s="133"/>
      <c r="IR102" s="133"/>
      <c r="IS102" s="133"/>
      <c r="IT102" s="133"/>
      <c r="IU102" s="133"/>
      <c r="IV102" s="133"/>
      <c r="IW102" s="133"/>
    </row>
    <row r="103" customFormat="false" ht="12" hidden="true" customHeight="true" outlineLevel="0" collapsed="false">
      <c r="A103" s="134" t="s">
        <v>68</v>
      </c>
      <c r="B103" s="81" t="n">
        <v>36929</v>
      </c>
      <c r="C103" s="124" t="n">
        <v>3925.503</v>
      </c>
      <c r="D103" s="124" t="n">
        <v>3103.098</v>
      </c>
      <c r="E103" s="125" t="n">
        <v>7028.601</v>
      </c>
      <c r="F103" s="126" t="n">
        <v>1188.207</v>
      </c>
      <c r="G103" s="135"/>
      <c r="H103" s="135"/>
      <c r="I103" s="124" t="n">
        <v>764.142</v>
      </c>
      <c r="J103" s="124" t="n">
        <v>483</v>
      </c>
      <c r="K103" s="124" t="n">
        <v>2653.268</v>
      </c>
      <c r="L103" s="124" t="n">
        <v>804.756</v>
      </c>
      <c r="M103" s="124" t="n">
        <v>918.581</v>
      </c>
      <c r="N103" s="124" t="n">
        <v>836.034</v>
      </c>
      <c r="O103" s="124" t="n">
        <v>1</v>
      </c>
      <c r="P103" s="125" t="n">
        <v>7648.988</v>
      </c>
      <c r="Q103" s="126" t="n">
        <v>-224.566</v>
      </c>
      <c r="R103" s="124" t="n">
        <v>-395.821</v>
      </c>
      <c r="S103" s="124" t="n">
        <v>-620.387</v>
      </c>
      <c r="T103" s="136" t="n">
        <v>7993548</v>
      </c>
      <c r="U103" s="125" t="n">
        <v>19588552</v>
      </c>
      <c r="V103" s="129" t="n">
        <v>0</v>
      </c>
      <c r="W103" s="130" t="n">
        <v>32.3880648023917</v>
      </c>
      <c r="X103" s="53" t="n">
        <v>32</v>
      </c>
      <c r="Y103" s="55" t="n">
        <v>22</v>
      </c>
      <c r="Z103" s="132" t="n">
        <v>27</v>
      </c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133"/>
      <c r="CB103" s="133"/>
      <c r="CC103" s="133"/>
      <c r="CD103" s="133"/>
      <c r="CE103" s="133"/>
      <c r="CF103" s="133"/>
      <c r="CG103" s="133"/>
      <c r="CH103" s="133"/>
      <c r="CI103" s="133"/>
      <c r="CJ103" s="133"/>
      <c r="CK103" s="133"/>
      <c r="CL103" s="133"/>
      <c r="CM103" s="133"/>
      <c r="CN103" s="133"/>
      <c r="CO103" s="133"/>
      <c r="CP103" s="133"/>
      <c r="CQ103" s="133"/>
      <c r="CR103" s="133"/>
      <c r="CS103" s="133"/>
      <c r="CT103" s="133"/>
      <c r="CU103" s="133"/>
      <c r="CV103" s="133"/>
      <c r="CW103" s="133"/>
      <c r="CX103" s="133"/>
      <c r="CY103" s="133"/>
      <c r="CZ103" s="133"/>
      <c r="DA103" s="133"/>
      <c r="DB103" s="133"/>
      <c r="DC103" s="133"/>
      <c r="DD103" s="133"/>
      <c r="DE103" s="133"/>
      <c r="DF103" s="133"/>
      <c r="DG103" s="133"/>
      <c r="DH103" s="133"/>
      <c r="DI103" s="133"/>
      <c r="DJ103" s="133"/>
      <c r="DK103" s="133"/>
      <c r="DL103" s="133"/>
      <c r="DM103" s="133"/>
      <c r="DN103" s="133"/>
      <c r="DO103" s="133"/>
      <c r="DP103" s="133"/>
      <c r="DQ103" s="133"/>
      <c r="DR103" s="133"/>
      <c r="DS103" s="133"/>
      <c r="DT103" s="133"/>
      <c r="DU103" s="133"/>
      <c r="DV103" s="133"/>
      <c r="DW103" s="133"/>
      <c r="DX103" s="133"/>
      <c r="DY103" s="133"/>
      <c r="DZ103" s="133"/>
      <c r="EA103" s="133"/>
      <c r="EB103" s="133"/>
      <c r="EC103" s="133"/>
      <c r="ED103" s="133"/>
      <c r="EE103" s="133"/>
      <c r="EF103" s="133"/>
      <c r="EG103" s="133"/>
      <c r="EH103" s="133"/>
      <c r="EI103" s="133"/>
      <c r="EJ103" s="133"/>
      <c r="EK103" s="133"/>
      <c r="EL103" s="133"/>
      <c r="EM103" s="133"/>
      <c r="EN103" s="133"/>
      <c r="EO103" s="133"/>
      <c r="EP103" s="133"/>
      <c r="EQ103" s="133"/>
      <c r="ER103" s="133"/>
      <c r="ES103" s="133"/>
      <c r="ET103" s="133"/>
      <c r="EU103" s="133"/>
      <c r="EV103" s="133"/>
      <c r="EW103" s="133"/>
      <c r="EX103" s="133"/>
      <c r="EY103" s="133"/>
      <c r="EZ103" s="133"/>
      <c r="FA103" s="133"/>
      <c r="FB103" s="133"/>
      <c r="FC103" s="133"/>
      <c r="FD103" s="133"/>
      <c r="FE103" s="133"/>
      <c r="FF103" s="133"/>
      <c r="FG103" s="133"/>
      <c r="FH103" s="133"/>
      <c r="FI103" s="133"/>
      <c r="FJ103" s="133"/>
      <c r="FK103" s="133"/>
      <c r="FL103" s="133"/>
      <c r="FM103" s="133"/>
      <c r="FN103" s="133"/>
      <c r="FO103" s="133"/>
      <c r="FP103" s="133"/>
      <c r="FQ103" s="133"/>
      <c r="FR103" s="133"/>
      <c r="FS103" s="133"/>
      <c r="FT103" s="133"/>
      <c r="FU103" s="133"/>
      <c r="FV103" s="133"/>
      <c r="FW103" s="133"/>
      <c r="FX103" s="133"/>
      <c r="FY103" s="133"/>
      <c r="FZ103" s="133"/>
      <c r="GA103" s="133"/>
      <c r="GB103" s="133"/>
      <c r="GC103" s="133"/>
      <c r="GD103" s="133"/>
      <c r="GE103" s="133"/>
      <c r="GF103" s="133"/>
      <c r="GG103" s="133"/>
      <c r="GH103" s="133"/>
      <c r="GI103" s="133"/>
      <c r="GJ103" s="133"/>
      <c r="GK103" s="133"/>
      <c r="GL103" s="133"/>
      <c r="GM103" s="133"/>
      <c r="GN103" s="133"/>
      <c r="GO103" s="133"/>
      <c r="GP103" s="133"/>
      <c r="GQ103" s="133"/>
      <c r="GR103" s="133"/>
      <c r="GS103" s="133"/>
      <c r="GT103" s="133"/>
      <c r="GU103" s="133"/>
      <c r="GV103" s="133"/>
      <c r="GW103" s="133"/>
      <c r="GX103" s="133"/>
      <c r="GY103" s="133"/>
      <c r="GZ103" s="133"/>
      <c r="HA103" s="133"/>
      <c r="HB103" s="133"/>
      <c r="HC103" s="133"/>
      <c r="HD103" s="133"/>
      <c r="HE103" s="133"/>
      <c r="HF103" s="133"/>
      <c r="HG103" s="133"/>
      <c r="HH103" s="133"/>
      <c r="HI103" s="133"/>
      <c r="HJ103" s="133"/>
      <c r="HK103" s="133"/>
      <c r="HL103" s="133"/>
      <c r="HM103" s="133"/>
      <c r="HN103" s="133"/>
      <c r="HO103" s="133"/>
      <c r="HP103" s="133"/>
      <c r="HQ103" s="133"/>
      <c r="HR103" s="133"/>
      <c r="HS103" s="133"/>
      <c r="HT103" s="133"/>
      <c r="HU103" s="133"/>
      <c r="HV103" s="133"/>
      <c r="HW103" s="133"/>
      <c r="HX103" s="133"/>
      <c r="HY103" s="133"/>
      <c r="HZ103" s="133"/>
      <c r="IA103" s="133"/>
      <c r="IB103" s="133"/>
      <c r="IC103" s="133"/>
      <c r="ID103" s="133"/>
      <c r="IE103" s="133"/>
      <c r="IF103" s="133"/>
      <c r="IG103" s="133"/>
      <c r="IH103" s="133"/>
      <c r="II103" s="133"/>
      <c r="IJ103" s="133"/>
      <c r="IK103" s="133"/>
      <c r="IL103" s="133"/>
      <c r="IM103" s="133"/>
      <c r="IN103" s="133"/>
      <c r="IO103" s="133"/>
      <c r="IP103" s="133"/>
      <c r="IQ103" s="133"/>
      <c r="IR103" s="133"/>
      <c r="IS103" s="133"/>
      <c r="IT103" s="133"/>
      <c r="IU103" s="133"/>
      <c r="IV103" s="133"/>
      <c r="IW103" s="133"/>
    </row>
    <row r="104" customFormat="false" ht="12" hidden="true" customHeight="true" outlineLevel="0" collapsed="false">
      <c r="A104" s="134" t="s">
        <v>69</v>
      </c>
      <c r="B104" s="81" t="n">
        <v>36930</v>
      </c>
      <c r="C104" s="124" t="n">
        <v>3892.789</v>
      </c>
      <c r="D104" s="124" t="n">
        <v>3088.379</v>
      </c>
      <c r="E104" s="125" t="n">
        <v>6981.168</v>
      </c>
      <c r="F104" s="126" t="n">
        <v>1460.215</v>
      </c>
      <c r="G104" s="135"/>
      <c r="H104" s="135"/>
      <c r="I104" s="124" t="n">
        <v>815.694</v>
      </c>
      <c r="J104" s="124" t="n">
        <v>483</v>
      </c>
      <c r="K104" s="124" t="n">
        <v>2601.376</v>
      </c>
      <c r="L104" s="124" t="n">
        <v>833.112</v>
      </c>
      <c r="M104" s="124" t="n">
        <v>852.946</v>
      </c>
      <c r="N104" s="124" t="n">
        <v>841.187</v>
      </c>
      <c r="O104" s="124" t="n">
        <v>1</v>
      </c>
      <c r="P104" s="125" t="n">
        <v>7888.53</v>
      </c>
      <c r="Q104" s="126" t="n">
        <v>-236.565</v>
      </c>
      <c r="R104" s="124" t="n">
        <v>-670.797</v>
      </c>
      <c r="S104" s="124" t="n">
        <v>-907.362</v>
      </c>
      <c r="T104" s="136" t="n">
        <v>7756983</v>
      </c>
      <c r="U104" s="125" t="n">
        <v>18917755</v>
      </c>
      <c r="V104" s="129" t="n">
        <v>0</v>
      </c>
      <c r="W104" s="130" t="n">
        <v>18.6146226653068</v>
      </c>
      <c r="X104" s="53" t="n">
        <v>24</v>
      </c>
      <c r="Y104" s="55" t="n">
        <v>7</v>
      </c>
      <c r="Z104" s="132" t="n">
        <v>15.5</v>
      </c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133"/>
      <c r="CB104" s="133"/>
      <c r="CC104" s="133"/>
      <c r="CD104" s="133"/>
      <c r="CE104" s="133"/>
      <c r="CF104" s="133"/>
      <c r="CG104" s="133"/>
      <c r="CH104" s="133"/>
      <c r="CI104" s="133"/>
      <c r="CJ104" s="133"/>
      <c r="CK104" s="133"/>
      <c r="CL104" s="133"/>
      <c r="CM104" s="133"/>
      <c r="CN104" s="133"/>
      <c r="CO104" s="133"/>
      <c r="CP104" s="133"/>
      <c r="CQ104" s="133"/>
      <c r="CR104" s="133"/>
      <c r="CS104" s="133"/>
      <c r="CT104" s="133"/>
      <c r="CU104" s="133"/>
      <c r="CV104" s="133"/>
      <c r="CW104" s="133"/>
      <c r="CX104" s="133"/>
      <c r="CY104" s="133"/>
      <c r="CZ104" s="133"/>
      <c r="DA104" s="133"/>
      <c r="DB104" s="133"/>
      <c r="DC104" s="133"/>
      <c r="DD104" s="133"/>
      <c r="DE104" s="133"/>
      <c r="DF104" s="133"/>
      <c r="DG104" s="133"/>
      <c r="DH104" s="133"/>
      <c r="DI104" s="133"/>
      <c r="DJ104" s="133"/>
      <c r="DK104" s="133"/>
      <c r="DL104" s="133"/>
      <c r="DM104" s="133"/>
      <c r="DN104" s="133"/>
      <c r="DO104" s="133"/>
      <c r="DP104" s="133"/>
      <c r="DQ104" s="133"/>
      <c r="DR104" s="133"/>
      <c r="DS104" s="133"/>
      <c r="DT104" s="133"/>
      <c r="DU104" s="133"/>
      <c r="DV104" s="133"/>
      <c r="DW104" s="133"/>
      <c r="DX104" s="133"/>
      <c r="DY104" s="133"/>
      <c r="DZ104" s="133"/>
      <c r="EA104" s="133"/>
      <c r="EB104" s="133"/>
      <c r="EC104" s="133"/>
      <c r="ED104" s="133"/>
      <c r="EE104" s="133"/>
      <c r="EF104" s="133"/>
      <c r="EG104" s="133"/>
      <c r="EH104" s="133"/>
      <c r="EI104" s="133"/>
      <c r="EJ104" s="133"/>
      <c r="EK104" s="133"/>
      <c r="EL104" s="133"/>
      <c r="EM104" s="133"/>
      <c r="EN104" s="133"/>
      <c r="EO104" s="133"/>
      <c r="EP104" s="133"/>
      <c r="EQ104" s="133"/>
      <c r="ER104" s="133"/>
      <c r="ES104" s="133"/>
      <c r="ET104" s="133"/>
      <c r="EU104" s="133"/>
      <c r="EV104" s="133"/>
      <c r="EW104" s="133"/>
      <c r="EX104" s="133"/>
      <c r="EY104" s="133"/>
      <c r="EZ104" s="133"/>
      <c r="FA104" s="133"/>
      <c r="FB104" s="133"/>
      <c r="FC104" s="133"/>
      <c r="FD104" s="133"/>
      <c r="FE104" s="133"/>
      <c r="FF104" s="133"/>
      <c r="FG104" s="133"/>
      <c r="FH104" s="133"/>
      <c r="FI104" s="133"/>
      <c r="FJ104" s="133"/>
      <c r="FK104" s="133"/>
      <c r="FL104" s="133"/>
      <c r="FM104" s="133"/>
      <c r="FN104" s="133"/>
      <c r="FO104" s="133"/>
      <c r="FP104" s="133"/>
      <c r="FQ104" s="133"/>
      <c r="FR104" s="133"/>
      <c r="FS104" s="133"/>
      <c r="FT104" s="133"/>
      <c r="FU104" s="133"/>
      <c r="FV104" s="133"/>
      <c r="FW104" s="133"/>
      <c r="FX104" s="133"/>
      <c r="FY104" s="133"/>
      <c r="FZ104" s="133"/>
      <c r="GA104" s="133"/>
      <c r="GB104" s="133"/>
      <c r="GC104" s="133"/>
      <c r="GD104" s="133"/>
      <c r="GE104" s="133"/>
      <c r="GF104" s="133"/>
      <c r="GG104" s="133"/>
      <c r="GH104" s="133"/>
      <c r="GI104" s="133"/>
      <c r="GJ104" s="133"/>
      <c r="GK104" s="133"/>
      <c r="GL104" s="133"/>
      <c r="GM104" s="133"/>
      <c r="GN104" s="133"/>
      <c r="GO104" s="133"/>
      <c r="GP104" s="133"/>
      <c r="GQ104" s="133"/>
      <c r="GR104" s="133"/>
      <c r="GS104" s="133"/>
      <c r="GT104" s="133"/>
      <c r="GU104" s="133"/>
      <c r="GV104" s="133"/>
      <c r="GW104" s="133"/>
      <c r="GX104" s="133"/>
      <c r="GY104" s="133"/>
      <c r="GZ104" s="133"/>
      <c r="HA104" s="133"/>
      <c r="HB104" s="133"/>
      <c r="HC104" s="133"/>
      <c r="HD104" s="133"/>
      <c r="HE104" s="133"/>
      <c r="HF104" s="133"/>
      <c r="HG104" s="133"/>
      <c r="HH104" s="133"/>
      <c r="HI104" s="133"/>
      <c r="HJ104" s="133"/>
      <c r="HK104" s="133"/>
      <c r="HL104" s="133"/>
      <c r="HM104" s="133"/>
      <c r="HN104" s="133"/>
      <c r="HO104" s="133"/>
      <c r="HP104" s="133"/>
      <c r="HQ104" s="133"/>
      <c r="HR104" s="133"/>
      <c r="HS104" s="133"/>
      <c r="HT104" s="133"/>
      <c r="HU104" s="133"/>
      <c r="HV104" s="133"/>
      <c r="HW104" s="133"/>
      <c r="HX104" s="133"/>
      <c r="HY104" s="133"/>
      <c r="HZ104" s="133"/>
      <c r="IA104" s="133"/>
      <c r="IB104" s="133"/>
      <c r="IC104" s="133"/>
      <c r="ID104" s="133"/>
      <c r="IE104" s="133"/>
      <c r="IF104" s="133"/>
      <c r="IG104" s="133"/>
      <c r="IH104" s="133"/>
      <c r="II104" s="133"/>
      <c r="IJ104" s="133"/>
      <c r="IK104" s="133"/>
      <c r="IL104" s="133"/>
      <c r="IM104" s="133"/>
      <c r="IN104" s="133"/>
      <c r="IO104" s="133"/>
      <c r="IP104" s="133"/>
      <c r="IQ104" s="133"/>
      <c r="IR104" s="133"/>
      <c r="IS104" s="133"/>
      <c r="IT104" s="133"/>
      <c r="IU104" s="133"/>
      <c r="IV104" s="133"/>
      <c r="IW104" s="133"/>
    </row>
    <row r="105" customFormat="false" ht="12" hidden="true" customHeight="true" outlineLevel="0" collapsed="false">
      <c r="A105" s="134" t="s">
        <v>70</v>
      </c>
      <c r="B105" s="81" t="n">
        <v>36931</v>
      </c>
      <c r="C105" s="124" t="n">
        <v>3879.991</v>
      </c>
      <c r="D105" s="124" t="n">
        <v>3069.716</v>
      </c>
      <c r="E105" s="125" t="n">
        <v>6949.707</v>
      </c>
      <c r="F105" s="126" t="n">
        <v>1691.05</v>
      </c>
      <c r="G105" s="135"/>
      <c r="H105" s="135"/>
      <c r="I105" s="124" t="n">
        <v>663.622</v>
      </c>
      <c r="J105" s="124" t="n">
        <v>467</v>
      </c>
      <c r="K105" s="124" t="n">
        <v>2584.003</v>
      </c>
      <c r="L105" s="124" t="n">
        <v>823.122</v>
      </c>
      <c r="M105" s="124" t="n">
        <v>827.637</v>
      </c>
      <c r="N105" s="124" t="n">
        <v>863.319</v>
      </c>
      <c r="O105" s="124" t="n">
        <v>9</v>
      </c>
      <c r="P105" s="125" t="n">
        <v>7928.753</v>
      </c>
      <c r="Q105" s="126" t="n">
        <v>-288.996</v>
      </c>
      <c r="R105" s="124" t="n">
        <v>-690.05</v>
      </c>
      <c r="S105" s="124" t="n">
        <v>-979.046</v>
      </c>
      <c r="T105" s="136" t="n">
        <v>7467987</v>
      </c>
      <c r="U105" s="125" t="n">
        <v>18227705</v>
      </c>
      <c r="V105" s="129" t="n">
        <v>0</v>
      </c>
      <c r="W105" s="130" t="n">
        <v>4.56413119315475</v>
      </c>
      <c r="X105" s="53" t="n">
        <v>28</v>
      </c>
      <c r="Y105" s="55" t="n">
        <v>9</v>
      </c>
      <c r="Z105" s="132" t="n">
        <v>18.5</v>
      </c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3"/>
      <c r="BR105" s="133"/>
      <c r="BS105" s="133"/>
      <c r="BT105" s="133"/>
      <c r="BU105" s="133"/>
      <c r="BV105" s="133"/>
      <c r="BW105" s="133"/>
      <c r="BX105" s="133"/>
      <c r="BY105" s="133"/>
      <c r="BZ105" s="133"/>
      <c r="CA105" s="133"/>
      <c r="CB105" s="133"/>
      <c r="CC105" s="133"/>
      <c r="CD105" s="133"/>
      <c r="CE105" s="133"/>
      <c r="CF105" s="133"/>
      <c r="CG105" s="133"/>
      <c r="CH105" s="133"/>
      <c r="CI105" s="133"/>
      <c r="CJ105" s="133"/>
      <c r="CK105" s="133"/>
      <c r="CL105" s="133"/>
      <c r="CM105" s="133"/>
      <c r="CN105" s="133"/>
      <c r="CO105" s="133"/>
      <c r="CP105" s="133"/>
      <c r="CQ105" s="133"/>
      <c r="CR105" s="133"/>
      <c r="CS105" s="133"/>
      <c r="CT105" s="133"/>
      <c r="CU105" s="133"/>
      <c r="CV105" s="133"/>
      <c r="CW105" s="133"/>
      <c r="CX105" s="133"/>
      <c r="CY105" s="133"/>
      <c r="CZ105" s="133"/>
      <c r="DA105" s="133"/>
      <c r="DB105" s="133"/>
      <c r="DC105" s="133"/>
      <c r="DD105" s="133"/>
      <c r="DE105" s="133"/>
      <c r="DF105" s="133"/>
      <c r="DG105" s="133"/>
      <c r="DH105" s="133"/>
      <c r="DI105" s="133"/>
      <c r="DJ105" s="133"/>
      <c r="DK105" s="133"/>
      <c r="DL105" s="133"/>
      <c r="DM105" s="133"/>
      <c r="DN105" s="133"/>
      <c r="DO105" s="133"/>
      <c r="DP105" s="133"/>
      <c r="DQ105" s="133"/>
      <c r="DR105" s="133"/>
      <c r="DS105" s="133"/>
      <c r="DT105" s="133"/>
      <c r="DU105" s="133"/>
      <c r="DV105" s="133"/>
      <c r="DW105" s="133"/>
      <c r="DX105" s="133"/>
      <c r="DY105" s="133"/>
      <c r="DZ105" s="133"/>
      <c r="EA105" s="133"/>
      <c r="EB105" s="133"/>
      <c r="EC105" s="133"/>
      <c r="ED105" s="133"/>
      <c r="EE105" s="133"/>
      <c r="EF105" s="133"/>
      <c r="EG105" s="133"/>
      <c r="EH105" s="133"/>
      <c r="EI105" s="133"/>
      <c r="EJ105" s="133"/>
      <c r="EK105" s="133"/>
      <c r="EL105" s="133"/>
      <c r="EM105" s="133"/>
      <c r="EN105" s="133"/>
      <c r="EO105" s="133"/>
      <c r="EP105" s="133"/>
      <c r="EQ105" s="133"/>
      <c r="ER105" s="133"/>
      <c r="ES105" s="133"/>
      <c r="ET105" s="133"/>
      <c r="EU105" s="133"/>
      <c r="EV105" s="133"/>
      <c r="EW105" s="133"/>
      <c r="EX105" s="133"/>
      <c r="EY105" s="133"/>
      <c r="EZ105" s="133"/>
      <c r="FA105" s="133"/>
      <c r="FB105" s="133"/>
      <c r="FC105" s="133"/>
      <c r="FD105" s="133"/>
      <c r="FE105" s="133"/>
      <c r="FF105" s="133"/>
      <c r="FG105" s="133"/>
      <c r="FH105" s="133"/>
      <c r="FI105" s="133"/>
      <c r="FJ105" s="133"/>
      <c r="FK105" s="133"/>
      <c r="FL105" s="133"/>
      <c r="FM105" s="133"/>
      <c r="FN105" s="133"/>
      <c r="FO105" s="133"/>
      <c r="FP105" s="133"/>
      <c r="FQ105" s="133"/>
      <c r="FR105" s="133"/>
      <c r="FS105" s="133"/>
      <c r="FT105" s="133"/>
      <c r="FU105" s="133"/>
      <c r="FV105" s="133"/>
      <c r="FW105" s="133"/>
      <c r="FX105" s="133"/>
      <c r="FY105" s="133"/>
      <c r="FZ105" s="133"/>
      <c r="GA105" s="133"/>
      <c r="GB105" s="133"/>
      <c r="GC105" s="133"/>
      <c r="GD105" s="133"/>
      <c r="GE105" s="133"/>
      <c r="GF105" s="133"/>
      <c r="GG105" s="133"/>
      <c r="GH105" s="133"/>
      <c r="GI105" s="133"/>
      <c r="GJ105" s="133"/>
      <c r="GK105" s="133"/>
      <c r="GL105" s="133"/>
      <c r="GM105" s="133"/>
      <c r="GN105" s="133"/>
      <c r="GO105" s="133"/>
      <c r="GP105" s="133"/>
      <c r="GQ105" s="133"/>
      <c r="GR105" s="133"/>
      <c r="GS105" s="133"/>
      <c r="GT105" s="133"/>
      <c r="GU105" s="133"/>
      <c r="GV105" s="133"/>
      <c r="GW105" s="133"/>
      <c r="GX105" s="133"/>
      <c r="GY105" s="133"/>
      <c r="GZ105" s="133"/>
      <c r="HA105" s="133"/>
      <c r="HB105" s="133"/>
      <c r="HC105" s="133"/>
      <c r="HD105" s="133"/>
      <c r="HE105" s="133"/>
      <c r="HF105" s="133"/>
      <c r="HG105" s="133"/>
      <c r="HH105" s="133"/>
      <c r="HI105" s="133"/>
      <c r="HJ105" s="133"/>
      <c r="HK105" s="133"/>
      <c r="HL105" s="133"/>
      <c r="HM105" s="133"/>
      <c r="HN105" s="133"/>
      <c r="HO105" s="133"/>
      <c r="HP105" s="133"/>
      <c r="HQ105" s="133"/>
      <c r="HR105" s="133"/>
      <c r="HS105" s="133"/>
      <c r="HT105" s="133"/>
      <c r="HU105" s="133"/>
      <c r="HV105" s="133"/>
      <c r="HW105" s="133"/>
      <c r="HX105" s="133"/>
      <c r="HY105" s="133"/>
      <c r="HZ105" s="133"/>
      <c r="IA105" s="133"/>
      <c r="IB105" s="133"/>
      <c r="IC105" s="133"/>
      <c r="ID105" s="133"/>
      <c r="IE105" s="133"/>
      <c r="IF105" s="133"/>
      <c r="IG105" s="133"/>
      <c r="IH105" s="133"/>
      <c r="II105" s="133"/>
      <c r="IJ105" s="133"/>
      <c r="IK105" s="133"/>
      <c r="IL105" s="133"/>
      <c r="IM105" s="133"/>
      <c r="IN105" s="133"/>
      <c r="IO105" s="133"/>
      <c r="IP105" s="133"/>
      <c r="IQ105" s="133"/>
      <c r="IR105" s="133"/>
      <c r="IS105" s="133"/>
      <c r="IT105" s="133"/>
      <c r="IU105" s="133"/>
      <c r="IV105" s="133"/>
      <c r="IW105" s="133"/>
    </row>
    <row r="106" customFormat="false" ht="12" hidden="true" customHeight="true" outlineLevel="0" collapsed="false">
      <c r="A106" s="134" t="s">
        <v>71</v>
      </c>
      <c r="B106" s="81" t="n">
        <v>36932</v>
      </c>
      <c r="C106" s="124" t="n">
        <v>3925.758</v>
      </c>
      <c r="D106" s="124" t="n">
        <v>3083.392</v>
      </c>
      <c r="E106" s="125" t="n">
        <v>7009.15</v>
      </c>
      <c r="F106" s="126" t="n">
        <v>1579.318</v>
      </c>
      <c r="G106" s="135"/>
      <c r="H106" s="135"/>
      <c r="I106" s="124" t="n">
        <v>588.689</v>
      </c>
      <c r="J106" s="124" t="n">
        <v>482</v>
      </c>
      <c r="K106" s="124" t="n">
        <v>2590.808</v>
      </c>
      <c r="L106" s="124" t="n">
        <v>845.213</v>
      </c>
      <c r="M106" s="124" t="n">
        <v>814.472</v>
      </c>
      <c r="N106" s="124" t="n">
        <v>876.101</v>
      </c>
      <c r="O106" s="124" t="n">
        <v>-1</v>
      </c>
      <c r="P106" s="125" t="n">
        <v>7775.601</v>
      </c>
      <c r="Q106" s="126" t="n">
        <v>-195.093</v>
      </c>
      <c r="R106" s="124" t="n">
        <v>-571.358</v>
      </c>
      <c r="S106" s="124" t="n">
        <v>-766.451</v>
      </c>
      <c r="T106" s="136" t="n">
        <v>7272894</v>
      </c>
      <c r="U106" s="125" t="n">
        <v>17656347</v>
      </c>
      <c r="V106" s="129" t="n">
        <v>0</v>
      </c>
      <c r="W106" s="130" t="n">
        <v>11.215551323205</v>
      </c>
      <c r="X106" s="53" t="n">
        <v>40</v>
      </c>
      <c r="Y106" s="55" t="n">
        <v>15</v>
      </c>
      <c r="Z106" s="132" t="n">
        <v>27.5</v>
      </c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133"/>
      <c r="BM106" s="133"/>
      <c r="BN106" s="133"/>
      <c r="BO106" s="133"/>
      <c r="BP106" s="133"/>
      <c r="BQ106" s="133"/>
      <c r="BR106" s="133"/>
      <c r="BS106" s="133"/>
      <c r="BT106" s="133"/>
      <c r="BU106" s="133"/>
      <c r="BV106" s="133"/>
      <c r="BW106" s="133"/>
      <c r="BX106" s="133"/>
      <c r="BY106" s="133"/>
      <c r="BZ106" s="133"/>
      <c r="CA106" s="133"/>
      <c r="CB106" s="133"/>
      <c r="CC106" s="133"/>
      <c r="CD106" s="133"/>
      <c r="CE106" s="133"/>
      <c r="CF106" s="133"/>
      <c r="CG106" s="133"/>
      <c r="CH106" s="133"/>
      <c r="CI106" s="133"/>
      <c r="CJ106" s="133"/>
      <c r="CK106" s="133"/>
      <c r="CL106" s="133"/>
      <c r="CM106" s="133"/>
      <c r="CN106" s="133"/>
      <c r="CO106" s="133"/>
      <c r="CP106" s="133"/>
      <c r="CQ106" s="133"/>
      <c r="CR106" s="133"/>
      <c r="CS106" s="133"/>
      <c r="CT106" s="133"/>
      <c r="CU106" s="133"/>
      <c r="CV106" s="133"/>
      <c r="CW106" s="133"/>
      <c r="CX106" s="133"/>
      <c r="CY106" s="133"/>
      <c r="CZ106" s="133"/>
      <c r="DA106" s="133"/>
      <c r="DB106" s="133"/>
      <c r="DC106" s="133"/>
      <c r="DD106" s="133"/>
      <c r="DE106" s="133"/>
      <c r="DF106" s="133"/>
      <c r="DG106" s="133"/>
      <c r="DH106" s="133"/>
      <c r="DI106" s="133"/>
      <c r="DJ106" s="133"/>
      <c r="DK106" s="133"/>
      <c r="DL106" s="133"/>
      <c r="DM106" s="133"/>
      <c r="DN106" s="133"/>
      <c r="DO106" s="133"/>
      <c r="DP106" s="133"/>
      <c r="DQ106" s="133"/>
      <c r="DR106" s="133"/>
      <c r="DS106" s="133"/>
      <c r="DT106" s="133"/>
      <c r="DU106" s="133"/>
      <c r="DV106" s="133"/>
      <c r="DW106" s="133"/>
      <c r="DX106" s="133"/>
      <c r="DY106" s="133"/>
      <c r="DZ106" s="133"/>
      <c r="EA106" s="133"/>
      <c r="EB106" s="133"/>
      <c r="EC106" s="133"/>
      <c r="ED106" s="133"/>
      <c r="EE106" s="133"/>
      <c r="EF106" s="133"/>
      <c r="EG106" s="133"/>
      <c r="EH106" s="133"/>
      <c r="EI106" s="133"/>
      <c r="EJ106" s="133"/>
      <c r="EK106" s="133"/>
      <c r="EL106" s="133"/>
      <c r="EM106" s="133"/>
      <c r="EN106" s="133"/>
      <c r="EO106" s="133"/>
      <c r="EP106" s="133"/>
      <c r="EQ106" s="133"/>
      <c r="ER106" s="133"/>
      <c r="ES106" s="133"/>
      <c r="ET106" s="133"/>
      <c r="EU106" s="133"/>
      <c r="EV106" s="133"/>
      <c r="EW106" s="133"/>
      <c r="EX106" s="133"/>
      <c r="EY106" s="133"/>
      <c r="EZ106" s="133"/>
      <c r="FA106" s="133"/>
      <c r="FB106" s="133"/>
      <c r="FC106" s="133"/>
      <c r="FD106" s="133"/>
      <c r="FE106" s="133"/>
      <c r="FF106" s="133"/>
      <c r="FG106" s="133"/>
      <c r="FH106" s="133"/>
      <c r="FI106" s="133"/>
      <c r="FJ106" s="133"/>
      <c r="FK106" s="133"/>
      <c r="FL106" s="133"/>
      <c r="FM106" s="133"/>
      <c r="FN106" s="133"/>
      <c r="FO106" s="133"/>
      <c r="FP106" s="133"/>
      <c r="FQ106" s="133"/>
      <c r="FR106" s="133"/>
      <c r="FS106" s="133"/>
      <c r="FT106" s="133"/>
      <c r="FU106" s="133"/>
      <c r="FV106" s="133"/>
      <c r="FW106" s="133"/>
      <c r="FX106" s="133"/>
      <c r="FY106" s="133"/>
      <c r="FZ106" s="133"/>
      <c r="GA106" s="133"/>
      <c r="GB106" s="133"/>
      <c r="GC106" s="133"/>
      <c r="GD106" s="133"/>
      <c r="GE106" s="133"/>
      <c r="GF106" s="133"/>
      <c r="GG106" s="133"/>
      <c r="GH106" s="133"/>
      <c r="GI106" s="133"/>
      <c r="GJ106" s="133"/>
      <c r="GK106" s="133"/>
      <c r="GL106" s="133"/>
      <c r="GM106" s="133"/>
      <c r="GN106" s="133"/>
      <c r="GO106" s="133"/>
      <c r="GP106" s="133"/>
      <c r="GQ106" s="133"/>
      <c r="GR106" s="133"/>
      <c r="GS106" s="133"/>
      <c r="GT106" s="133"/>
      <c r="GU106" s="133"/>
      <c r="GV106" s="133"/>
      <c r="GW106" s="133"/>
      <c r="GX106" s="133"/>
      <c r="GY106" s="133"/>
      <c r="GZ106" s="133"/>
      <c r="HA106" s="133"/>
      <c r="HB106" s="133"/>
      <c r="HC106" s="133"/>
      <c r="HD106" s="133"/>
      <c r="HE106" s="133"/>
      <c r="HF106" s="133"/>
      <c r="HG106" s="133"/>
      <c r="HH106" s="133"/>
      <c r="HI106" s="133"/>
      <c r="HJ106" s="133"/>
      <c r="HK106" s="133"/>
      <c r="HL106" s="133"/>
      <c r="HM106" s="133"/>
      <c r="HN106" s="133"/>
      <c r="HO106" s="133"/>
      <c r="HP106" s="133"/>
      <c r="HQ106" s="133"/>
      <c r="HR106" s="133"/>
      <c r="HS106" s="133"/>
      <c r="HT106" s="133"/>
      <c r="HU106" s="133"/>
      <c r="HV106" s="133"/>
      <c r="HW106" s="133"/>
      <c r="HX106" s="133"/>
      <c r="HY106" s="133"/>
      <c r="HZ106" s="133"/>
      <c r="IA106" s="133"/>
      <c r="IB106" s="133"/>
      <c r="IC106" s="133"/>
      <c r="ID106" s="133"/>
      <c r="IE106" s="133"/>
      <c r="IF106" s="133"/>
      <c r="IG106" s="133"/>
      <c r="IH106" s="133"/>
      <c r="II106" s="133"/>
      <c r="IJ106" s="133"/>
      <c r="IK106" s="133"/>
      <c r="IL106" s="133"/>
      <c r="IM106" s="133"/>
      <c r="IN106" s="133"/>
      <c r="IO106" s="133"/>
      <c r="IP106" s="133"/>
      <c r="IQ106" s="133"/>
      <c r="IR106" s="133"/>
      <c r="IS106" s="133"/>
      <c r="IT106" s="133"/>
      <c r="IU106" s="133"/>
      <c r="IV106" s="133"/>
      <c r="IW106" s="133"/>
    </row>
    <row r="107" customFormat="false" ht="12" hidden="true" customHeight="true" outlineLevel="0" collapsed="false">
      <c r="A107" s="134" t="s">
        <v>72</v>
      </c>
      <c r="B107" s="81" t="n">
        <v>36933</v>
      </c>
      <c r="C107" s="124" t="n">
        <v>3900</v>
      </c>
      <c r="D107" s="124" t="n">
        <v>3104.144</v>
      </c>
      <c r="E107" s="125" t="n">
        <v>7004.144</v>
      </c>
      <c r="F107" s="126" t="n">
        <v>1732</v>
      </c>
      <c r="G107" s="135"/>
      <c r="H107" s="135"/>
      <c r="I107" s="124" t="n">
        <v>559.87</v>
      </c>
      <c r="J107" s="124" t="n">
        <v>491</v>
      </c>
      <c r="K107" s="124" t="n">
        <v>2598.299</v>
      </c>
      <c r="L107" s="124" t="n">
        <v>850.168</v>
      </c>
      <c r="M107" s="124" t="n">
        <v>318.216</v>
      </c>
      <c r="N107" s="124" t="n">
        <v>860</v>
      </c>
      <c r="O107" s="124" t="n">
        <v>-1</v>
      </c>
      <c r="P107" s="125" t="n">
        <v>7408.553</v>
      </c>
      <c r="Q107" s="126" t="n">
        <v>-117.916</v>
      </c>
      <c r="R107" s="124" t="n">
        <v>-286.614</v>
      </c>
      <c r="S107" s="124" t="n">
        <v>-404.53</v>
      </c>
      <c r="T107" s="136" t="n">
        <v>7154978</v>
      </c>
      <c r="U107" s="125" t="n">
        <v>17369733</v>
      </c>
      <c r="V107" s="58" t="n">
        <v>0.121000000000322</v>
      </c>
      <c r="W107" s="130" t="n">
        <v>21.5163449741832</v>
      </c>
      <c r="X107" s="53" t="n">
        <v>39</v>
      </c>
      <c r="Y107" s="55" t="n">
        <v>20</v>
      </c>
      <c r="Z107" s="132" t="n">
        <v>29.5</v>
      </c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3"/>
      <c r="CC107" s="133"/>
      <c r="CD107" s="133"/>
      <c r="CE107" s="133"/>
      <c r="CF107" s="133"/>
      <c r="CG107" s="133"/>
      <c r="CH107" s="133"/>
      <c r="CI107" s="133"/>
      <c r="CJ107" s="133"/>
      <c r="CK107" s="133"/>
      <c r="CL107" s="133"/>
      <c r="CM107" s="133"/>
      <c r="CN107" s="133"/>
      <c r="CO107" s="133"/>
      <c r="CP107" s="133"/>
      <c r="CQ107" s="133"/>
      <c r="CR107" s="133"/>
      <c r="CS107" s="133"/>
      <c r="CT107" s="133"/>
      <c r="CU107" s="133"/>
      <c r="CV107" s="133"/>
      <c r="CW107" s="133"/>
      <c r="CX107" s="133"/>
      <c r="CY107" s="133"/>
      <c r="CZ107" s="133"/>
      <c r="DA107" s="133"/>
      <c r="DB107" s="133"/>
      <c r="DC107" s="133"/>
      <c r="DD107" s="133"/>
      <c r="DE107" s="133"/>
      <c r="DF107" s="133"/>
      <c r="DG107" s="133"/>
      <c r="DH107" s="133"/>
      <c r="DI107" s="133"/>
      <c r="DJ107" s="133"/>
      <c r="DK107" s="133"/>
      <c r="DL107" s="133"/>
      <c r="DM107" s="133"/>
      <c r="DN107" s="133"/>
      <c r="DO107" s="133"/>
      <c r="DP107" s="133"/>
      <c r="DQ107" s="133"/>
      <c r="DR107" s="133"/>
      <c r="DS107" s="133"/>
      <c r="DT107" s="133"/>
      <c r="DU107" s="133"/>
      <c r="DV107" s="133"/>
      <c r="DW107" s="133"/>
      <c r="DX107" s="133"/>
      <c r="DY107" s="133"/>
      <c r="DZ107" s="133"/>
      <c r="EA107" s="133"/>
      <c r="EB107" s="133"/>
      <c r="EC107" s="133"/>
      <c r="ED107" s="133"/>
      <c r="EE107" s="133"/>
      <c r="EF107" s="133"/>
      <c r="EG107" s="133"/>
      <c r="EH107" s="133"/>
      <c r="EI107" s="133"/>
      <c r="EJ107" s="133"/>
      <c r="EK107" s="133"/>
      <c r="EL107" s="133"/>
      <c r="EM107" s="133"/>
      <c r="EN107" s="133"/>
      <c r="EO107" s="133"/>
      <c r="EP107" s="133"/>
      <c r="EQ107" s="133"/>
      <c r="ER107" s="133"/>
      <c r="ES107" s="133"/>
      <c r="ET107" s="133"/>
      <c r="EU107" s="133"/>
      <c r="EV107" s="133"/>
      <c r="EW107" s="133"/>
      <c r="EX107" s="133"/>
      <c r="EY107" s="133"/>
      <c r="EZ107" s="133"/>
      <c r="FA107" s="133"/>
      <c r="FB107" s="133"/>
      <c r="FC107" s="133"/>
      <c r="FD107" s="133"/>
      <c r="FE107" s="133"/>
      <c r="FF107" s="133"/>
      <c r="FG107" s="133"/>
      <c r="FH107" s="133"/>
      <c r="FI107" s="133"/>
      <c r="FJ107" s="133"/>
      <c r="FK107" s="133"/>
      <c r="FL107" s="133"/>
      <c r="FM107" s="133"/>
      <c r="FN107" s="133"/>
      <c r="FO107" s="133"/>
      <c r="FP107" s="133"/>
      <c r="FQ107" s="133"/>
      <c r="FR107" s="133"/>
      <c r="FS107" s="133"/>
      <c r="FT107" s="133"/>
      <c r="FU107" s="133"/>
      <c r="FV107" s="133"/>
      <c r="FW107" s="133"/>
      <c r="FX107" s="133"/>
      <c r="FY107" s="133"/>
      <c r="FZ107" s="133"/>
      <c r="GA107" s="133"/>
      <c r="GB107" s="133"/>
      <c r="GC107" s="133"/>
      <c r="GD107" s="133"/>
      <c r="GE107" s="133"/>
      <c r="GF107" s="133"/>
      <c r="GG107" s="133"/>
      <c r="GH107" s="133"/>
      <c r="GI107" s="133"/>
      <c r="GJ107" s="133"/>
      <c r="GK107" s="133"/>
      <c r="GL107" s="133"/>
      <c r="GM107" s="133"/>
      <c r="GN107" s="133"/>
      <c r="GO107" s="133"/>
      <c r="GP107" s="133"/>
      <c r="GQ107" s="133"/>
      <c r="GR107" s="133"/>
      <c r="GS107" s="133"/>
      <c r="GT107" s="133"/>
      <c r="GU107" s="133"/>
      <c r="GV107" s="133"/>
      <c r="GW107" s="133"/>
      <c r="GX107" s="133"/>
      <c r="GY107" s="133"/>
      <c r="GZ107" s="133"/>
      <c r="HA107" s="133"/>
      <c r="HB107" s="133"/>
      <c r="HC107" s="133"/>
      <c r="HD107" s="133"/>
      <c r="HE107" s="133"/>
      <c r="HF107" s="133"/>
      <c r="HG107" s="133"/>
      <c r="HH107" s="133"/>
      <c r="HI107" s="133"/>
      <c r="HJ107" s="133"/>
      <c r="HK107" s="133"/>
      <c r="HL107" s="133"/>
      <c r="HM107" s="133"/>
      <c r="HN107" s="133"/>
      <c r="HO107" s="133"/>
      <c r="HP107" s="133"/>
      <c r="HQ107" s="133"/>
      <c r="HR107" s="133"/>
      <c r="HS107" s="133"/>
      <c r="HT107" s="133"/>
      <c r="HU107" s="133"/>
      <c r="HV107" s="133"/>
      <c r="HW107" s="133"/>
      <c r="HX107" s="133"/>
      <c r="HY107" s="133"/>
      <c r="HZ107" s="133"/>
      <c r="IA107" s="133"/>
      <c r="IB107" s="133"/>
      <c r="IC107" s="133"/>
      <c r="ID107" s="133"/>
      <c r="IE107" s="133"/>
      <c r="IF107" s="133"/>
      <c r="IG107" s="133"/>
      <c r="IH107" s="133"/>
      <c r="II107" s="133"/>
      <c r="IJ107" s="133"/>
      <c r="IK107" s="133"/>
      <c r="IL107" s="133"/>
      <c r="IM107" s="133"/>
      <c r="IN107" s="133"/>
      <c r="IO107" s="133"/>
      <c r="IP107" s="133"/>
      <c r="IQ107" s="133"/>
      <c r="IR107" s="133"/>
      <c r="IS107" s="133"/>
      <c r="IT107" s="133"/>
      <c r="IU107" s="133"/>
      <c r="IV107" s="133"/>
      <c r="IW107" s="133"/>
    </row>
    <row r="108" customFormat="false" ht="12" hidden="true" customHeight="true" outlineLevel="0" collapsed="false">
      <c r="A108" s="134" t="s">
        <v>73</v>
      </c>
      <c r="B108" s="81" t="n">
        <v>36934</v>
      </c>
      <c r="C108" s="124" t="n">
        <v>3907.822</v>
      </c>
      <c r="D108" s="124" t="n">
        <v>3019.845</v>
      </c>
      <c r="E108" s="125" t="n">
        <v>6927.667</v>
      </c>
      <c r="F108" s="126" t="n">
        <v>1472.993</v>
      </c>
      <c r="G108" s="135"/>
      <c r="H108" s="135"/>
      <c r="I108" s="124" t="n">
        <v>586.846</v>
      </c>
      <c r="J108" s="124" t="n">
        <v>491</v>
      </c>
      <c r="K108" s="124" t="n">
        <v>2597.632</v>
      </c>
      <c r="L108" s="124" t="n">
        <v>794.802</v>
      </c>
      <c r="M108" s="124" t="n">
        <v>589.204</v>
      </c>
      <c r="N108" s="124" t="n">
        <v>858.177</v>
      </c>
      <c r="O108" s="124" t="n">
        <v>0.004</v>
      </c>
      <c r="P108" s="125" t="n">
        <v>7390.658</v>
      </c>
      <c r="Q108" s="126" t="n">
        <v>-210.541</v>
      </c>
      <c r="R108" s="124" t="n">
        <v>-252.45</v>
      </c>
      <c r="S108" s="124" t="n">
        <v>-462.991</v>
      </c>
      <c r="T108" s="136" t="n">
        <v>6944437</v>
      </c>
      <c r="U108" s="125" t="n">
        <v>17117283</v>
      </c>
      <c r="V108" s="129" t="n">
        <v>0</v>
      </c>
      <c r="W108" s="130" t="n">
        <v>27.9986848042934</v>
      </c>
      <c r="X108" s="53" t="n">
        <v>41</v>
      </c>
      <c r="Y108" s="55" t="n">
        <v>32</v>
      </c>
      <c r="Z108" s="132" t="n">
        <v>36.5</v>
      </c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33"/>
      <c r="BT108" s="133"/>
      <c r="BU108" s="133"/>
      <c r="BV108" s="133"/>
      <c r="BW108" s="133"/>
      <c r="BX108" s="133"/>
      <c r="BY108" s="133"/>
      <c r="BZ108" s="133"/>
      <c r="CA108" s="133"/>
      <c r="CB108" s="133"/>
      <c r="CC108" s="133"/>
      <c r="CD108" s="133"/>
      <c r="CE108" s="133"/>
      <c r="CF108" s="133"/>
      <c r="CG108" s="133"/>
      <c r="CH108" s="133"/>
      <c r="CI108" s="133"/>
      <c r="CJ108" s="133"/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133"/>
      <c r="DF108" s="133"/>
      <c r="DG108" s="133"/>
      <c r="DH108" s="133"/>
      <c r="DI108" s="133"/>
      <c r="DJ108" s="133"/>
      <c r="DK108" s="133"/>
      <c r="DL108" s="133"/>
      <c r="DM108" s="133"/>
      <c r="DN108" s="133"/>
      <c r="DO108" s="133"/>
      <c r="DP108" s="133"/>
      <c r="DQ108" s="133"/>
      <c r="DR108" s="133"/>
      <c r="DS108" s="133"/>
      <c r="DT108" s="133"/>
      <c r="DU108" s="133"/>
      <c r="DV108" s="133"/>
      <c r="DW108" s="133"/>
      <c r="DX108" s="133"/>
      <c r="DY108" s="133"/>
      <c r="DZ108" s="133"/>
      <c r="EA108" s="133"/>
      <c r="EB108" s="133"/>
      <c r="EC108" s="133"/>
      <c r="ED108" s="133"/>
      <c r="EE108" s="133"/>
      <c r="EF108" s="133"/>
      <c r="EG108" s="133"/>
      <c r="EH108" s="133"/>
      <c r="EI108" s="133"/>
      <c r="EJ108" s="133"/>
      <c r="EK108" s="133"/>
      <c r="EL108" s="133"/>
      <c r="EM108" s="133"/>
      <c r="EN108" s="133"/>
      <c r="EO108" s="133"/>
      <c r="EP108" s="133"/>
      <c r="EQ108" s="133"/>
      <c r="ER108" s="133"/>
      <c r="ES108" s="133"/>
      <c r="ET108" s="133"/>
      <c r="EU108" s="133"/>
      <c r="EV108" s="133"/>
      <c r="EW108" s="133"/>
      <c r="EX108" s="133"/>
      <c r="EY108" s="133"/>
      <c r="EZ108" s="133"/>
      <c r="FA108" s="133"/>
      <c r="FB108" s="133"/>
      <c r="FC108" s="133"/>
      <c r="FD108" s="133"/>
      <c r="FE108" s="133"/>
      <c r="FF108" s="133"/>
      <c r="FG108" s="133"/>
      <c r="FH108" s="133"/>
      <c r="FI108" s="133"/>
      <c r="FJ108" s="133"/>
      <c r="FK108" s="133"/>
      <c r="FL108" s="133"/>
      <c r="FM108" s="133"/>
      <c r="FN108" s="133"/>
      <c r="FO108" s="133"/>
      <c r="FP108" s="133"/>
      <c r="FQ108" s="133"/>
      <c r="FR108" s="133"/>
      <c r="FS108" s="133"/>
      <c r="FT108" s="133"/>
      <c r="FU108" s="133"/>
      <c r="FV108" s="133"/>
      <c r="FW108" s="133"/>
      <c r="FX108" s="133"/>
      <c r="FY108" s="133"/>
      <c r="FZ108" s="133"/>
      <c r="GA108" s="133"/>
      <c r="GB108" s="133"/>
      <c r="GC108" s="133"/>
      <c r="GD108" s="133"/>
      <c r="GE108" s="133"/>
      <c r="GF108" s="133"/>
      <c r="GG108" s="133"/>
      <c r="GH108" s="133"/>
      <c r="GI108" s="133"/>
      <c r="GJ108" s="133"/>
      <c r="GK108" s="133"/>
      <c r="GL108" s="133"/>
      <c r="GM108" s="133"/>
      <c r="GN108" s="133"/>
      <c r="GO108" s="133"/>
      <c r="GP108" s="133"/>
      <c r="GQ108" s="133"/>
      <c r="GR108" s="133"/>
      <c r="GS108" s="133"/>
      <c r="GT108" s="133"/>
      <c r="GU108" s="133"/>
      <c r="GV108" s="133"/>
      <c r="GW108" s="133"/>
      <c r="GX108" s="133"/>
      <c r="GY108" s="133"/>
      <c r="GZ108" s="133"/>
      <c r="HA108" s="133"/>
      <c r="HB108" s="133"/>
      <c r="HC108" s="133"/>
      <c r="HD108" s="133"/>
      <c r="HE108" s="133"/>
      <c r="HF108" s="133"/>
      <c r="HG108" s="133"/>
      <c r="HH108" s="133"/>
      <c r="HI108" s="133"/>
      <c r="HJ108" s="133"/>
      <c r="HK108" s="133"/>
      <c r="HL108" s="133"/>
      <c r="HM108" s="133"/>
      <c r="HN108" s="133"/>
      <c r="HO108" s="133"/>
      <c r="HP108" s="133"/>
      <c r="HQ108" s="133"/>
      <c r="HR108" s="133"/>
      <c r="HS108" s="133"/>
      <c r="HT108" s="133"/>
      <c r="HU108" s="133"/>
      <c r="HV108" s="133"/>
      <c r="HW108" s="133"/>
      <c r="HX108" s="133"/>
      <c r="HY108" s="133"/>
      <c r="HZ108" s="133"/>
      <c r="IA108" s="133"/>
      <c r="IB108" s="133"/>
      <c r="IC108" s="133"/>
      <c r="ID108" s="133"/>
      <c r="IE108" s="133"/>
      <c r="IF108" s="133"/>
      <c r="IG108" s="133"/>
      <c r="IH108" s="133"/>
      <c r="II108" s="133"/>
      <c r="IJ108" s="133"/>
      <c r="IK108" s="133"/>
      <c r="IL108" s="133"/>
      <c r="IM108" s="133"/>
      <c r="IN108" s="133"/>
      <c r="IO108" s="133"/>
      <c r="IP108" s="133"/>
      <c r="IQ108" s="133"/>
      <c r="IR108" s="133"/>
      <c r="IS108" s="133"/>
      <c r="IT108" s="133"/>
      <c r="IU108" s="133"/>
      <c r="IV108" s="133"/>
      <c r="IW108" s="133"/>
    </row>
    <row r="109" customFormat="false" ht="12" hidden="true" customHeight="true" outlineLevel="0" collapsed="false">
      <c r="A109" s="134" t="s">
        <v>74</v>
      </c>
      <c r="B109" s="81" t="n">
        <v>36935</v>
      </c>
      <c r="C109" s="124" t="n">
        <v>3831.992</v>
      </c>
      <c r="D109" s="124" t="n">
        <v>3140.668</v>
      </c>
      <c r="E109" s="125" t="n">
        <v>6972.66</v>
      </c>
      <c r="F109" s="126" t="n">
        <v>1040.511</v>
      </c>
      <c r="G109" s="135"/>
      <c r="H109" s="135"/>
      <c r="I109" s="124" t="n">
        <v>659.574</v>
      </c>
      <c r="J109" s="124" t="n">
        <v>495</v>
      </c>
      <c r="K109" s="124" t="n">
        <v>2677.944</v>
      </c>
      <c r="L109" s="124" t="n">
        <v>807.999</v>
      </c>
      <c r="M109" s="124" t="n">
        <v>968.024</v>
      </c>
      <c r="N109" s="124" t="n">
        <v>845.778</v>
      </c>
      <c r="O109" s="124" t="n">
        <v>4</v>
      </c>
      <c r="P109" s="125" t="n">
        <v>7498.83</v>
      </c>
      <c r="Q109" s="126" t="n">
        <v>-223.501</v>
      </c>
      <c r="R109" s="124" t="n">
        <v>-302.669</v>
      </c>
      <c r="S109" s="124" t="n">
        <v>-526.17</v>
      </c>
      <c r="T109" s="136" t="n">
        <v>6720936</v>
      </c>
      <c r="U109" s="125" t="n">
        <v>16814614</v>
      </c>
      <c r="V109" s="129" t="n">
        <v>0</v>
      </c>
      <c r="W109" s="130" t="n">
        <v>32.3849898901741</v>
      </c>
      <c r="X109" s="53" t="n">
        <v>34</v>
      </c>
      <c r="Y109" s="55" t="n">
        <v>30</v>
      </c>
      <c r="Z109" s="132" t="n">
        <v>32</v>
      </c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133"/>
      <c r="CB109" s="133"/>
      <c r="CC109" s="133"/>
      <c r="CD109" s="133"/>
      <c r="CE109" s="133"/>
      <c r="CF109" s="133"/>
      <c r="CG109" s="133"/>
      <c r="CH109" s="133"/>
      <c r="CI109" s="133"/>
      <c r="CJ109" s="133"/>
      <c r="CK109" s="133"/>
      <c r="CL109" s="133"/>
      <c r="CM109" s="133"/>
      <c r="CN109" s="133"/>
      <c r="CO109" s="133"/>
      <c r="CP109" s="133"/>
      <c r="CQ109" s="133"/>
      <c r="CR109" s="133"/>
      <c r="CS109" s="133"/>
      <c r="CT109" s="133"/>
      <c r="CU109" s="133"/>
      <c r="CV109" s="133"/>
      <c r="CW109" s="133"/>
      <c r="CX109" s="133"/>
      <c r="CY109" s="133"/>
      <c r="CZ109" s="133"/>
      <c r="DA109" s="133"/>
      <c r="DB109" s="133"/>
      <c r="DC109" s="133"/>
      <c r="DD109" s="133"/>
      <c r="DE109" s="133"/>
      <c r="DF109" s="133"/>
      <c r="DG109" s="133"/>
      <c r="DH109" s="133"/>
      <c r="DI109" s="133"/>
      <c r="DJ109" s="133"/>
      <c r="DK109" s="133"/>
      <c r="DL109" s="133"/>
      <c r="DM109" s="133"/>
      <c r="DN109" s="133"/>
      <c r="DO109" s="133"/>
      <c r="DP109" s="133"/>
      <c r="DQ109" s="133"/>
      <c r="DR109" s="133"/>
      <c r="DS109" s="133"/>
      <c r="DT109" s="133"/>
      <c r="DU109" s="133"/>
      <c r="DV109" s="133"/>
      <c r="DW109" s="133"/>
      <c r="DX109" s="133"/>
      <c r="DY109" s="133"/>
      <c r="DZ109" s="133"/>
      <c r="EA109" s="133"/>
      <c r="EB109" s="133"/>
      <c r="EC109" s="133"/>
      <c r="ED109" s="133"/>
      <c r="EE109" s="133"/>
      <c r="EF109" s="133"/>
      <c r="EG109" s="133"/>
      <c r="EH109" s="133"/>
      <c r="EI109" s="133"/>
      <c r="EJ109" s="133"/>
      <c r="EK109" s="133"/>
      <c r="EL109" s="133"/>
      <c r="EM109" s="133"/>
      <c r="EN109" s="133"/>
      <c r="EO109" s="133"/>
      <c r="EP109" s="133"/>
      <c r="EQ109" s="133"/>
      <c r="ER109" s="133"/>
      <c r="ES109" s="133"/>
      <c r="ET109" s="133"/>
      <c r="EU109" s="133"/>
      <c r="EV109" s="133"/>
      <c r="EW109" s="133"/>
      <c r="EX109" s="133"/>
      <c r="EY109" s="133"/>
      <c r="EZ109" s="133"/>
      <c r="FA109" s="133"/>
      <c r="FB109" s="133"/>
      <c r="FC109" s="133"/>
      <c r="FD109" s="133"/>
      <c r="FE109" s="133"/>
      <c r="FF109" s="133"/>
      <c r="FG109" s="133"/>
      <c r="FH109" s="133"/>
      <c r="FI109" s="133"/>
      <c r="FJ109" s="133"/>
      <c r="FK109" s="133"/>
      <c r="FL109" s="133"/>
      <c r="FM109" s="133"/>
      <c r="FN109" s="133"/>
      <c r="FO109" s="133"/>
      <c r="FP109" s="133"/>
      <c r="FQ109" s="133"/>
      <c r="FR109" s="133"/>
      <c r="FS109" s="133"/>
      <c r="FT109" s="133"/>
      <c r="FU109" s="133"/>
      <c r="FV109" s="133"/>
      <c r="FW109" s="133"/>
      <c r="FX109" s="133"/>
      <c r="FY109" s="133"/>
      <c r="FZ109" s="133"/>
      <c r="GA109" s="133"/>
      <c r="GB109" s="133"/>
      <c r="GC109" s="133"/>
      <c r="GD109" s="133"/>
      <c r="GE109" s="133"/>
      <c r="GF109" s="133"/>
      <c r="GG109" s="133"/>
      <c r="GH109" s="133"/>
      <c r="GI109" s="133"/>
      <c r="GJ109" s="133"/>
      <c r="GK109" s="133"/>
      <c r="GL109" s="133"/>
      <c r="GM109" s="133"/>
      <c r="GN109" s="133"/>
      <c r="GO109" s="133"/>
      <c r="GP109" s="133"/>
      <c r="GQ109" s="133"/>
      <c r="GR109" s="133"/>
      <c r="GS109" s="133"/>
      <c r="GT109" s="133"/>
      <c r="GU109" s="133"/>
      <c r="GV109" s="133"/>
      <c r="GW109" s="133"/>
      <c r="GX109" s="133"/>
      <c r="GY109" s="133"/>
      <c r="GZ109" s="133"/>
      <c r="HA109" s="133"/>
      <c r="HB109" s="133"/>
      <c r="HC109" s="133"/>
      <c r="HD109" s="133"/>
      <c r="HE109" s="133"/>
      <c r="HF109" s="133"/>
      <c r="HG109" s="133"/>
      <c r="HH109" s="133"/>
      <c r="HI109" s="133"/>
      <c r="HJ109" s="133"/>
      <c r="HK109" s="133"/>
      <c r="HL109" s="133"/>
      <c r="HM109" s="133"/>
      <c r="HN109" s="133"/>
      <c r="HO109" s="133"/>
      <c r="HP109" s="133"/>
      <c r="HQ109" s="133"/>
      <c r="HR109" s="133"/>
      <c r="HS109" s="133"/>
      <c r="HT109" s="133"/>
      <c r="HU109" s="133"/>
      <c r="HV109" s="133"/>
      <c r="HW109" s="133"/>
      <c r="HX109" s="133"/>
      <c r="HY109" s="133"/>
      <c r="HZ109" s="133"/>
      <c r="IA109" s="133"/>
      <c r="IB109" s="133"/>
      <c r="IC109" s="133"/>
      <c r="ID109" s="133"/>
      <c r="IE109" s="133"/>
      <c r="IF109" s="133"/>
      <c r="IG109" s="133"/>
      <c r="IH109" s="133"/>
      <c r="II109" s="133"/>
      <c r="IJ109" s="133"/>
      <c r="IK109" s="133"/>
      <c r="IL109" s="133"/>
      <c r="IM109" s="133"/>
      <c r="IN109" s="133"/>
      <c r="IO109" s="133"/>
      <c r="IP109" s="133"/>
      <c r="IQ109" s="133"/>
      <c r="IR109" s="133"/>
      <c r="IS109" s="133"/>
      <c r="IT109" s="133"/>
      <c r="IU109" s="133"/>
      <c r="IV109" s="133"/>
      <c r="IW109" s="133"/>
    </row>
    <row r="110" customFormat="false" ht="12" hidden="true" customHeight="true" outlineLevel="0" collapsed="false">
      <c r="A110" s="134" t="s">
        <v>68</v>
      </c>
      <c r="B110" s="81" t="n">
        <v>36936</v>
      </c>
      <c r="C110" s="124" t="n">
        <v>3846.06</v>
      </c>
      <c r="D110" s="124" t="n">
        <v>3124.47</v>
      </c>
      <c r="E110" s="125" t="n">
        <v>6970.53</v>
      </c>
      <c r="F110" s="126" t="n">
        <v>1143.651</v>
      </c>
      <c r="G110" s="135"/>
      <c r="H110" s="135"/>
      <c r="I110" s="124" t="n">
        <v>723.784</v>
      </c>
      <c r="J110" s="124" t="n">
        <v>517</v>
      </c>
      <c r="K110" s="124" t="n">
        <v>2582.399</v>
      </c>
      <c r="L110" s="124" t="n">
        <v>860.357</v>
      </c>
      <c r="M110" s="124" t="n">
        <v>1003.229</v>
      </c>
      <c r="N110" s="124" t="n">
        <v>848.403</v>
      </c>
      <c r="O110" s="124" t="n">
        <v>4</v>
      </c>
      <c r="P110" s="125" t="n">
        <v>7682.823</v>
      </c>
      <c r="Q110" s="126" t="n">
        <v>-257.285</v>
      </c>
      <c r="R110" s="124" t="n">
        <v>-455.008</v>
      </c>
      <c r="S110" s="124" t="n">
        <v>-712.293</v>
      </c>
      <c r="T110" s="136" t="n">
        <v>6463651</v>
      </c>
      <c r="U110" s="125" t="n">
        <v>16359606</v>
      </c>
      <c r="V110" s="129" t="n">
        <v>0</v>
      </c>
      <c r="W110" s="130" t="n">
        <v>26.7462807999794</v>
      </c>
      <c r="X110" s="53" t="n">
        <v>30</v>
      </c>
      <c r="Y110" s="55" t="n">
        <v>22</v>
      </c>
      <c r="Z110" s="132" t="n">
        <v>26</v>
      </c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3"/>
      <c r="CC110" s="133"/>
      <c r="CD110" s="133"/>
      <c r="CE110" s="133"/>
      <c r="CF110" s="133"/>
      <c r="CG110" s="133"/>
      <c r="CH110" s="133"/>
      <c r="CI110" s="133"/>
      <c r="CJ110" s="133"/>
      <c r="CK110" s="133"/>
      <c r="CL110" s="133"/>
      <c r="CM110" s="133"/>
      <c r="CN110" s="133"/>
      <c r="CO110" s="133"/>
      <c r="CP110" s="133"/>
      <c r="CQ110" s="133"/>
      <c r="CR110" s="133"/>
      <c r="CS110" s="133"/>
      <c r="CT110" s="133"/>
      <c r="CU110" s="133"/>
      <c r="CV110" s="133"/>
      <c r="CW110" s="133"/>
      <c r="CX110" s="133"/>
      <c r="CY110" s="133"/>
      <c r="CZ110" s="133"/>
      <c r="DA110" s="133"/>
      <c r="DB110" s="133"/>
      <c r="DC110" s="133"/>
      <c r="DD110" s="133"/>
      <c r="DE110" s="133"/>
      <c r="DF110" s="133"/>
      <c r="DG110" s="133"/>
      <c r="DH110" s="133"/>
      <c r="DI110" s="133"/>
      <c r="DJ110" s="133"/>
      <c r="DK110" s="133"/>
      <c r="DL110" s="133"/>
      <c r="DM110" s="133"/>
      <c r="DN110" s="133"/>
      <c r="DO110" s="133"/>
      <c r="DP110" s="133"/>
      <c r="DQ110" s="133"/>
      <c r="DR110" s="133"/>
      <c r="DS110" s="133"/>
      <c r="DT110" s="133"/>
      <c r="DU110" s="133"/>
      <c r="DV110" s="133"/>
      <c r="DW110" s="133"/>
      <c r="DX110" s="133"/>
      <c r="DY110" s="133"/>
      <c r="DZ110" s="133"/>
      <c r="EA110" s="133"/>
      <c r="EB110" s="133"/>
      <c r="EC110" s="133"/>
      <c r="ED110" s="133"/>
      <c r="EE110" s="133"/>
      <c r="EF110" s="133"/>
      <c r="EG110" s="133"/>
      <c r="EH110" s="133"/>
      <c r="EI110" s="133"/>
      <c r="EJ110" s="133"/>
      <c r="EK110" s="133"/>
      <c r="EL110" s="133"/>
      <c r="EM110" s="133"/>
      <c r="EN110" s="133"/>
      <c r="EO110" s="133"/>
      <c r="EP110" s="133"/>
      <c r="EQ110" s="133"/>
      <c r="ER110" s="133"/>
      <c r="ES110" s="133"/>
      <c r="ET110" s="133"/>
      <c r="EU110" s="133"/>
      <c r="EV110" s="133"/>
      <c r="EW110" s="133"/>
      <c r="EX110" s="133"/>
      <c r="EY110" s="133"/>
      <c r="EZ110" s="133"/>
      <c r="FA110" s="133"/>
      <c r="FB110" s="133"/>
      <c r="FC110" s="133"/>
      <c r="FD110" s="133"/>
      <c r="FE110" s="133"/>
      <c r="FF110" s="133"/>
      <c r="FG110" s="133"/>
      <c r="FH110" s="133"/>
      <c r="FI110" s="133"/>
      <c r="FJ110" s="133"/>
      <c r="FK110" s="133"/>
      <c r="FL110" s="133"/>
      <c r="FM110" s="133"/>
      <c r="FN110" s="133"/>
      <c r="FO110" s="133"/>
      <c r="FP110" s="133"/>
      <c r="FQ110" s="133"/>
      <c r="FR110" s="133"/>
      <c r="FS110" s="133"/>
      <c r="FT110" s="133"/>
      <c r="FU110" s="133"/>
      <c r="FV110" s="133"/>
      <c r="FW110" s="133"/>
      <c r="FX110" s="133"/>
      <c r="FY110" s="133"/>
      <c r="FZ110" s="133"/>
      <c r="GA110" s="133"/>
      <c r="GB110" s="133"/>
      <c r="GC110" s="133"/>
      <c r="GD110" s="133"/>
      <c r="GE110" s="133"/>
      <c r="GF110" s="133"/>
      <c r="GG110" s="133"/>
      <c r="GH110" s="133"/>
      <c r="GI110" s="133"/>
      <c r="GJ110" s="133"/>
      <c r="GK110" s="133"/>
      <c r="GL110" s="133"/>
      <c r="GM110" s="133"/>
      <c r="GN110" s="133"/>
      <c r="GO110" s="133"/>
      <c r="GP110" s="133"/>
      <c r="GQ110" s="133"/>
      <c r="GR110" s="133"/>
      <c r="GS110" s="133"/>
      <c r="GT110" s="133"/>
      <c r="GU110" s="133"/>
      <c r="GV110" s="133"/>
      <c r="GW110" s="133"/>
      <c r="GX110" s="133"/>
      <c r="GY110" s="133"/>
      <c r="GZ110" s="133"/>
      <c r="HA110" s="133"/>
      <c r="HB110" s="133"/>
      <c r="HC110" s="133"/>
      <c r="HD110" s="133"/>
      <c r="HE110" s="133"/>
      <c r="HF110" s="133"/>
      <c r="HG110" s="133"/>
      <c r="HH110" s="133"/>
      <c r="HI110" s="133"/>
      <c r="HJ110" s="133"/>
      <c r="HK110" s="133"/>
      <c r="HL110" s="133"/>
      <c r="HM110" s="133"/>
      <c r="HN110" s="133"/>
      <c r="HO110" s="133"/>
      <c r="HP110" s="133"/>
      <c r="HQ110" s="133"/>
      <c r="HR110" s="133"/>
      <c r="HS110" s="133"/>
      <c r="HT110" s="133"/>
      <c r="HU110" s="133"/>
      <c r="HV110" s="133"/>
      <c r="HW110" s="133"/>
      <c r="HX110" s="133"/>
      <c r="HY110" s="133"/>
      <c r="HZ110" s="133"/>
      <c r="IA110" s="133"/>
      <c r="IB110" s="133"/>
      <c r="IC110" s="133"/>
      <c r="ID110" s="133"/>
      <c r="IE110" s="133"/>
      <c r="IF110" s="133"/>
      <c r="IG110" s="133"/>
      <c r="IH110" s="133"/>
      <c r="II110" s="133"/>
      <c r="IJ110" s="133"/>
      <c r="IK110" s="133"/>
      <c r="IL110" s="133"/>
      <c r="IM110" s="133"/>
      <c r="IN110" s="133"/>
      <c r="IO110" s="133"/>
      <c r="IP110" s="133"/>
      <c r="IQ110" s="133"/>
      <c r="IR110" s="133"/>
      <c r="IS110" s="133"/>
      <c r="IT110" s="133"/>
      <c r="IU110" s="133"/>
      <c r="IV110" s="133"/>
      <c r="IW110" s="133"/>
    </row>
    <row r="111" customFormat="false" ht="12" hidden="true" customHeight="true" outlineLevel="0" collapsed="false">
      <c r="A111" s="134" t="s">
        <v>69</v>
      </c>
      <c r="B111" s="81" t="n">
        <v>36937</v>
      </c>
      <c r="C111" s="124" t="n">
        <v>3849.559</v>
      </c>
      <c r="D111" s="124" t="n">
        <v>3123.919</v>
      </c>
      <c r="E111" s="125" t="n">
        <v>6973.478</v>
      </c>
      <c r="F111" s="126" t="n">
        <v>1077.092</v>
      </c>
      <c r="G111" s="135"/>
      <c r="H111" s="135"/>
      <c r="I111" s="124" t="n">
        <v>660.43</v>
      </c>
      <c r="J111" s="124" t="n">
        <v>530</v>
      </c>
      <c r="K111" s="124" t="n">
        <v>2622.282</v>
      </c>
      <c r="L111" s="124" t="n">
        <v>837.701</v>
      </c>
      <c r="M111" s="124" t="n">
        <v>787.437</v>
      </c>
      <c r="N111" s="124" t="n">
        <v>853.313</v>
      </c>
      <c r="O111" s="124" t="n">
        <v>5</v>
      </c>
      <c r="P111" s="125" t="n">
        <v>7373.255</v>
      </c>
      <c r="Q111" s="126" t="n">
        <v>-185.608</v>
      </c>
      <c r="R111" s="124" t="n">
        <v>-214.169</v>
      </c>
      <c r="S111" s="124" t="n">
        <v>-399.777</v>
      </c>
      <c r="T111" s="136" t="n">
        <v>6278043</v>
      </c>
      <c r="U111" s="125" t="n">
        <v>16145437</v>
      </c>
      <c r="V111" s="129" t="n">
        <v>0</v>
      </c>
      <c r="W111" s="130" t="n">
        <v>15.7316199830701</v>
      </c>
      <c r="X111" s="53" t="n">
        <v>37</v>
      </c>
      <c r="Y111" s="55" t="n">
        <v>17</v>
      </c>
      <c r="Z111" s="132" t="n">
        <v>27</v>
      </c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3"/>
      <c r="CE111" s="133"/>
      <c r="CF111" s="133"/>
      <c r="CG111" s="133"/>
      <c r="CH111" s="133"/>
      <c r="CI111" s="133"/>
      <c r="CJ111" s="133"/>
      <c r="CK111" s="133"/>
      <c r="CL111" s="133"/>
      <c r="CM111" s="133"/>
      <c r="CN111" s="133"/>
      <c r="CO111" s="133"/>
      <c r="CP111" s="133"/>
      <c r="CQ111" s="133"/>
      <c r="CR111" s="133"/>
      <c r="CS111" s="133"/>
      <c r="CT111" s="133"/>
      <c r="CU111" s="133"/>
      <c r="CV111" s="133"/>
      <c r="CW111" s="133"/>
      <c r="CX111" s="133"/>
      <c r="CY111" s="133"/>
      <c r="CZ111" s="133"/>
      <c r="DA111" s="133"/>
      <c r="DB111" s="133"/>
      <c r="DC111" s="133"/>
      <c r="DD111" s="133"/>
      <c r="DE111" s="133"/>
      <c r="DF111" s="133"/>
      <c r="DG111" s="133"/>
      <c r="DH111" s="133"/>
      <c r="DI111" s="133"/>
      <c r="DJ111" s="133"/>
      <c r="DK111" s="133"/>
      <c r="DL111" s="133"/>
      <c r="DM111" s="133"/>
      <c r="DN111" s="133"/>
      <c r="DO111" s="133"/>
      <c r="DP111" s="133"/>
      <c r="DQ111" s="133"/>
      <c r="DR111" s="133"/>
      <c r="DS111" s="133"/>
      <c r="DT111" s="133"/>
      <c r="DU111" s="133"/>
      <c r="DV111" s="133"/>
      <c r="DW111" s="133"/>
      <c r="DX111" s="133"/>
      <c r="DY111" s="133"/>
      <c r="DZ111" s="133"/>
      <c r="EA111" s="133"/>
      <c r="EB111" s="133"/>
      <c r="EC111" s="133"/>
      <c r="ED111" s="133"/>
      <c r="EE111" s="133"/>
      <c r="EF111" s="133"/>
      <c r="EG111" s="133"/>
      <c r="EH111" s="133"/>
      <c r="EI111" s="133"/>
      <c r="EJ111" s="133"/>
      <c r="EK111" s="133"/>
      <c r="EL111" s="133"/>
      <c r="EM111" s="133"/>
      <c r="EN111" s="133"/>
      <c r="EO111" s="133"/>
      <c r="EP111" s="133"/>
      <c r="EQ111" s="133"/>
      <c r="ER111" s="133"/>
      <c r="ES111" s="133"/>
      <c r="ET111" s="133"/>
      <c r="EU111" s="133"/>
      <c r="EV111" s="133"/>
      <c r="EW111" s="133"/>
      <c r="EX111" s="133"/>
      <c r="EY111" s="133"/>
      <c r="EZ111" s="133"/>
      <c r="FA111" s="133"/>
      <c r="FB111" s="133"/>
      <c r="FC111" s="133"/>
      <c r="FD111" s="133"/>
      <c r="FE111" s="133"/>
      <c r="FF111" s="133"/>
      <c r="FG111" s="133"/>
      <c r="FH111" s="133"/>
      <c r="FI111" s="133"/>
      <c r="FJ111" s="133"/>
      <c r="FK111" s="133"/>
      <c r="FL111" s="133"/>
      <c r="FM111" s="133"/>
      <c r="FN111" s="133"/>
      <c r="FO111" s="133"/>
      <c r="FP111" s="133"/>
      <c r="FQ111" s="133"/>
      <c r="FR111" s="133"/>
      <c r="FS111" s="133"/>
      <c r="FT111" s="133"/>
      <c r="FU111" s="133"/>
      <c r="FV111" s="133"/>
      <c r="FW111" s="133"/>
      <c r="FX111" s="133"/>
      <c r="FY111" s="133"/>
      <c r="FZ111" s="133"/>
      <c r="GA111" s="133"/>
      <c r="GB111" s="133"/>
      <c r="GC111" s="133"/>
      <c r="GD111" s="133"/>
      <c r="GE111" s="133"/>
      <c r="GF111" s="133"/>
      <c r="GG111" s="133"/>
      <c r="GH111" s="133"/>
      <c r="GI111" s="133"/>
      <c r="GJ111" s="133"/>
      <c r="GK111" s="133"/>
      <c r="GL111" s="133"/>
      <c r="GM111" s="133"/>
      <c r="GN111" s="133"/>
      <c r="GO111" s="133"/>
      <c r="GP111" s="133"/>
      <c r="GQ111" s="133"/>
      <c r="GR111" s="133"/>
      <c r="GS111" s="133"/>
      <c r="GT111" s="133"/>
      <c r="GU111" s="133"/>
      <c r="GV111" s="133"/>
      <c r="GW111" s="133"/>
      <c r="GX111" s="133"/>
      <c r="GY111" s="133"/>
      <c r="GZ111" s="133"/>
      <c r="HA111" s="133"/>
      <c r="HB111" s="133"/>
      <c r="HC111" s="133"/>
      <c r="HD111" s="133"/>
      <c r="HE111" s="133"/>
      <c r="HF111" s="133"/>
      <c r="HG111" s="133"/>
      <c r="HH111" s="133"/>
      <c r="HI111" s="133"/>
      <c r="HJ111" s="133"/>
      <c r="HK111" s="133"/>
      <c r="HL111" s="133"/>
      <c r="HM111" s="133"/>
      <c r="HN111" s="133"/>
      <c r="HO111" s="133"/>
      <c r="HP111" s="133"/>
      <c r="HQ111" s="133"/>
      <c r="HR111" s="133"/>
      <c r="HS111" s="133"/>
      <c r="HT111" s="133"/>
      <c r="HU111" s="133"/>
      <c r="HV111" s="133"/>
      <c r="HW111" s="133"/>
      <c r="HX111" s="133"/>
      <c r="HY111" s="133"/>
      <c r="HZ111" s="133"/>
      <c r="IA111" s="133"/>
      <c r="IB111" s="133"/>
      <c r="IC111" s="133"/>
      <c r="ID111" s="133"/>
      <c r="IE111" s="133"/>
      <c r="IF111" s="133"/>
      <c r="IG111" s="133"/>
      <c r="IH111" s="133"/>
      <c r="II111" s="133"/>
      <c r="IJ111" s="133"/>
      <c r="IK111" s="133"/>
      <c r="IL111" s="133"/>
      <c r="IM111" s="133"/>
      <c r="IN111" s="133"/>
      <c r="IO111" s="133"/>
      <c r="IP111" s="133"/>
      <c r="IQ111" s="133"/>
      <c r="IR111" s="133"/>
      <c r="IS111" s="133"/>
      <c r="IT111" s="133"/>
      <c r="IU111" s="133"/>
      <c r="IV111" s="133"/>
      <c r="IW111" s="133"/>
    </row>
    <row r="112" customFormat="false" ht="12" hidden="true" customHeight="true" outlineLevel="0" collapsed="false">
      <c r="A112" s="134" t="s">
        <v>70</v>
      </c>
      <c r="B112" s="81" t="n">
        <v>36938</v>
      </c>
      <c r="C112" s="124" t="n">
        <v>3842.09</v>
      </c>
      <c r="D112" s="124" t="n">
        <v>3191.14</v>
      </c>
      <c r="E112" s="125" t="n">
        <v>7033.23</v>
      </c>
      <c r="F112" s="126" t="n">
        <v>1224.79</v>
      </c>
      <c r="G112" s="135"/>
      <c r="H112" s="135"/>
      <c r="I112" s="124" t="n">
        <v>609.836</v>
      </c>
      <c r="J112" s="124" t="n">
        <v>506</v>
      </c>
      <c r="K112" s="124" t="n">
        <v>2635.752</v>
      </c>
      <c r="L112" s="124" t="n">
        <v>842.293</v>
      </c>
      <c r="M112" s="124" t="n">
        <v>791.38</v>
      </c>
      <c r="N112" s="124" t="n">
        <v>853.336</v>
      </c>
      <c r="O112" s="124" t="n">
        <v>-1</v>
      </c>
      <c r="P112" s="125" t="n">
        <v>7462.387</v>
      </c>
      <c r="Q112" s="126" t="n">
        <v>-49.51</v>
      </c>
      <c r="R112" s="124" t="n">
        <v>-379.647</v>
      </c>
      <c r="S112" s="124" t="n">
        <v>-429.157</v>
      </c>
      <c r="T112" s="136" t="n">
        <v>6228533</v>
      </c>
      <c r="U112" s="125" t="n">
        <v>15765790</v>
      </c>
      <c r="V112" s="129" t="n">
        <v>0</v>
      </c>
      <c r="W112" s="130" t="n">
        <v>23.9927270165656</v>
      </c>
      <c r="X112" s="53" t="n">
        <v>43</v>
      </c>
      <c r="Y112" s="55" t="n">
        <v>26</v>
      </c>
      <c r="Z112" s="132" t="n">
        <v>34.5</v>
      </c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3"/>
      <c r="BR112" s="133"/>
      <c r="BS112" s="133"/>
      <c r="BT112" s="133"/>
      <c r="BU112" s="133"/>
      <c r="BV112" s="133"/>
      <c r="BW112" s="133"/>
      <c r="BX112" s="133"/>
      <c r="BY112" s="133"/>
      <c r="BZ112" s="133"/>
      <c r="CA112" s="133"/>
      <c r="CB112" s="133"/>
      <c r="CC112" s="133"/>
      <c r="CD112" s="133"/>
      <c r="CE112" s="133"/>
      <c r="CF112" s="133"/>
      <c r="CG112" s="133"/>
      <c r="CH112" s="133"/>
      <c r="CI112" s="133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133"/>
      <c r="CU112" s="133"/>
      <c r="CV112" s="133"/>
      <c r="CW112" s="133"/>
      <c r="CX112" s="133"/>
      <c r="CY112" s="133"/>
      <c r="CZ112" s="133"/>
      <c r="DA112" s="133"/>
      <c r="DB112" s="133"/>
      <c r="DC112" s="133"/>
      <c r="DD112" s="133"/>
      <c r="DE112" s="133"/>
      <c r="DF112" s="133"/>
      <c r="DG112" s="133"/>
      <c r="DH112" s="133"/>
      <c r="DI112" s="133"/>
      <c r="DJ112" s="133"/>
      <c r="DK112" s="133"/>
      <c r="DL112" s="133"/>
      <c r="DM112" s="133"/>
      <c r="DN112" s="133"/>
      <c r="DO112" s="133"/>
      <c r="DP112" s="133"/>
      <c r="DQ112" s="133"/>
      <c r="DR112" s="133"/>
      <c r="DS112" s="133"/>
      <c r="DT112" s="133"/>
      <c r="DU112" s="133"/>
      <c r="DV112" s="133"/>
      <c r="DW112" s="133"/>
      <c r="DX112" s="133"/>
      <c r="DY112" s="133"/>
      <c r="DZ112" s="133"/>
      <c r="EA112" s="133"/>
      <c r="EB112" s="133"/>
      <c r="EC112" s="133"/>
      <c r="ED112" s="133"/>
      <c r="EE112" s="133"/>
      <c r="EF112" s="133"/>
      <c r="EG112" s="133"/>
      <c r="EH112" s="133"/>
      <c r="EI112" s="133"/>
      <c r="EJ112" s="133"/>
      <c r="EK112" s="133"/>
      <c r="EL112" s="133"/>
      <c r="EM112" s="133"/>
      <c r="EN112" s="133"/>
      <c r="EO112" s="133"/>
      <c r="EP112" s="133"/>
      <c r="EQ112" s="133"/>
      <c r="ER112" s="133"/>
      <c r="ES112" s="133"/>
      <c r="ET112" s="133"/>
      <c r="EU112" s="133"/>
      <c r="EV112" s="133"/>
      <c r="EW112" s="133"/>
      <c r="EX112" s="133"/>
      <c r="EY112" s="133"/>
      <c r="EZ112" s="133"/>
      <c r="FA112" s="133"/>
      <c r="FB112" s="133"/>
      <c r="FC112" s="133"/>
      <c r="FD112" s="133"/>
      <c r="FE112" s="133"/>
      <c r="FF112" s="133"/>
      <c r="FG112" s="133"/>
      <c r="FH112" s="133"/>
      <c r="FI112" s="133"/>
      <c r="FJ112" s="133"/>
      <c r="FK112" s="133"/>
      <c r="FL112" s="133"/>
      <c r="FM112" s="133"/>
      <c r="FN112" s="133"/>
      <c r="FO112" s="133"/>
      <c r="FP112" s="133"/>
      <c r="FQ112" s="133"/>
      <c r="FR112" s="133"/>
      <c r="FS112" s="133"/>
      <c r="FT112" s="133"/>
      <c r="FU112" s="133"/>
      <c r="FV112" s="133"/>
      <c r="FW112" s="133"/>
      <c r="FX112" s="133"/>
      <c r="FY112" s="133"/>
      <c r="FZ112" s="133"/>
      <c r="GA112" s="133"/>
      <c r="GB112" s="133"/>
      <c r="GC112" s="133"/>
      <c r="GD112" s="133"/>
      <c r="GE112" s="133"/>
      <c r="GF112" s="133"/>
      <c r="GG112" s="133"/>
      <c r="GH112" s="133"/>
      <c r="GI112" s="133"/>
      <c r="GJ112" s="133"/>
      <c r="GK112" s="133"/>
      <c r="GL112" s="133"/>
      <c r="GM112" s="133"/>
      <c r="GN112" s="133"/>
      <c r="GO112" s="133"/>
      <c r="GP112" s="133"/>
      <c r="GQ112" s="133"/>
      <c r="GR112" s="133"/>
      <c r="GS112" s="133"/>
      <c r="GT112" s="133"/>
      <c r="GU112" s="133"/>
      <c r="GV112" s="133"/>
      <c r="GW112" s="133"/>
      <c r="GX112" s="133"/>
      <c r="GY112" s="133"/>
      <c r="GZ112" s="133"/>
      <c r="HA112" s="133"/>
      <c r="HB112" s="133"/>
      <c r="HC112" s="133"/>
      <c r="HD112" s="133"/>
      <c r="HE112" s="133"/>
      <c r="HF112" s="133"/>
      <c r="HG112" s="133"/>
      <c r="HH112" s="133"/>
      <c r="HI112" s="133"/>
      <c r="HJ112" s="133"/>
      <c r="HK112" s="133"/>
      <c r="HL112" s="133"/>
      <c r="HM112" s="133"/>
      <c r="HN112" s="133"/>
      <c r="HO112" s="133"/>
      <c r="HP112" s="133"/>
      <c r="HQ112" s="133"/>
      <c r="HR112" s="133"/>
      <c r="HS112" s="133"/>
      <c r="HT112" s="133"/>
      <c r="HU112" s="133"/>
      <c r="HV112" s="133"/>
      <c r="HW112" s="133"/>
      <c r="HX112" s="133"/>
      <c r="HY112" s="133"/>
      <c r="HZ112" s="133"/>
      <c r="IA112" s="133"/>
      <c r="IB112" s="133"/>
      <c r="IC112" s="133"/>
      <c r="ID112" s="133"/>
      <c r="IE112" s="133"/>
      <c r="IF112" s="133"/>
      <c r="IG112" s="133"/>
      <c r="IH112" s="133"/>
      <c r="II112" s="133"/>
      <c r="IJ112" s="133"/>
      <c r="IK112" s="133"/>
      <c r="IL112" s="133"/>
      <c r="IM112" s="133"/>
      <c r="IN112" s="133"/>
      <c r="IO112" s="133"/>
      <c r="IP112" s="133"/>
      <c r="IQ112" s="133"/>
      <c r="IR112" s="133"/>
      <c r="IS112" s="133"/>
      <c r="IT112" s="133"/>
      <c r="IU112" s="133"/>
      <c r="IV112" s="133"/>
      <c r="IW112" s="133"/>
    </row>
    <row r="113" customFormat="false" ht="12" hidden="true" customHeight="true" outlineLevel="0" collapsed="false">
      <c r="A113" s="134" t="s">
        <v>71</v>
      </c>
      <c r="B113" s="81" t="n">
        <v>36939</v>
      </c>
      <c r="C113" s="124" t="n">
        <v>3866.366</v>
      </c>
      <c r="D113" s="124" t="n">
        <v>3135.223</v>
      </c>
      <c r="E113" s="125" t="n">
        <v>7001.589</v>
      </c>
      <c r="F113" s="126" t="n">
        <v>894.888</v>
      </c>
      <c r="G113" s="135"/>
      <c r="H113" s="135"/>
      <c r="I113" s="124" t="n">
        <v>565.046</v>
      </c>
      <c r="J113" s="124" t="n">
        <v>500</v>
      </c>
      <c r="K113" s="124" t="n">
        <v>2620.862</v>
      </c>
      <c r="L113" s="124" t="n">
        <v>881.882</v>
      </c>
      <c r="M113" s="124" t="n">
        <v>819.054</v>
      </c>
      <c r="N113" s="124" t="n">
        <v>854.443</v>
      </c>
      <c r="O113" s="124" t="n">
        <v>4</v>
      </c>
      <c r="P113" s="125" t="n">
        <v>7140.175</v>
      </c>
      <c r="Q113" s="126" t="n">
        <v>-54.803</v>
      </c>
      <c r="R113" s="124" t="n">
        <v>-83.783</v>
      </c>
      <c r="S113" s="124" t="n">
        <v>-138.586</v>
      </c>
      <c r="T113" s="136" t="n">
        <v>6173730</v>
      </c>
      <c r="U113" s="125" t="n">
        <v>15682007</v>
      </c>
      <c r="V113" s="129" t="n">
        <v>-2.27373675443232E-013</v>
      </c>
      <c r="W113" s="130" t="n">
        <v>25.932726821274</v>
      </c>
      <c r="X113" s="53" t="n">
        <v>45</v>
      </c>
      <c r="Y113" s="55" t="n">
        <v>25</v>
      </c>
      <c r="Z113" s="132" t="n">
        <v>35</v>
      </c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3"/>
      <c r="BR113" s="133"/>
      <c r="BS113" s="133"/>
      <c r="BT113" s="133"/>
      <c r="BU113" s="133"/>
      <c r="BV113" s="133"/>
      <c r="BW113" s="133"/>
      <c r="BX113" s="133"/>
      <c r="BY113" s="133"/>
      <c r="BZ113" s="133"/>
      <c r="CA113" s="133"/>
      <c r="CB113" s="133"/>
      <c r="CC113" s="133"/>
      <c r="CD113" s="133"/>
      <c r="CE113" s="133"/>
      <c r="CF113" s="133"/>
      <c r="CG113" s="133"/>
      <c r="CH113" s="133"/>
      <c r="CI113" s="133"/>
      <c r="CJ113" s="133"/>
      <c r="CK113" s="133"/>
      <c r="CL113" s="133"/>
      <c r="CM113" s="133"/>
      <c r="CN113" s="133"/>
      <c r="CO113" s="133"/>
      <c r="CP113" s="133"/>
      <c r="CQ113" s="133"/>
      <c r="CR113" s="133"/>
      <c r="CS113" s="133"/>
      <c r="CT113" s="133"/>
      <c r="CU113" s="133"/>
      <c r="CV113" s="133"/>
      <c r="CW113" s="133"/>
      <c r="CX113" s="133"/>
      <c r="CY113" s="133"/>
      <c r="CZ113" s="133"/>
      <c r="DA113" s="133"/>
      <c r="DB113" s="133"/>
      <c r="DC113" s="133"/>
      <c r="DD113" s="133"/>
      <c r="DE113" s="133"/>
      <c r="DF113" s="133"/>
      <c r="DG113" s="133"/>
      <c r="DH113" s="133"/>
      <c r="DI113" s="133"/>
      <c r="DJ113" s="133"/>
      <c r="DK113" s="133"/>
      <c r="DL113" s="133"/>
      <c r="DM113" s="133"/>
      <c r="DN113" s="133"/>
      <c r="DO113" s="133"/>
      <c r="DP113" s="133"/>
      <c r="DQ113" s="133"/>
      <c r="DR113" s="133"/>
      <c r="DS113" s="133"/>
      <c r="DT113" s="133"/>
      <c r="DU113" s="133"/>
      <c r="DV113" s="133"/>
      <c r="DW113" s="133"/>
      <c r="DX113" s="133"/>
      <c r="DY113" s="133"/>
      <c r="DZ113" s="133"/>
      <c r="EA113" s="133"/>
      <c r="EB113" s="133"/>
      <c r="EC113" s="133"/>
      <c r="ED113" s="133"/>
      <c r="EE113" s="133"/>
      <c r="EF113" s="133"/>
      <c r="EG113" s="133"/>
      <c r="EH113" s="133"/>
      <c r="EI113" s="133"/>
      <c r="EJ113" s="133"/>
      <c r="EK113" s="133"/>
      <c r="EL113" s="133"/>
      <c r="EM113" s="133"/>
      <c r="EN113" s="133"/>
      <c r="EO113" s="133"/>
      <c r="EP113" s="133"/>
      <c r="EQ113" s="133"/>
      <c r="ER113" s="133"/>
      <c r="ES113" s="133"/>
      <c r="ET113" s="133"/>
      <c r="EU113" s="133"/>
      <c r="EV113" s="133"/>
      <c r="EW113" s="133"/>
      <c r="EX113" s="133"/>
      <c r="EY113" s="133"/>
      <c r="EZ113" s="133"/>
      <c r="FA113" s="133"/>
      <c r="FB113" s="133"/>
      <c r="FC113" s="133"/>
      <c r="FD113" s="133"/>
      <c r="FE113" s="133"/>
      <c r="FF113" s="133"/>
      <c r="FG113" s="133"/>
      <c r="FH113" s="133"/>
      <c r="FI113" s="133"/>
      <c r="FJ113" s="133"/>
      <c r="FK113" s="133"/>
      <c r="FL113" s="133"/>
      <c r="FM113" s="133"/>
      <c r="FN113" s="133"/>
      <c r="FO113" s="133"/>
      <c r="FP113" s="133"/>
      <c r="FQ113" s="133"/>
      <c r="FR113" s="133"/>
      <c r="FS113" s="133"/>
      <c r="FT113" s="133"/>
      <c r="FU113" s="133"/>
      <c r="FV113" s="133"/>
      <c r="FW113" s="133"/>
      <c r="FX113" s="133"/>
      <c r="FY113" s="133"/>
      <c r="FZ113" s="133"/>
      <c r="GA113" s="133"/>
      <c r="GB113" s="133"/>
      <c r="GC113" s="133"/>
      <c r="GD113" s="133"/>
      <c r="GE113" s="133"/>
      <c r="GF113" s="133"/>
      <c r="GG113" s="133"/>
      <c r="GH113" s="133"/>
      <c r="GI113" s="133"/>
      <c r="GJ113" s="133"/>
      <c r="GK113" s="133"/>
      <c r="GL113" s="133"/>
      <c r="GM113" s="133"/>
      <c r="GN113" s="133"/>
      <c r="GO113" s="133"/>
      <c r="GP113" s="133"/>
      <c r="GQ113" s="133"/>
      <c r="GR113" s="133"/>
      <c r="GS113" s="133"/>
      <c r="GT113" s="133"/>
      <c r="GU113" s="133"/>
      <c r="GV113" s="133"/>
      <c r="GW113" s="133"/>
      <c r="GX113" s="133"/>
      <c r="GY113" s="133"/>
      <c r="GZ113" s="133"/>
      <c r="HA113" s="133"/>
      <c r="HB113" s="133"/>
      <c r="HC113" s="133"/>
      <c r="HD113" s="133"/>
      <c r="HE113" s="133"/>
      <c r="HF113" s="133"/>
      <c r="HG113" s="133"/>
      <c r="HH113" s="133"/>
      <c r="HI113" s="133"/>
      <c r="HJ113" s="133"/>
      <c r="HK113" s="133"/>
      <c r="HL113" s="133"/>
      <c r="HM113" s="133"/>
      <c r="HN113" s="133"/>
      <c r="HO113" s="133"/>
      <c r="HP113" s="133"/>
      <c r="HQ113" s="133"/>
      <c r="HR113" s="133"/>
      <c r="HS113" s="133"/>
      <c r="HT113" s="133"/>
      <c r="HU113" s="133"/>
      <c r="HV113" s="133"/>
      <c r="HW113" s="133"/>
      <c r="HX113" s="133"/>
      <c r="HY113" s="133"/>
      <c r="HZ113" s="133"/>
      <c r="IA113" s="133"/>
      <c r="IB113" s="133"/>
      <c r="IC113" s="133"/>
      <c r="ID113" s="133"/>
      <c r="IE113" s="133"/>
      <c r="IF113" s="133"/>
      <c r="IG113" s="133"/>
      <c r="IH113" s="133"/>
      <c r="II113" s="133"/>
      <c r="IJ113" s="133"/>
      <c r="IK113" s="133"/>
      <c r="IL113" s="133"/>
      <c r="IM113" s="133"/>
      <c r="IN113" s="133"/>
      <c r="IO113" s="133"/>
      <c r="IP113" s="133"/>
      <c r="IQ113" s="133"/>
      <c r="IR113" s="133"/>
      <c r="IS113" s="133"/>
      <c r="IT113" s="133"/>
      <c r="IU113" s="133"/>
      <c r="IV113" s="133"/>
      <c r="IW113" s="133"/>
    </row>
    <row r="114" customFormat="false" ht="12" hidden="true" customHeight="true" outlineLevel="0" collapsed="false">
      <c r="A114" s="134" t="s">
        <v>72</v>
      </c>
      <c r="B114" s="81" t="n">
        <v>36940</v>
      </c>
      <c r="C114" s="124" t="n">
        <v>3779.111</v>
      </c>
      <c r="D114" s="124" t="n">
        <v>3150</v>
      </c>
      <c r="E114" s="125" t="n">
        <v>6929.111</v>
      </c>
      <c r="F114" s="126" t="n">
        <v>815.602000000001</v>
      </c>
      <c r="G114" s="135"/>
      <c r="H114" s="135"/>
      <c r="I114" s="124" t="n">
        <v>487.323</v>
      </c>
      <c r="J114" s="124" t="n">
        <v>502</v>
      </c>
      <c r="K114" s="124" t="n">
        <v>2633.165</v>
      </c>
      <c r="L114" s="124" t="n">
        <v>885</v>
      </c>
      <c r="M114" s="124" t="n">
        <v>800</v>
      </c>
      <c r="N114" s="124" t="n">
        <v>842.096</v>
      </c>
      <c r="O114" s="124" t="n">
        <v>6</v>
      </c>
      <c r="P114" s="125" t="n">
        <v>6971.186</v>
      </c>
      <c r="Q114" s="126" t="n">
        <v>-2.209</v>
      </c>
      <c r="R114" s="124" t="n">
        <v>-39.866</v>
      </c>
      <c r="S114" s="124" t="n">
        <v>-42.075</v>
      </c>
      <c r="T114" s="136" t="n">
        <v>6171521</v>
      </c>
      <c r="U114" s="125" t="n">
        <v>15642141</v>
      </c>
      <c r="V114" s="129" t="n">
        <v>1.84741111297626E-013</v>
      </c>
      <c r="W114" s="130" t="n">
        <v>34.8417236247696</v>
      </c>
      <c r="X114" s="53" t="n">
        <v>55</v>
      </c>
      <c r="Y114" s="55" t="n">
        <v>29</v>
      </c>
      <c r="Z114" s="132" t="n">
        <v>42</v>
      </c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3"/>
      <c r="BU114" s="133"/>
      <c r="BV114" s="133"/>
      <c r="BW114" s="133"/>
      <c r="BX114" s="133"/>
      <c r="BY114" s="133"/>
      <c r="BZ114" s="133"/>
      <c r="CA114" s="133"/>
      <c r="CB114" s="133"/>
      <c r="CC114" s="133"/>
      <c r="CD114" s="133"/>
      <c r="CE114" s="133"/>
      <c r="CF114" s="133"/>
      <c r="CG114" s="133"/>
      <c r="CH114" s="133"/>
      <c r="CI114" s="133"/>
      <c r="CJ114" s="133"/>
      <c r="CK114" s="133"/>
      <c r="CL114" s="133"/>
      <c r="CM114" s="133"/>
      <c r="CN114" s="133"/>
      <c r="CO114" s="133"/>
      <c r="CP114" s="133"/>
      <c r="CQ114" s="133"/>
      <c r="CR114" s="133"/>
      <c r="CS114" s="133"/>
      <c r="CT114" s="133"/>
      <c r="CU114" s="133"/>
      <c r="CV114" s="133"/>
      <c r="CW114" s="133"/>
      <c r="CX114" s="133"/>
      <c r="CY114" s="133"/>
      <c r="CZ114" s="133"/>
      <c r="DA114" s="133"/>
      <c r="DB114" s="133"/>
      <c r="DC114" s="133"/>
      <c r="DD114" s="133"/>
      <c r="DE114" s="133"/>
      <c r="DF114" s="133"/>
      <c r="DG114" s="133"/>
      <c r="DH114" s="133"/>
      <c r="DI114" s="133"/>
      <c r="DJ114" s="133"/>
      <c r="DK114" s="133"/>
      <c r="DL114" s="133"/>
      <c r="DM114" s="133"/>
      <c r="DN114" s="133"/>
      <c r="DO114" s="133"/>
      <c r="DP114" s="133"/>
      <c r="DQ114" s="133"/>
      <c r="DR114" s="133"/>
      <c r="DS114" s="133"/>
      <c r="DT114" s="133"/>
      <c r="DU114" s="133"/>
      <c r="DV114" s="133"/>
      <c r="DW114" s="133"/>
      <c r="DX114" s="133"/>
      <c r="DY114" s="133"/>
      <c r="DZ114" s="133"/>
      <c r="EA114" s="133"/>
      <c r="EB114" s="133"/>
      <c r="EC114" s="133"/>
      <c r="ED114" s="133"/>
      <c r="EE114" s="133"/>
      <c r="EF114" s="133"/>
      <c r="EG114" s="133"/>
      <c r="EH114" s="133"/>
      <c r="EI114" s="133"/>
      <c r="EJ114" s="133"/>
      <c r="EK114" s="133"/>
      <c r="EL114" s="133"/>
      <c r="EM114" s="133"/>
      <c r="EN114" s="133"/>
      <c r="EO114" s="133"/>
      <c r="EP114" s="133"/>
      <c r="EQ114" s="133"/>
      <c r="ER114" s="133"/>
      <c r="ES114" s="133"/>
      <c r="ET114" s="133"/>
      <c r="EU114" s="133"/>
      <c r="EV114" s="133"/>
      <c r="EW114" s="133"/>
      <c r="EX114" s="133"/>
      <c r="EY114" s="133"/>
      <c r="EZ114" s="133"/>
      <c r="FA114" s="133"/>
      <c r="FB114" s="133"/>
      <c r="FC114" s="133"/>
      <c r="FD114" s="133"/>
      <c r="FE114" s="133"/>
      <c r="FF114" s="133"/>
      <c r="FG114" s="133"/>
      <c r="FH114" s="133"/>
      <c r="FI114" s="133"/>
      <c r="FJ114" s="133"/>
      <c r="FK114" s="133"/>
      <c r="FL114" s="133"/>
      <c r="FM114" s="133"/>
      <c r="FN114" s="133"/>
      <c r="FO114" s="133"/>
      <c r="FP114" s="133"/>
      <c r="FQ114" s="133"/>
      <c r="FR114" s="133"/>
      <c r="FS114" s="133"/>
      <c r="FT114" s="133"/>
      <c r="FU114" s="133"/>
      <c r="FV114" s="133"/>
      <c r="FW114" s="133"/>
      <c r="FX114" s="133"/>
      <c r="FY114" s="133"/>
      <c r="FZ114" s="133"/>
      <c r="GA114" s="133"/>
      <c r="GB114" s="133"/>
      <c r="GC114" s="133"/>
      <c r="GD114" s="133"/>
      <c r="GE114" s="133"/>
      <c r="GF114" s="133"/>
      <c r="GG114" s="133"/>
      <c r="GH114" s="133"/>
      <c r="GI114" s="133"/>
      <c r="GJ114" s="133"/>
      <c r="GK114" s="133"/>
      <c r="GL114" s="133"/>
      <c r="GM114" s="133"/>
      <c r="GN114" s="133"/>
      <c r="GO114" s="133"/>
      <c r="GP114" s="133"/>
      <c r="GQ114" s="133"/>
      <c r="GR114" s="133"/>
      <c r="GS114" s="133"/>
      <c r="GT114" s="133"/>
      <c r="GU114" s="133"/>
      <c r="GV114" s="133"/>
      <c r="GW114" s="133"/>
      <c r="GX114" s="133"/>
      <c r="GY114" s="133"/>
      <c r="GZ114" s="133"/>
      <c r="HA114" s="133"/>
      <c r="HB114" s="133"/>
      <c r="HC114" s="133"/>
      <c r="HD114" s="133"/>
      <c r="HE114" s="133"/>
      <c r="HF114" s="133"/>
      <c r="HG114" s="133"/>
      <c r="HH114" s="133"/>
      <c r="HI114" s="133"/>
      <c r="HJ114" s="133"/>
      <c r="HK114" s="133"/>
      <c r="HL114" s="133"/>
      <c r="HM114" s="133"/>
      <c r="HN114" s="133"/>
      <c r="HO114" s="133"/>
      <c r="HP114" s="133"/>
      <c r="HQ114" s="133"/>
      <c r="HR114" s="133"/>
      <c r="HS114" s="133"/>
      <c r="HT114" s="133"/>
      <c r="HU114" s="133"/>
      <c r="HV114" s="133"/>
      <c r="HW114" s="133"/>
      <c r="HX114" s="133"/>
      <c r="HY114" s="133"/>
      <c r="HZ114" s="133"/>
      <c r="IA114" s="133"/>
      <c r="IB114" s="133"/>
      <c r="IC114" s="133"/>
      <c r="ID114" s="133"/>
      <c r="IE114" s="133"/>
      <c r="IF114" s="133"/>
      <c r="IG114" s="133"/>
      <c r="IH114" s="133"/>
      <c r="II114" s="133"/>
      <c r="IJ114" s="133"/>
      <c r="IK114" s="133"/>
      <c r="IL114" s="133"/>
      <c r="IM114" s="133"/>
      <c r="IN114" s="133"/>
      <c r="IO114" s="133"/>
      <c r="IP114" s="133"/>
      <c r="IQ114" s="133"/>
      <c r="IR114" s="133"/>
      <c r="IS114" s="133"/>
      <c r="IT114" s="133"/>
      <c r="IU114" s="133"/>
      <c r="IV114" s="133"/>
      <c r="IW114" s="133"/>
    </row>
    <row r="115" customFormat="false" ht="12" hidden="true" customHeight="true" outlineLevel="0" collapsed="false">
      <c r="A115" s="134" t="s">
        <v>73</v>
      </c>
      <c r="B115" s="81" t="n">
        <v>36941</v>
      </c>
      <c r="C115" s="124" t="n">
        <v>3857.321</v>
      </c>
      <c r="D115" s="124" t="n">
        <v>3094.183</v>
      </c>
      <c r="E115" s="125" t="n">
        <v>6951.504</v>
      </c>
      <c r="F115" s="126" t="n">
        <v>736.972</v>
      </c>
      <c r="G115" s="135"/>
      <c r="H115" s="135"/>
      <c r="I115" s="124" t="n">
        <v>482.935</v>
      </c>
      <c r="J115" s="124" t="n">
        <v>496</v>
      </c>
      <c r="K115" s="124" t="n">
        <v>2539.282</v>
      </c>
      <c r="L115" s="124" t="n">
        <v>894.246</v>
      </c>
      <c r="M115" s="124" t="n">
        <v>808.436</v>
      </c>
      <c r="N115" s="124" t="n">
        <v>842</v>
      </c>
      <c r="O115" s="124" t="n">
        <v>7</v>
      </c>
      <c r="P115" s="125" t="n">
        <v>6806.871</v>
      </c>
      <c r="Q115" s="126" t="n">
        <v>30.834</v>
      </c>
      <c r="R115" s="124" t="n">
        <v>113.799</v>
      </c>
      <c r="S115" s="124" t="n">
        <v>144.633</v>
      </c>
      <c r="T115" s="136" t="n">
        <v>6202355</v>
      </c>
      <c r="U115" s="125" t="n">
        <v>15755940</v>
      </c>
      <c r="V115" s="129" t="n">
        <v>0</v>
      </c>
      <c r="W115" s="130" t="n">
        <v>39.4574631718466</v>
      </c>
      <c r="X115" s="53" t="n">
        <v>55</v>
      </c>
      <c r="Y115" s="55" t="n">
        <v>38</v>
      </c>
      <c r="Z115" s="132" t="n">
        <v>46.5</v>
      </c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133"/>
      <c r="BM115" s="133"/>
      <c r="BN115" s="133"/>
      <c r="BO115" s="133"/>
      <c r="BP115" s="133"/>
      <c r="BQ115" s="133"/>
      <c r="BR115" s="133"/>
      <c r="BS115" s="133"/>
      <c r="BT115" s="133"/>
      <c r="BU115" s="133"/>
      <c r="BV115" s="133"/>
      <c r="BW115" s="133"/>
      <c r="BX115" s="133"/>
      <c r="BY115" s="133"/>
      <c r="BZ115" s="133"/>
      <c r="CA115" s="133"/>
      <c r="CB115" s="133"/>
      <c r="CC115" s="133"/>
      <c r="CD115" s="133"/>
      <c r="CE115" s="133"/>
      <c r="CF115" s="133"/>
      <c r="CG115" s="133"/>
      <c r="CH115" s="133"/>
      <c r="CI115" s="133"/>
      <c r="CJ115" s="133"/>
      <c r="CK115" s="133"/>
      <c r="CL115" s="133"/>
      <c r="CM115" s="133"/>
      <c r="CN115" s="133"/>
      <c r="CO115" s="133"/>
      <c r="CP115" s="133"/>
      <c r="CQ115" s="133"/>
      <c r="CR115" s="133"/>
      <c r="CS115" s="133"/>
      <c r="CT115" s="133"/>
      <c r="CU115" s="133"/>
      <c r="CV115" s="133"/>
      <c r="CW115" s="133"/>
      <c r="CX115" s="133"/>
      <c r="CY115" s="133"/>
      <c r="CZ115" s="133"/>
      <c r="DA115" s="133"/>
      <c r="DB115" s="133"/>
      <c r="DC115" s="133"/>
      <c r="DD115" s="133"/>
      <c r="DE115" s="133"/>
      <c r="DF115" s="133"/>
      <c r="DG115" s="133"/>
      <c r="DH115" s="133"/>
      <c r="DI115" s="133"/>
      <c r="DJ115" s="133"/>
      <c r="DK115" s="133"/>
      <c r="DL115" s="133"/>
      <c r="DM115" s="133"/>
      <c r="DN115" s="133"/>
      <c r="DO115" s="133"/>
      <c r="DP115" s="133"/>
      <c r="DQ115" s="133"/>
      <c r="DR115" s="133"/>
      <c r="DS115" s="133"/>
      <c r="DT115" s="133"/>
      <c r="DU115" s="133"/>
      <c r="DV115" s="133"/>
      <c r="DW115" s="133"/>
      <c r="DX115" s="133"/>
      <c r="DY115" s="133"/>
      <c r="DZ115" s="133"/>
      <c r="EA115" s="133"/>
      <c r="EB115" s="133"/>
      <c r="EC115" s="133"/>
      <c r="ED115" s="133"/>
      <c r="EE115" s="133"/>
      <c r="EF115" s="133"/>
      <c r="EG115" s="133"/>
      <c r="EH115" s="133"/>
      <c r="EI115" s="133"/>
      <c r="EJ115" s="133"/>
      <c r="EK115" s="133"/>
      <c r="EL115" s="133"/>
      <c r="EM115" s="133"/>
      <c r="EN115" s="133"/>
      <c r="EO115" s="133"/>
      <c r="EP115" s="133"/>
      <c r="EQ115" s="133"/>
      <c r="ER115" s="133"/>
      <c r="ES115" s="133"/>
      <c r="ET115" s="133"/>
      <c r="EU115" s="133"/>
      <c r="EV115" s="133"/>
      <c r="EW115" s="133"/>
      <c r="EX115" s="133"/>
      <c r="EY115" s="133"/>
      <c r="EZ115" s="133"/>
      <c r="FA115" s="133"/>
      <c r="FB115" s="133"/>
      <c r="FC115" s="133"/>
      <c r="FD115" s="133"/>
      <c r="FE115" s="133"/>
      <c r="FF115" s="133"/>
      <c r="FG115" s="133"/>
      <c r="FH115" s="133"/>
      <c r="FI115" s="133"/>
      <c r="FJ115" s="133"/>
      <c r="FK115" s="133"/>
      <c r="FL115" s="133"/>
      <c r="FM115" s="133"/>
      <c r="FN115" s="133"/>
      <c r="FO115" s="133"/>
      <c r="FP115" s="133"/>
      <c r="FQ115" s="133"/>
      <c r="FR115" s="133"/>
      <c r="FS115" s="133"/>
      <c r="FT115" s="133"/>
      <c r="FU115" s="133"/>
      <c r="FV115" s="133"/>
      <c r="FW115" s="133"/>
      <c r="FX115" s="133"/>
      <c r="FY115" s="133"/>
      <c r="FZ115" s="133"/>
      <c r="GA115" s="133"/>
      <c r="GB115" s="133"/>
      <c r="GC115" s="133"/>
      <c r="GD115" s="133"/>
      <c r="GE115" s="133"/>
      <c r="GF115" s="133"/>
      <c r="GG115" s="133"/>
      <c r="GH115" s="133"/>
      <c r="GI115" s="133"/>
      <c r="GJ115" s="133"/>
      <c r="GK115" s="133"/>
      <c r="GL115" s="133"/>
      <c r="GM115" s="133"/>
      <c r="GN115" s="133"/>
      <c r="GO115" s="133"/>
      <c r="GP115" s="133"/>
      <c r="GQ115" s="133"/>
      <c r="GR115" s="133"/>
      <c r="GS115" s="133"/>
      <c r="GT115" s="133"/>
      <c r="GU115" s="133"/>
      <c r="GV115" s="133"/>
      <c r="GW115" s="133"/>
      <c r="GX115" s="133"/>
      <c r="GY115" s="133"/>
      <c r="GZ115" s="133"/>
      <c r="HA115" s="133"/>
      <c r="HB115" s="133"/>
      <c r="HC115" s="133"/>
      <c r="HD115" s="133"/>
      <c r="HE115" s="133"/>
      <c r="HF115" s="133"/>
      <c r="HG115" s="133"/>
      <c r="HH115" s="133"/>
      <c r="HI115" s="133"/>
      <c r="HJ115" s="133"/>
      <c r="HK115" s="133"/>
      <c r="HL115" s="133"/>
      <c r="HM115" s="133"/>
      <c r="HN115" s="133"/>
      <c r="HO115" s="133"/>
      <c r="HP115" s="133"/>
      <c r="HQ115" s="133"/>
      <c r="HR115" s="133"/>
      <c r="HS115" s="133"/>
      <c r="HT115" s="133"/>
      <c r="HU115" s="133"/>
      <c r="HV115" s="133"/>
      <c r="HW115" s="133"/>
      <c r="HX115" s="133"/>
      <c r="HY115" s="133"/>
      <c r="HZ115" s="133"/>
      <c r="IA115" s="133"/>
      <c r="IB115" s="133"/>
      <c r="IC115" s="133"/>
      <c r="ID115" s="133"/>
      <c r="IE115" s="133"/>
      <c r="IF115" s="133"/>
      <c r="IG115" s="133"/>
      <c r="IH115" s="133"/>
      <c r="II115" s="133"/>
      <c r="IJ115" s="133"/>
      <c r="IK115" s="133"/>
      <c r="IL115" s="133"/>
      <c r="IM115" s="133"/>
      <c r="IN115" s="133"/>
      <c r="IO115" s="133"/>
      <c r="IP115" s="133"/>
      <c r="IQ115" s="133"/>
      <c r="IR115" s="133"/>
      <c r="IS115" s="133"/>
      <c r="IT115" s="133"/>
      <c r="IU115" s="133"/>
      <c r="IV115" s="133"/>
      <c r="IW115" s="133"/>
    </row>
    <row r="116" customFormat="false" ht="12" hidden="true" customHeight="true" outlineLevel="0" collapsed="false">
      <c r="A116" s="134" t="s">
        <v>74</v>
      </c>
      <c r="B116" s="81" t="n">
        <v>36942</v>
      </c>
      <c r="C116" s="124" t="n">
        <v>3835.472</v>
      </c>
      <c r="D116" s="124" t="n">
        <v>3031.205</v>
      </c>
      <c r="E116" s="125" t="n">
        <v>6866.677</v>
      </c>
      <c r="F116" s="126" t="n">
        <v>903.105</v>
      </c>
      <c r="G116" s="135"/>
      <c r="H116" s="135"/>
      <c r="I116" s="124" t="n">
        <v>550.652</v>
      </c>
      <c r="J116" s="124" t="n">
        <v>507</v>
      </c>
      <c r="K116" s="124" t="n">
        <v>2547.935</v>
      </c>
      <c r="L116" s="124" t="n">
        <v>820.462</v>
      </c>
      <c r="M116" s="124" t="n">
        <v>818.833</v>
      </c>
      <c r="N116" s="124" t="n">
        <v>843.068</v>
      </c>
      <c r="O116" s="124" t="n">
        <v>3</v>
      </c>
      <c r="P116" s="125" t="n">
        <v>6994.055</v>
      </c>
      <c r="Q116" s="126" t="n">
        <v>-70.263</v>
      </c>
      <c r="R116" s="124" t="n">
        <v>-57.115</v>
      </c>
      <c r="S116" s="124" t="n">
        <v>-127.378</v>
      </c>
      <c r="T116" s="136" t="n">
        <v>6132092</v>
      </c>
      <c r="U116" s="125" t="n">
        <v>15698825</v>
      </c>
      <c r="V116" s="129" t="n">
        <v>-5.96855898038484E-013</v>
      </c>
      <c r="W116" s="130" t="n">
        <v>39.0319000637255</v>
      </c>
      <c r="X116" s="53" t="n">
        <v>49</v>
      </c>
      <c r="Y116" s="55" t="n">
        <v>34</v>
      </c>
      <c r="Z116" s="132" t="n">
        <v>41.5</v>
      </c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133"/>
      <c r="BM116" s="133"/>
      <c r="BN116" s="133"/>
      <c r="BO116" s="133"/>
      <c r="BP116" s="133"/>
      <c r="BQ116" s="133"/>
      <c r="BR116" s="133"/>
      <c r="BS116" s="133"/>
      <c r="BT116" s="133"/>
      <c r="BU116" s="133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133"/>
      <c r="CF116" s="133"/>
      <c r="CG116" s="133"/>
      <c r="CH116" s="133"/>
      <c r="CI116" s="133"/>
      <c r="CJ116" s="133"/>
      <c r="CK116" s="133"/>
      <c r="CL116" s="133"/>
      <c r="CM116" s="133"/>
      <c r="CN116" s="133"/>
      <c r="CO116" s="133"/>
      <c r="CP116" s="133"/>
      <c r="CQ116" s="133"/>
      <c r="CR116" s="133"/>
      <c r="CS116" s="133"/>
      <c r="CT116" s="133"/>
      <c r="CU116" s="133"/>
      <c r="CV116" s="133"/>
      <c r="CW116" s="133"/>
      <c r="CX116" s="133"/>
      <c r="CY116" s="133"/>
      <c r="CZ116" s="133"/>
      <c r="DA116" s="133"/>
      <c r="DB116" s="133"/>
      <c r="DC116" s="133"/>
      <c r="DD116" s="133"/>
      <c r="DE116" s="133"/>
      <c r="DF116" s="133"/>
      <c r="DG116" s="133"/>
      <c r="DH116" s="133"/>
      <c r="DI116" s="133"/>
      <c r="DJ116" s="133"/>
      <c r="DK116" s="133"/>
      <c r="DL116" s="133"/>
      <c r="DM116" s="133"/>
      <c r="DN116" s="133"/>
      <c r="DO116" s="133"/>
      <c r="DP116" s="133"/>
      <c r="DQ116" s="133"/>
      <c r="DR116" s="133"/>
      <c r="DS116" s="133"/>
      <c r="DT116" s="133"/>
      <c r="DU116" s="133"/>
      <c r="DV116" s="133"/>
      <c r="DW116" s="133"/>
      <c r="DX116" s="133"/>
      <c r="DY116" s="133"/>
      <c r="DZ116" s="133"/>
      <c r="EA116" s="133"/>
      <c r="EB116" s="133"/>
      <c r="EC116" s="133"/>
      <c r="ED116" s="133"/>
      <c r="EE116" s="133"/>
      <c r="EF116" s="133"/>
      <c r="EG116" s="133"/>
      <c r="EH116" s="133"/>
      <c r="EI116" s="133"/>
      <c r="EJ116" s="133"/>
      <c r="EK116" s="133"/>
      <c r="EL116" s="133"/>
      <c r="EM116" s="133"/>
      <c r="EN116" s="133"/>
      <c r="EO116" s="133"/>
      <c r="EP116" s="133"/>
      <c r="EQ116" s="133"/>
      <c r="ER116" s="133"/>
      <c r="ES116" s="133"/>
      <c r="ET116" s="133"/>
      <c r="EU116" s="133"/>
      <c r="EV116" s="133"/>
      <c r="EW116" s="133"/>
      <c r="EX116" s="133"/>
      <c r="EY116" s="133"/>
      <c r="EZ116" s="133"/>
      <c r="FA116" s="133"/>
      <c r="FB116" s="133"/>
      <c r="FC116" s="133"/>
      <c r="FD116" s="133"/>
      <c r="FE116" s="133"/>
      <c r="FF116" s="133"/>
      <c r="FG116" s="133"/>
      <c r="FH116" s="133"/>
      <c r="FI116" s="133"/>
      <c r="FJ116" s="133"/>
      <c r="FK116" s="133"/>
      <c r="FL116" s="133"/>
      <c r="FM116" s="133"/>
      <c r="FN116" s="133"/>
      <c r="FO116" s="133"/>
      <c r="FP116" s="133"/>
      <c r="FQ116" s="133"/>
      <c r="FR116" s="133"/>
      <c r="FS116" s="133"/>
      <c r="FT116" s="133"/>
      <c r="FU116" s="133"/>
      <c r="FV116" s="133"/>
      <c r="FW116" s="133"/>
      <c r="FX116" s="133"/>
      <c r="FY116" s="133"/>
      <c r="FZ116" s="133"/>
      <c r="GA116" s="133"/>
      <c r="GB116" s="133"/>
      <c r="GC116" s="133"/>
      <c r="GD116" s="133"/>
      <c r="GE116" s="133"/>
      <c r="GF116" s="133"/>
      <c r="GG116" s="133"/>
      <c r="GH116" s="133"/>
      <c r="GI116" s="133"/>
      <c r="GJ116" s="133"/>
      <c r="GK116" s="133"/>
      <c r="GL116" s="133"/>
      <c r="GM116" s="133"/>
      <c r="GN116" s="133"/>
      <c r="GO116" s="133"/>
      <c r="GP116" s="133"/>
      <c r="GQ116" s="133"/>
      <c r="GR116" s="133"/>
      <c r="GS116" s="133"/>
      <c r="GT116" s="133"/>
      <c r="GU116" s="133"/>
      <c r="GV116" s="133"/>
      <c r="GW116" s="133"/>
      <c r="GX116" s="133"/>
      <c r="GY116" s="133"/>
      <c r="GZ116" s="133"/>
      <c r="HA116" s="133"/>
      <c r="HB116" s="133"/>
      <c r="HC116" s="133"/>
      <c r="HD116" s="133"/>
      <c r="HE116" s="133"/>
      <c r="HF116" s="133"/>
      <c r="HG116" s="133"/>
      <c r="HH116" s="133"/>
      <c r="HI116" s="133"/>
      <c r="HJ116" s="133"/>
      <c r="HK116" s="133"/>
      <c r="HL116" s="133"/>
      <c r="HM116" s="133"/>
      <c r="HN116" s="133"/>
      <c r="HO116" s="133"/>
      <c r="HP116" s="133"/>
      <c r="HQ116" s="133"/>
      <c r="HR116" s="133"/>
      <c r="HS116" s="133"/>
      <c r="HT116" s="133"/>
      <c r="HU116" s="133"/>
      <c r="HV116" s="133"/>
      <c r="HW116" s="133"/>
      <c r="HX116" s="133"/>
      <c r="HY116" s="133"/>
      <c r="HZ116" s="133"/>
      <c r="IA116" s="133"/>
      <c r="IB116" s="133"/>
      <c r="IC116" s="133"/>
      <c r="ID116" s="133"/>
      <c r="IE116" s="133"/>
      <c r="IF116" s="133"/>
      <c r="IG116" s="133"/>
      <c r="IH116" s="133"/>
      <c r="II116" s="133"/>
      <c r="IJ116" s="133"/>
      <c r="IK116" s="133"/>
      <c r="IL116" s="133"/>
      <c r="IM116" s="133"/>
      <c r="IN116" s="133"/>
      <c r="IO116" s="133"/>
      <c r="IP116" s="133"/>
      <c r="IQ116" s="133"/>
      <c r="IR116" s="133"/>
      <c r="IS116" s="133"/>
      <c r="IT116" s="133"/>
      <c r="IU116" s="133"/>
      <c r="IV116" s="133"/>
      <c r="IW116" s="133"/>
    </row>
    <row r="117" customFormat="false" ht="12" hidden="true" customHeight="true" outlineLevel="0" collapsed="false">
      <c r="A117" s="134" t="s">
        <v>68</v>
      </c>
      <c r="B117" s="81" t="n">
        <v>36943</v>
      </c>
      <c r="C117" s="124" t="n">
        <v>3779.754</v>
      </c>
      <c r="D117" s="124" t="n">
        <v>3050</v>
      </c>
      <c r="E117" s="125" t="n">
        <v>6829.754</v>
      </c>
      <c r="F117" s="126" t="n">
        <v>901.962999999999</v>
      </c>
      <c r="G117" s="135"/>
      <c r="H117" s="135"/>
      <c r="I117" s="124" t="n">
        <v>531.715</v>
      </c>
      <c r="J117" s="124" t="n">
        <v>498</v>
      </c>
      <c r="K117" s="124" t="n">
        <v>2530</v>
      </c>
      <c r="L117" s="124" t="n">
        <v>837.761</v>
      </c>
      <c r="M117" s="124" t="n">
        <v>804.894</v>
      </c>
      <c r="N117" s="124" t="n">
        <v>844.161</v>
      </c>
      <c r="O117" s="124" t="n">
        <v>11</v>
      </c>
      <c r="P117" s="125" t="n">
        <v>6959.494</v>
      </c>
      <c r="Q117" s="126" t="n">
        <v>-74.094</v>
      </c>
      <c r="R117" s="124" t="n">
        <v>-55.646</v>
      </c>
      <c r="S117" s="124" t="n">
        <v>-129.74</v>
      </c>
      <c r="T117" s="136" t="n">
        <v>6057998</v>
      </c>
      <c r="U117" s="125" t="n">
        <v>15643179</v>
      </c>
      <c r="V117" s="129" t="n">
        <v>2.27373675443232E-013</v>
      </c>
      <c r="W117" s="130" t="n">
        <v>37.0255513441291</v>
      </c>
      <c r="X117" s="53" t="n">
        <v>51</v>
      </c>
      <c r="Y117" s="55" t="n">
        <v>32</v>
      </c>
      <c r="Z117" s="132" t="n">
        <v>41.5</v>
      </c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133"/>
      <c r="BA117" s="133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133"/>
      <c r="CF117" s="133"/>
      <c r="CG117" s="133"/>
      <c r="CH117" s="133"/>
      <c r="CI117" s="133"/>
      <c r="CJ117" s="133"/>
      <c r="CK117" s="133"/>
      <c r="CL117" s="133"/>
      <c r="CM117" s="133"/>
      <c r="CN117" s="133"/>
      <c r="CO117" s="133"/>
      <c r="CP117" s="133"/>
      <c r="CQ117" s="133"/>
      <c r="CR117" s="133"/>
      <c r="CS117" s="133"/>
      <c r="CT117" s="133"/>
      <c r="CU117" s="133"/>
      <c r="CV117" s="133"/>
      <c r="CW117" s="133"/>
      <c r="CX117" s="133"/>
      <c r="CY117" s="133"/>
      <c r="CZ117" s="133"/>
      <c r="DA117" s="133"/>
      <c r="DB117" s="133"/>
      <c r="DC117" s="133"/>
      <c r="DD117" s="133"/>
      <c r="DE117" s="133"/>
      <c r="DF117" s="133"/>
      <c r="DG117" s="133"/>
      <c r="DH117" s="133"/>
      <c r="DI117" s="133"/>
      <c r="DJ117" s="133"/>
      <c r="DK117" s="133"/>
      <c r="DL117" s="133"/>
      <c r="DM117" s="133"/>
      <c r="DN117" s="133"/>
      <c r="DO117" s="133"/>
      <c r="DP117" s="133"/>
      <c r="DQ117" s="133"/>
      <c r="DR117" s="133"/>
      <c r="DS117" s="133"/>
      <c r="DT117" s="133"/>
      <c r="DU117" s="133"/>
      <c r="DV117" s="133"/>
      <c r="DW117" s="133"/>
      <c r="DX117" s="133"/>
      <c r="DY117" s="133"/>
      <c r="DZ117" s="133"/>
      <c r="EA117" s="133"/>
      <c r="EB117" s="133"/>
      <c r="EC117" s="133"/>
      <c r="ED117" s="133"/>
      <c r="EE117" s="133"/>
      <c r="EF117" s="133"/>
      <c r="EG117" s="133"/>
      <c r="EH117" s="133"/>
      <c r="EI117" s="133"/>
      <c r="EJ117" s="133"/>
      <c r="EK117" s="133"/>
      <c r="EL117" s="133"/>
      <c r="EM117" s="133"/>
      <c r="EN117" s="133"/>
      <c r="EO117" s="133"/>
      <c r="EP117" s="133"/>
      <c r="EQ117" s="133"/>
      <c r="ER117" s="133"/>
      <c r="ES117" s="133"/>
      <c r="ET117" s="133"/>
      <c r="EU117" s="133"/>
      <c r="EV117" s="133"/>
      <c r="EW117" s="133"/>
      <c r="EX117" s="133"/>
      <c r="EY117" s="133"/>
      <c r="EZ117" s="133"/>
      <c r="FA117" s="133"/>
      <c r="FB117" s="133"/>
      <c r="FC117" s="133"/>
      <c r="FD117" s="133"/>
      <c r="FE117" s="133"/>
      <c r="FF117" s="133"/>
      <c r="FG117" s="133"/>
      <c r="FH117" s="133"/>
      <c r="FI117" s="133"/>
      <c r="FJ117" s="133"/>
      <c r="FK117" s="133"/>
      <c r="FL117" s="133"/>
      <c r="FM117" s="133"/>
      <c r="FN117" s="133"/>
      <c r="FO117" s="133"/>
      <c r="FP117" s="133"/>
      <c r="FQ117" s="133"/>
      <c r="FR117" s="133"/>
      <c r="FS117" s="133"/>
      <c r="FT117" s="133"/>
      <c r="FU117" s="133"/>
      <c r="FV117" s="133"/>
      <c r="FW117" s="133"/>
      <c r="FX117" s="133"/>
      <c r="FY117" s="133"/>
      <c r="FZ117" s="133"/>
      <c r="GA117" s="133"/>
      <c r="GB117" s="133"/>
      <c r="GC117" s="133"/>
      <c r="GD117" s="133"/>
      <c r="GE117" s="133"/>
      <c r="GF117" s="133"/>
      <c r="GG117" s="133"/>
      <c r="GH117" s="133"/>
      <c r="GI117" s="133"/>
      <c r="GJ117" s="133"/>
      <c r="GK117" s="133"/>
      <c r="GL117" s="133"/>
      <c r="GM117" s="133"/>
      <c r="GN117" s="133"/>
      <c r="GO117" s="133"/>
      <c r="GP117" s="133"/>
      <c r="GQ117" s="133"/>
      <c r="GR117" s="133"/>
      <c r="GS117" s="133"/>
      <c r="GT117" s="133"/>
      <c r="GU117" s="133"/>
      <c r="GV117" s="133"/>
      <c r="GW117" s="133"/>
      <c r="GX117" s="133"/>
      <c r="GY117" s="133"/>
      <c r="GZ117" s="133"/>
      <c r="HA117" s="133"/>
      <c r="HB117" s="133"/>
      <c r="HC117" s="133"/>
      <c r="HD117" s="133"/>
      <c r="HE117" s="133"/>
      <c r="HF117" s="133"/>
      <c r="HG117" s="133"/>
      <c r="HH117" s="133"/>
      <c r="HI117" s="133"/>
      <c r="HJ117" s="133"/>
      <c r="HK117" s="133"/>
      <c r="HL117" s="133"/>
      <c r="HM117" s="133"/>
      <c r="HN117" s="133"/>
      <c r="HO117" s="133"/>
      <c r="HP117" s="133"/>
      <c r="HQ117" s="133"/>
      <c r="HR117" s="133"/>
      <c r="HS117" s="133"/>
      <c r="HT117" s="133"/>
      <c r="HU117" s="133"/>
      <c r="HV117" s="133"/>
      <c r="HW117" s="133"/>
      <c r="HX117" s="133"/>
      <c r="HY117" s="133"/>
      <c r="HZ117" s="133"/>
      <c r="IA117" s="133"/>
      <c r="IB117" s="133"/>
      <c r="IC117" s="133"/>
      <c r="ID117" s="133"/>
      <c r="IE117" s="133"/>
      <c r="IF117" s="133"/>
      <c r="IG117" s="133"/>
      <c r="IH117" s="133"/>
      <c r="II117" s="133"/>
      <c r="IJ117" s="133"/>
      <c r="IK117" s="133"/>
      <c r="IL117" s="133"/>
      <c r="IM117" s="133"/>
      <c r="IN117" s="133"/>
      <c r="IO117" s="133"/>
      <c r="IP117" s="133"/>
      <c r="IQ117" s="133"/>
      <c r="IR117" s="133"/>
      <c r="IS117" s="133"/>
      <c r="IT117" s="133"/>
      <c r="IU117" s="133"/>
      <c r="IV117" s="133"/>
      <c r="IW117" s="133"/>
    </row>
    <row r="118" customFormat="false" ht="12" hidden="true" customHeight="true" outlineLevel="0" collapsed="false">
      <c r="A118" s="134" t="s">
        <v>69</v>
      </c>
      <c r="B118" s="81" t="n">
        <v>36944</v>
      </c>
      <c r="C118" s="124" t="n">
        <v>3859.096</v>
      </c>
      <c r="D118" s="124" t="n">
        <v>3050</v>
      </c>
      <c r="E118" s="125" t="n">
        <v>6909.096</v>
      </c>
      <c r="F118" s="126" t="n">
        <v>840.448</v>
      </c>
      <c r="G118" s="135"/>
      <c r="H118" s="135"/>
      <c r="I118" s="124" t="n">
        <v>505.348</v>
      </c>
      <c r="J118" s="124" t="n">
        <v>453</v>
      </c>
      <c r="K118" s="124" t="n">
        <v>2530</v>
      </c>
      <c r="L118" s="124" t="n">
        <v>865.241</v>
      </c>
      <c r="M118" s="124" t="n">
        <v>838.126</v>
      </c>
      <c r="N118" s="124" t="n">
        <v>843.685</v>
      </c>
      <c r="O118" s="124" t="n">
        <v>1</v>
      </c>
      <c r="P118" s="125" t="n">
        <v>6876.848</v>
      </c>
      <c r="Q118" s="126" t="n">
        <v>-85.768</v>
      </c>
      <c r="R118" s="124" t="n">
        <v>118.016</v>
      </c>
      <c r="S118" s="124" t="n">
        <v>32.248</v>
      </c>
      <c r="T118" s="136" t="n">
        <v>5972230</v>
      </c>
      <c r="U118" s="125" t="n">
        <v>15761195</v>
      </c>
      <c r="V118" s="129" t="n">
        <v>-4.12114786740858E-013</v>
      </c>
      <c r="W118" s="130" t="n">
        <v>38.8821422368929</v>
      </c>
      <c r="X118" s="53" t="n">
        <v>57</v>
      </c>
      <c r="Y118" s="55" t="n">
        <v>35</v>
      </c>
      <c r="Z118" s="132" t="n">
        <v>46</v>
      </c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133"/>
      <c r="BS118" s="133"/>
      <c r="BT118" s="133"/>
      <c r="BU118" s="133"/>
      <c r="BV118" s="133"/>
      <c r="BW118" s="133"/>
      <c r="BX118" s="133"/>
      <c r="BY118" s="133"/>
      <c r="BZ118" s="133"/>
      <c r="CA118" s="133"/>
      <c r="CB118" s="133"/>
      <c r="CC118" s="133"/>
      <c r="CD118" s="133"/>
      <c r="CE118" s="133"/>
      <c r="CF118" s="133"/>
      <c r="CG118" s="133"/>
      <c r="CH118" s="133"/>
      <c r="CI118" s="133"/>
      <c r="CJ118" s="133"/>
      <c r="CK118" s="133"/>
      <c r="CL118" s="133"/>
      <c r="CM118" s="133"/>
      <c r="CN118" s="133"/>
      <c r="CO118" s="133"/>
      <c r="CP118" s="133"/>
      <c r="CQ118" s="133"/>
      <c r="CR118" s="133"/>
      <c r="CS118" s="133"/>
      <c r="CT118" s="133"/>
      <c r="CU118" s="133"/>
      <c r="CV118" s="133"/>
      <c r="CW118" s="133"/>
      <c r="CX118" s="133"/>
      <c r="CY118" s="133"/>
      <c r="CZ118" s="133"/>
      <c r="DA118" s="133"/>
      <c r="DB118" s="133"/>
      <c r="DC118" s="133"/>
      <c r="DD118" s="133"/>
      <c r="DE118" s="133"/>
      <c r="DF118" s="133"/>
      <c r="DG118" s="133"/>
      <c r="DH118" s="133"/>
      <c r="DI118" s="133"/>
      <c r="DJ118" s="133"/>
      <c r="DK118" s="133"/>
      <c r="DL118" s="133"/>
      <c r="DM118" s="133"/>
      <c r="DN118" s="133"/>
      <c r="DO118" s="133"/>
      <c r="DP118" s="133"/>
      <c r="DQ118" s="133"/>
      <c r="DR118" s="133"/>
      <c r="DS118" s="133"/>
      <c r="DT118" s="133"/>
      <c r="DU118" s="133"/>
      <c r="DV118" s="133"/>
      <c r="DW118" s="133"/>
      <c r="DX118" s="133"/>
      <c r="DY118" s="133"/>
      <c r="DZ118" s="133"/>
      <c r="EA118" s="133"/>
      <c r="EB118" s="133"/>
      <c r="EC118" s="133"/>
      <c r="ED118" s="133"/>
      <c r="EE118" s="133"/>
      <c r="EF118" s="133"/>
      <c r="EG118" s="133"/>
      <c r="EH118" s="133"/>
      <c r="EI118" s="133"/>
      <c r="EJ118" s="133"/>
      <c r="EK118" s="133"/>
      <c r="EL118" s="133"/>
      <c r="EM118" s="133"/>
      <c r="EN118" s="133"/>
      <c r="EO118" s="133"/>
      <c r="EP118" s="133"/>
      <c r="EQ118" s="133"/>
      <c r="ER118" s="133"/>
      <c r="ES118" s="133"/>
      <c r="ET118" s="133"/>
      <c r="EU118" s="133"/>
      <c r="EV118" s="133"/>
      <c r="EW118" s="133"/>
      <c r="EX118" s="133"/>
      <c r="EY118" s="133"/>
      <c r="EZ118" s="133"/>
      <c r="FA118" s="133"/>
      <c r="FB118" s="133"/>
      <c r="FC118" s="133"/>
      <c r="FD118" s="133"/>
      <c r="FE118" s="133"/>
      <c r="FF118" s="133"/>
      <c r="FG118" s="133"/>
      <c r="FH118" s="133"/>
      <c r="FI118" s="133"/>
      <c r="FJ118" s="133"/>
      <c r="FK118" s="133"/>
      <c r="FL118" s="133"/>
      <c r="FM118" s="133"/>
      <c r="FN118" s="133"/>
      <c r="FO118" s="133"/>
      <c r="FP118" s="133"/>
      <c r="FQ118" s="133"/>
      <c r="FR118" s="133"/>
      <c r="FS118" s="133"/>
      <c r="FT118" s="133"/>
      <c r="FU118" s="133"/>
      <c r="FV118" s="133"/>
      <c r="FW118" s="133"/>
      <c r="FX118" s="133"/>
      <c r="FY118" s="133"/>
      <c r="FZ118" s="133"/>
      <c r="GA118" s="133"/>
      <c r="GB118" s="133"/>
      <c r="GC118" s="133"/>
      <c r="GD118" s="133"/>
      <c r="GE118" s="133"/>
      <c r="GF118" s="133"/>
      <c r="GG118" s="133"/>
      <c r="GH118" s="133"/>
      <c r="GI118" s="133"/>
      <c r="GJ118" s="133"/>
      <c r="GK118" s="133"/>
      <c r="GL118" s="133"/>
      <c r="GM118" s="133"/>
      <c r="GN118" s="133"/>
      <c r="GO118" s="133"/>
      <c r="GP118" s="133"/>
      <c r="GQ118" s="133"/>
      <c r="GR118" s="133"/>
      <c r="GS118" s="133"/>
      <c r="GT118" s="133"/>
      <c r="GU118" s="133"/>
      <c r="GV118" s="133"/>
      <c r="GW118" s="133"/>
      <c r="GX118" s="133"/>
      <c r="GY118" s="133"/>
      <c r="GZ118" s="133"/>
      <c r="HA118" s="133"/>
      <c r="HB118" s="133"/>
      <c r="HC118" s="133"/>
      <c r="HD118" s="133"/>
      <c r="HE118" s="133"/>
      <c r="HF118" s="133"/>
      <c r="HG118" s="133"/>
      <c r="HH118" s="133"/>
      <c r="HI118" s="133"/>
      <c r="HJ118" s="133"/>
      <c r="HK118" s="133"/>
      <c r="HL118" s="133"/>
      <c r="HM118" s="133"/>
      <c r="HN118" s="133"/>
      <c r="HO118" s="133"/>
      <c r="HP118" s="133"/>
      <c r="HQ118" s="133"/>
      <c r="HR118" s="133"/>
      <c r="HS118" s="133"/>
      <c r="HT118" s="133"/>
      <c r="HU118" s="133"/>
      <c r="HV118" s="133"/>
      <c r="HW118" s="133"/>
      <c r="HX118" s="133"/>
      <c r="HY118" s="133"/>
      <c r="HZ118" s="133"/>
      <c r="IA118" s="133"/>
      <c r="IB118" s="133"/>
      <c r="IC118" s="133"/>
      <c r="ID118" s="133"/>
      <c r="IE118" s="133"/>
      <c r="IF118" s="133"/>
      <c r="IG118" s="133"/>
      <c r="IH118" s="133"/>
      <c r="II118" s="133"/>
      <c r="IJ118" s="133"/>
      <c r="IK118" s="133"/>
      <c r="IL118" s="133"/>
      <c r="IM118" s="133"/>
      <c r="IN118" s="133"/>
      <c r="IO118" s="133"/>
      <c r="IP118" s="133"/>
      <c r="IQ118" s="133"/>
      <c r="IR118" s="133"/>
      <c r="IS118" s="133"/>
      <c r="IT118" s="133"/>
      <c r="IU118" s="133"/>
      <c r="IV118" s="133"/>
      <c r="IW118" s="133"/>
    </row>
    <row r="119" customFormat="false" ht="12" hidden="true" customHeight="true" outlineLevel="0" collapsed="false">
      <c r="A119" s="134" t="s">
        <v>70</v>
      </c>
      <c r="B119" s="81" t="n">
        <v>36945</v>
      </c>
      <c r="C119" s="124" t="n">
        <v>3840.542</v>
      </c>
      <c r="D119" s="124" t="n">
        <v>3086.989</v>
      </c>
      <c r="E119" s="125" t="n">
        <v>6927.531</v>
      </c>
      <c r="F119" s="126" t="n">
        <v>733.005</v>
      </c>
      <c r="G119" s="135"/>
      <c r="H119" s="135"/>
      <c r="I119" s="124" t="n">
        <v>616.399</v>
      </c>
      <c r="J119" s="124" t="n">
        <v>475</v>
      </c>
      <c r="K119" s="124" t="n">
        <v>2528.915</v>
      </c>
      <c r="L119" s="124" t="n">
        <v>868.162</v>
      </c>
      <c r="M119" s="124" t="n">
        <v>880.113</v>
      </c>
      <c r="N119" s="124" t="n">
        <v>847.061</v>
      </c>
      <c r="O119" s="124" t="n">
        <v>9</v>
      </c>
      <c r="P119" s="125" t="n">
        <v>6957.655</v>
      </c>
      <c r="Q119" s="126" t="n">
        <v>-116.693</v>
      </c>
      <c r="R119" s="124" t="n">
        <v>86.569</v>
      </c>
      <c r="S119" s="124" t="n">
        <v>-30.124</v>
      </c>
      <c r="T119" s="136" t="n">
        <v>5855537</v>
      </c>
      <c r="U119" s="125" t="n">
        <v>15847764</v>
      </c>
      <c r="V119" s="129" t="n">
        <v>1.98951966012828E-013</v>
      </c>
      <c r="W119" s="130" t="n">
        <v>40.2111640051604</v>
      </c>
      <c r="X119" s="53" t="n">
        <v>43</v>
      </c>
      <c r="Y119" s="55" t="n">
        <v>32</v>
      </c>
      <c r="Z119" s="132" t="n">
        <v>37.5</v>
      </c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133"/>
      <c r="CF119" s="133"/>
      <c r="CG119" s="133"/>
      <c r="CH119" s="133"/>
      <c r="CI119" s="133"/>
      <c r="CJ119" s="133"/>
      <c r="CK119" s="133"/>
      <c r="CL119" s="133"/>
      <c r="CM119" s="133"/>
      <c r="CN119" s="133"/>
      <c r="CO119" s="133"/>
      <c r="CP119" s="133"/>
      <c r="CQ119" s="133"/>
      <c r="CR119" s="133"/>
      <c r="CS119" s="133"/>
      <c r="CT119" s="133"/>
      <c r="CU119" s="133"/>
      <c r="CV119" s="133"/>
      <c r="CW119" s="133"/>
      <c r="CX119" s="133"/>
      <c r="CY119" s="133"/>
      <c r="CZ119" s="133"/>
      <c r="DA119" s="133"/>
      <c r="DB119" s="133"/>
      <c r="DC119" s="133"/>
      <c r="DD119" s="133"/>
      <c r="DE119" s="133"/>
      <c r="DF119" s="133"/>
      <c r="DG119" s="133"/>
      <c r="DH119" s="133"/>
      <c r="DI119" s="133"/>
      <c r="DJ119" s="133"/>
      <c r="DK119" s="133"/>
      <c r="DL119" s="133"/>
      <c r="DM119" s="133"/>
      <c r="DN119" s="133"/>
      <c r="DO119" s="133"/>
      <c r="DP119" s="133"/>
      <c r="DQ119" s="133"/>
      <c r="DR119" s="133"/>
      <c r="DS119" s="133"/>
      <c r="DT119" s="133"/>
      <c r="DU119" s="133"/>
      <c r="DV119" s="133"/>
      <c r="DW119" s="133"/>
      <c r="DX119" s="133"/>
      <c r="DY119" s="133"/>
      <c r="DZ119" s="133"/>
      <c r="EA119" s="133"/>
      <c r="EB119" s="133"/>
      <c r="EC119" s="133"/>
      <c r="ED119" s="133"/>
      <c r="EE119" s="133"/>
      <c r="EF119" s="133"/>
      <c r="EG119" s="133"/>
      <c r="EH119" s="133"/>
      <c r="EI119" s="133"/>
      <c r="EJ119" s="133"/>
      <c r="EK119" s="133"/>
      <c r="EL119" s="133"/>
      <c r="EM119" s="133"/>
      <c r="EN119" s="133"/>
      <c r="EO119" s="133"/>
      <c r="EP119" s="133"/>
      <c r="EQ119" s="133"/>
      <c r="ER119" s="133"/>
      <c r="ES119" s="133"/>
      <c r="ET119" s="133"/>
      <c r="EU119" s="133"/>
      <c r="EV119" s="133"/>
      <c r="EW119" s="133"/>
      <c r="EX119" s="133"/>
      <c r="EY119" s="133"/>
      <c r="EZ119" s="133"/>
      <c r="FA119" s="133"/>
      <c r="FB119" s="133"/>
      <c r="FC119" s="133"/>
      <c r="FD119" s="133"/>
      <c r="FE119" s="133"/>
      <c r="FF119" s="133"/>
      <c r="FG119" s="133"/>
      <c r="FH119" s="133"/>
      <c r="FI119" s="133"/>
      <c r="FJ119" s="133"/>
      <c r="FK119" s="133"/>
      <c r="FL119" s="133"/>
      <c r="FM119" s="133"/>
      <c r="FN119" s="133"/>
      <c r="FO119" s="133"/>
      <c r="FP119" s="133"/>
      <c r="FQ119" s="133"/>
      <c r="FR119" s="133"/>
      <c r="FS119" s="133"/>
      <c r="FT119" s="133"/>
      <c r="FU119" s="133"/>
      <c r="FV119" s="133"/>
      <c r="FW119" s="133"/>
      <c r="FX119" s="133"/>
      <c r="FY119" s="133"/>
      <c r="FZ119" s="133"/>
      <c r="GA119" s="133"/>
      <c r="GB119" s="133"/>
      <c r="GC119" s="133"/>
      <c r="GD119" s="133"/>
      <c r="GE119" s="133"/>
      <c r="GF119" s="133"/>
      <c r="GG119" s="133"/>
      <c r="GH119" s="133"/>
      <c r="GI119" s="133"/>
      <c r="GJ119" s="133"/>
      <c r="GK119" s="133"/>
      <c r="GL119" s="133"/>
      <c r="GM119" s="133"/>
      <c r="GN119" s="133"/>
      <c r="GO119" s="133"/>
      <c r="GP119" s="133"/>
      <c r="GQ119" s="133"/>
      <c r="GR119" s="133"/>
      <c r="GS119" s="133"/>
      <c r="GT119" s="133"/>
      <c r="GU119" s="133"/>
      <c r="GV119" s="133"/>
      <c r="GW119" s="133"/>
      <c r="GX119" s="133"/>
      <c r="GY119" s="133"/>
      <c r="GZ119" s="133"/>
      <c r="HA119" s="133"/>
      <c r="HB119" s="133"/>
      <c r="HC119" s="133"/>
      <c r="HD119" s="133"/>
      <c r="HE119" s="133"/>
      <c r="HF119" s="133"/>
      <c r="HG119" s="133"/>
      <c r="HH119" s="133"/>
      <c r="HI119" s="133"/>
      <c r="HJ119" s="133"/>
      <c r="HK119" s="133"/>
      <c r="HL119" s="133"/>
      <c r="HM119" s="133"/>
      <c r="HN119" s="133"/>
      <c r="HO119" s="133"/>
      <c r="HP119" s="133"/>
      <c r="HQ119" s="133"/>
      <c r="HR119" s="133"/>
      <c r="HS119" s="133"/>
      <c r="HT119" s="133"/>
      <c r="HU119" s="133"/>
      <c r="HV119" s="133"/>
      <c r="HW119" s="133"/>
      <c r="HX119" s="133"/>
      <c r="HY119" s="133"/>
      <c r="HZ119" s="133"/>
      <c r="IA119" s="133"/>
      <c r="IB119" s="133"/>
      <c r="IC119" s="133"/>
      <c r="ID119" s="133"/>
      <c r="IE119" s="133"/>
      <c r="IF119" s="133"/>
      <c r="IG119" s="133"/>
      <c r="IH119" s="133"/>
      <c r="II119" s="133"/>
      <c r="IJ119" s="133"/>
      <c r="IK119" s="133"/>
      <c r="IL119" s="133"/>
      <c r="IM119" s="133"/>
      <c r="IN119" s="133"/>
      <c r="IO119" s="133"/>
      <c r="IP119" s="133"/>
      <c r="IQ119" s="133"/>
      <c r="IR119" s="133"/>
      <c r="IS119" s="133"/>
      <c r="IT119" s="133"/>
      <c r="IU119" s="133"/>
      <c r="IV119" s="133"/>
      <c r="IW119" s="133"/>
    </row>
    <row r="120" customFormat="false" ht="12" hidden="true" customHeight="true" outlineLevel="0" collapsed="false">
      <c r="A120" s="134" t="s">
        <v>71</v>
      </c>
      <c r="B120" s="81" t="n">
        <v>36946</v>
      </c>
      <c r="C120" s="124" t="n">
        <v>3901.487</v>
      </c>
      <c r="D120" s="124" t="n">
        <v>3095.715</v>
      </c>
      <c r="E120" s="125" t="n">
        <v>6997.202</v>
      </c>
      <c r="F120" s="126" t="n">
        <v>884.01</v>
      </c>
      <c r="G120" s="135"/>
      <c r="H120" s="135"/>
      <c r="I120" s="124" t="n">
        <v>550.969</v>
      </c>
      <c r="J120" s="124" t="n">
        <v>480</v>
      </c>
      <c r="K120" s="124" t="n">
        <v>2573.848</v>
      </c>
      <c r="L120" s="124" t="n">
        <v>861.146</v>
      </c>
      <c r="M120" s="124" t="n">
        <v>825.379</v>
      </c>
      <c r="N120" s="124" t="n">
        <v>845.618</v>
      </c>
      <c r="O120" s="124" t="n">
        <v>6</v>
      </c>
      <c r="P120" s="125" t="n">
        <v>7026.97</v>
      </c>
      <c r="Q120" s="126" t="n">
        <v>-95.707</v>
      </c>
      <c r="R120" s="124" t="n">
        <v>65.939</v>
      </c>
      <c r="S120" s="124" t="n">
        <v>-29.768</v>
      </c>
      <c r="T120" s="136" t="n">
        <v>5759830</v>
      </c>
      <c r="U120" s="125" t="n">
        <v>15913703</v>
      </c>
      <c r="V120" s="129" t="n">
        <v>-2.8421709430404E-014</v>
      </c>
      <c r="W120" s="130" t="n">
        <v>34.1759231769474</v>
      </c>
      <c r="X120" s="53" t="n">
        <v>39</v>
      </c>
      <c r="Y120" s="55" t="n">
        <v>31</v>
      </c>
      <c r="Z120" s="132" t="n">
        <v>35</v>
      </c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3"/>
      <c r="AZ120" s="133"/>
      <c r="BA120" s="133"/>
      <c r="BB120" s="133"/>
      <c r="BC120" s="133"/>
      <c r="BD120" s="133"/>
      <c r="BE120" s="133"/>
      <c r="BF120" s="133"/>
      <c r="BG120" s="133"/>
      <c r="BH120" s="133"/>
      <c r="BI120" s="133"/>
      <c r="BJ120" s="133"/>
      <c r="BK120" s="133"/>
      <c r="BL120" s="133"/>
      <c r="BM120" s="133"/>
      <c r="BN120" s="133"/>
      <c r="BO120" s="133"/>
      <c r="BP120" s="133"/>
      <c r="BQ120" s="133"/>
      <c r="BR120" s="133"/>
      <c r="BS120" s="133"/>
      <c r="BT120" s="133"/>
      <c r="BU120" s="133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133"/>
      <c r="CF120" s="133"/>
      <c r="CG120" s="133"/>
      <c r="CH120" s="133"/>
      <c r="CI120" s="133"/>
      <c r="CJ120" s="133"/>
      <c r="CK120" s="133"/>
      <c r="CL120" s="133"/>
      <c r="CM120" s="133"/>
      <c r="CN120" s="133"/>
      <c r="CO120" s="133"/>
      <c r="CP120" s="133"/>
      <c r="CQ120" s="133"/>
      <c r="CR120" s="133"/>
      <c r="CS120" s="133"/>
      <c r="CT120" s="133"/>
      <c r="CU120" s="133"/>
      <c r="CV120" s="133"/>
      <c r="CW120" s="133"/>
      <c r="CX120" s="133"/>
      <c r="CY120" s="133"/>
      <c r="CZ120" s="133"/>
      <c r="DA120" s="133"/>
      <c r="DB120" s="133"/>
      <c r="DC120" s="133"/>
      <c r="DD120" s="133"/>
      <c r="DE120" s="133"/>
      <c r="DF120" s="133"/>
      <c r="DG120" s="133"/>
      <c r="DH120" s="133"/>
      <c r="DI120" s="133"/>
      <c r="DJ120" s="133"/>
      <c r="DK120" s="133"/>
      <c r="DL120" s="133"/>
      <c r="DM120" s="133"/>
      <c r="DN120" s="133"/>
      <c r="DO120" s="133"/>
      <c r="DP120" s="133"/>
      <c r="DQ120" s="133"/>
      <c r="DR120" s="133"/>
      <c r="DS120" s="133"/>
      <c r="DT120" s="133"/>
      <c r="DU120" s="133"/>
      <c r="DV120" s="133"/>
      <c r="DW120" s="133"/>
      <c r="DX120" s="133"/>
      <c r="DY120" s="133"/>
      <c r="DZ120" s="133"/>
      <c r="EA120" s="133"/>
      <c r="EB120" s="133"/>
      <c r="EC120" s="133"/>
      <c r="ED120" s="133"/>
      <c r="EE120" s="133"/>
      <c r="EF120" s="133"/>
      <c r="EG120" s="133"/>
      <c r="EH120" s="133"/>
      <c r="EI120" s="133"/>
      <c r="EJ120" s="133"/>
      <c r="EK120" s="133"/>
      <c r="EL120" s="133"/>
      <c r="EM120" s="133"/>
      <c r="EN120" s="133"/>
      <c r="EO120" s="133"/>
      <c r="EP120" s="133"/>
      <c r="EQ120" s="133"/>
      <c r="ER120" s="133"/>
      <c r="ES120" s="133"/>
      <c r="ET120" s="133"/>
      <c r="EU120" s="133"/>
      <c r="EV120" s="133"/>
      <c r="EW120" s="133"/>
      <c r="EX120" s="133"/>
      <c r="EY120" s="133"/>
      <c r="EZ120" s="133"/>
      <c r="FA120" s="133"/>
      <c r="FB120" s="133"/>
      <c r="FC120" s="133"/>
      <c r="FD120" s="133"/>
      <c r="FE120" s="133"/>
      <c r="FF120" s="133"/>
      <c r="FG120" s="133"/>
      <c r="FH120" s="133"/>
      <c r="FI120" s="133"/>
      <c r="FJ120" s="133"/>
      <c r="FK120" s="133"/>
      <c r="FL120" s="133"/>
      <c r="FM120" s="133"/>
      <c r="FN120" s="133"/>
      <c r="FO120" s="133"/>
      <c r="FP120" s="133"/>
      <c r="FQ120" s="133"/>
      <c r="FR120" s="133"/>
      <c r="FS120" s="133"/>
      <c r="FT120" s="133"/>
      <c r="FU120" s="133"/>
      <c r="FV120" s="133"/>
      <c r="FW120" s="133"/>
      <c r="FX120" s="133"/>
      <c r="FY120" s="133"/>
      <c r="FZ120" s="133"/>
      <c r="GA120" s="133"/>
      <c r="GB120" s="133"/>
      <c r="GC120" s="133"/>
      <c r="GD120" s="133"/>
      <c r="GE120" s="133"/>
      <c r="GF120" s="133"/>
      <c r="GG120" s="133"/>
      <c r="GH120" s="133"/>
      <c r="GI120" s="133"/>
      <c r="GJ120" s="133"/>
      <c r="GK120" s="133"/>
      <c r="GL120" s="133"/>
      <c r="GM120" s="133"/>
      <c r="GN120" s="133"/>
      <c r="GO120" s="133"/>
      <c r="GP120" s="133"/>
      <c r="GQ120" s="133"/>
      <c r="GR120" s="133"/>
      <c r="GS120" s="133"/>
      <c r="GT120" s="133"/>
      <c r="GU120" s="133"/>
      <c r="GV120" s="133"/>
      <c r="GW120" s="133"/>
      <c r="GX120" s="133"/>
      <c r="GY120" s="133"/>
      <c r="GZ120" s="133"/>
      <c r="HA120" s="133"/>
      <c r="HB120" s="133"/>
      <c r="HC120" s="133"/>
      <c r="HD120" s="133"/>
      <c r="HE120" s="133"/>
      <c r="HF120" s="133"/>
      <c r="HG120" s="133"/>
      <c r="HH120" s="133"/>
      <c r="HI120" s="133"/>
      <c r="HJ120" s="133"/>
      <c r="HK120" s="133"/>
      <c r="HL120" s="133"/>
      <c r="HM120" s="133"/>
      <c r="HN120" s="133"/>
      <c r="HO120" s="133"/>
      <c r="HP120" s="133"/>
      <c r="HQ120" s="133"/>
      <c r="HR120" s="133"/>
      <c r="HS120" s="133"/>
      <c r="HT120" s="133"/>
      <c r="HU120" s="133"/>
      <c r="HV120" s="133"/>
      <c r="HW120" s="133"/>
      <c r="HX120" s="133"/>
      <c r="HY120" s="133"/>
      <c r="HZ120" s="133"/>
      <c r="IA120" s="133"/>
      <c r="IB120" s="133"/>
      <c r="IC120" s="133"/>
      <c r="ID120" s="133"/>
      <c r="IE120" s="133"/>
      <c r="IF120" s="133"/>
      <c r="IG120" s="133"/>
      <c r="IH120" s="133"/>
      <c r="II120" s="133"/>
      <c r="IJ120" s="133"/>
      <c r="IK120" s="133"/>
      <c r="IL120" s="133"/>
      <c r="IM120" s="133"/>
      <c r="IN120" s="133"/>
      <c r="IO120" s="133"/>
      <c r="IP120" s="133"/>
      <c r="IQ120" s="133"/>
      <c r="IR120" s="133"/>
      <c r="IS120" s="133"/>
      <c r="IT120" s="133"/>
      <c r="IU120" s="133"/>
      <c r="IV120" s="133"/>
      <c r="IW120" s="133"/>
    </row>
    <row r="121" customFormat="false" ht="12" hidden="true" customHeight="true" outlineLevel="0" collapsed="false">
      <c r="A121" s="134" t="s">
        <v>72</v>
      </c>
      <c r="B121" s="81" t="n">
        <v>36947</v>
      </c>
      <c r="C121" s="124" t="n">
        <v>3908.497</v>
      </c>
      <c r="D121" s="124" t="n">
        <v>3150.911</v>
      </c>
      <c r="E121" s="125" t="n">
        <v>7059.408</v>
      </c>
      <c r="F121" s="126" t="n">
        <v>913.248</v>
      </c>
      <c r="G121" s="135"/>
      <c r="H121" s="135"/>
      <c r="I121" s="124" t="n">
        <v>533.823</v>
      </c>
      <c r="J121" s="124" t="n">
        <v>480</v>
      </c>
      <c r="K121" s="124" t="n">
        <v>2618.104</v>
      </c>
      <c r="L121" s="124" t="n">
        <v>872.918</v>
      </c>
      <c r="M121" s="124" t="n">
        <v>831.383</v>
      </c>
      <c r="N121" s="124" t="n">
        <v>848.352</v>
      </c>
      <c r="O121" s="124" t="n">
        <v>5</v>
      </c>
      <c r="P121" s="125" t="n">
        <v>7102.828</v>
      </c>
      <c r="Q121" s="126" t="n">
        <v>-105.227</v>
      </c>
      <c r="R121" s="124" t="n">
        <v>61.807</v>
      </c>
      <c r="S121" s="124" t="n">
        <v>-43.42</v>
      </c>
      <c r="T121" s="136" t="n">
        <v>5654603</v>
      </c>
      <c r="U121" s="125" t="n">
        <v>15975510</v>
      </c>
      <c r="V121" s="129" t="n">
        <v>-7.105427357601E-014</v>
      </c>
      <c r="W121" s="130" t="n">
        <v>32.2497228138446</v>
      </c>
      <c r="X121" s="53" t="n">
        <v>46</v>
      </c>
      <c r="Y121" s="55" t="n">
        <v>32</v>
      </c>
      <c r="Z121" s="132" t="n">
        <v>39</v>
      </c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33"/>
      <c r="BQ121" s="133"/>
      <c r="BR121" s="133"/>
      <c r="BS121" s="133"/>
      <c r="BT121" s="133"/>
      <c r="BU121" s="133"/>
      <c r="BV121" s="133"/>
      <c r="BW121" s="133"/>
      <c r="BX121" s="133"/>
      <c r="BY121" s="133"/>
      <c r="BZ121" s="133"/>
      <c r="CA121" s="133"/>
      <c r="CB121" s="133"/>
      <c r="CC121" s="133"/>
      <c r="CD121" s="133"/>
      <c r="CE121" s="133"/>
      <c r="CF121" s="133"/>
      <c r="CG121" s="133"/>
      <c r="CH121" s="133"/>
      <c r="CI121" s="133"/>
      <c r="CJ121" s="133"/>
      <c r="CK121" s="133"/>
      <c r="CL121" s="133"/>
      <c r="CM121" s="133"/>
      <c r="CN121" s="133"/>
      <c r="CO121" s="133"/>
      <c r="CP121" s="133"/>
      <c r="CQ121" s="133"/>
      <c r="CR121" s="133"/>
      <c r="CS121" s="133"/>
      <c r="CT121" s="133"/>
      <c r="CU121" s="133"/>
      <c r="CV121" s="133"/>
      <c r="CW121" s="133"/>
      <c r="CX121" s="133"/>
      <c r="CY121" s="133"/>
      <c r="CZ121" s="133"/>
      <c r="DA121" s="133"/>
      <c r="DB121" s="133"/>
      <c r="DC121" s="133"/>
      <c r="DD121" s="133"/>
      <c r="DE121" s="133"/>
      <c r="DF121" s="133"/>
      <c r="DG121" s="133"/>
      <c r="DH121" s="133"/>
      <c r="DI121" s="133"/>
      <c r="DJ121" s="133"/>
      <c r="DK121" s="133"/>
      <c r="DL121" s="133"/>
      <c r="DM121" s="133"/>
      <c r="DN121" s="133"/>
      <c r="DO121" s="133"/>
      <c r="DP121" s="133"/>
      <c r="DQ121" s="133"/>
      <c r="DR121" s="133"/>
      <c r="DS121" s="133"/>
      <c r="DT121" s="133"/>
      <c r="DU121" s="133"/>
      <c r="DV121" s="133"/>
      <c r="DW121" s="133"/>
      <c r="DX121" s="133"/>
      <c r="DY121" s="133"/>
      <c r="DZ121" s="133"/>
      <c r="EA121" s="133"/>
      <c r="EB121" s="133"/>
      <c r="EC121" s="133"/>
      <c r="ED121" s="133"/>
      <c r="EE121" s="133"/>
      <c r="EF121" s="133"/>
      <c r="EG121" s="133"/>
      <c r="EH121" s="133"/>
      <c r="EI121" s="133"/>
      <c r="EJ121" s="133"/>
      <c r="EK121" s="133"/>
      <c r="EL121" s="133"/>
      <c r="EM121" s="133"/>
      <c r="EN121" s="133"/>
      <c r="EO121" s="133"/>
      <c r="EP121" s="133"/>
      <c r="EQ121" s="133"/>
      <c r="ER121" s="133"/>
      <c r="ES121" s="133"/>
      <c r="ET121" s="133"/>
      <c r="EU121" s="133"/>
      <c r="EV121" s="133"/>
      <c r="EW121" s="133"/>
      <c r="EX121" s="133"/>
      <c r="EY121" s="133"/>
      <c r="EZ121" s="133"/>
      <c r="FA121" s="133"/>
      <c r="FB121" s="133"/>
      <c r="FC121" s="133"/>
      <c r="FD121" s="133"/>
      <c r="FE121" s="133"/>
      <c r="FF121" s="133"/>
      <c r="FG121" s="133"/>
      <c r="FH121" s="133"/>
      <c r="FI121" s="133"/>
      <c r="FJ121" s="133"/>
      <c r="FK121" s="133"/>
      <c r="FL121" s="133"/>
      <c r="FM121" s="133"/>
      <c r="FN121" s="133"/>
      <c r="FO121" s="133"/>
      <c r="FP121" s="133"/>
      <c r="FQ121" s="133"/>
      <c r="FR121" s="133"/>
      <c r="FS121" s="133"/>
      <c r="FT121" s="133"/>
      <c r="FU121" s="133"/>
      <c r="FV121" s="133"/>
      <c r="FW121" s="133"/>
      <c r="FX121" s="133"/>
      <c r="FY121" s="133"/>
      <c r="FZ121" s="133"/>
      <c r="GA121" s="133"/>
      <c r="GB121" s="133"/>
      <c r="GC121" s="133"/>
      <c r="GD121" s="133"/>
      <c r="GE121" s="133"/>
      <c r="GF121" s="133"/>
      <c r="GG121" s="133"/>
      <c r="GH121" s="133"/>
      <c r="GI121" s="133"/>
      <c r="GJ121" s="133"/>
      <c r="GK121" s="133"/>
      <c r="GL121" s="133"/>
      <c r="GM121" s="133"/>
      <c r="GN121" s="133"/>
      <c r="GO121" s="133"/>
      <c r="GP121" s="133"/>
      <c r="GQ121" s="133"/>
      <c r="GR121" s="133"/>
      <c r="GS121" s="133"/>
      <c r="GT121" s="133"/>
      <c r="GU121" s="133"/>
      <c r="GV121" s="133"/>
      <c r="GW121" s="133"/>
      <c r="GX121" s="133"/>
      <c r="GY121" s="133"/>
      <c r="GZ121" s="133"/>
      <c r="HA121" s="133"/>
      <c r="HB121" s="133"/>
      <c r="HC121" s="133"/>
      <c r="HD121" s="133"/>
      <c r="HE121" s="133"/>
      <c r="HF121" s="133"/>
      <c r="HG121" s="133"/>
      <c r="HH121" s="133"/>
      <c r="HI121" s="133"/>
      <c r="HJ121" s="133"/>
      <c r="HK121" s="133"/>
      <c r="HL121" s="133"/>
      <c r="HM121" s="133"/>
      <c r="HN121" s="133"/>
      <c r="HO121" s="133"/>
      <c r="HP121" s="133"/>
      <c r="HQ121" s="133"/>
      <c r="HR121" s="133"/>
      <c r="HS121" s="133"/>
      <c r="HT121" s="133"/>
      <c r="HU121" s="133"/>
      <c r="HV121" s="133"/>
      <c r="HW121" s="133"/>
      <c r="HX121" s="133"/>
      <c r="HY121" s="133"/>
      <c r="HZ121" s="133"/>
      <c r="IA121" s="133"/>
      <c r="IB121" s="133"/>
      <c r="IC121" s="133"/>
      <c r="ID121" s="133"/>
      <c r="IE121" s="133"/>
      <c r="IF121" s="133"/>
      <c r="IG121" s="133"/>
      <c r="IH121" s="133"/>
      <c r="II121" s="133"/>
      <c r="IJ121" s="133"/>
      <c r="IK121" s="133"/>
      <c r="IL121" s="133"/>
      <c r="IM121" s="133"/>
      <c r="IN121" s="133"/>
      <c r="IO121" s="133"/>
      <c r="IP121" s="133"/>
      <c r="IQ121" s="133"/>
      <c r="IR121" s="133"/>
      <c r="IS121" s="133"/>
      <c r="IT121" s="133"/>
      <c r="IU121" s="133"/>
      <c r="IV121" s="133"/>
      <c r="IW121" s="133"/>
    </row>
    <row r="122" customFormat="false" ht="12" hidden="true" customHeight="true" outlineLevel="0" collapsed="false">
      <c r="A122" s="134" t="s">
        <v>73</v>
      </c>
      <c r="B122" s="81" t="n">
        <v>36948</v>
      </c>
      <c r="C122" s="124" t="n">
        <v>3928.358</v>
      </c>
      <c r="D122" s="124" t="n">
        <v>3134.752</v>
      </c>
      <c r="E122" s="125" t="n">
        <v>7063.11</v>
      </c>
      <c r="F122" s="126" t="n">
        <v>1093.18</v>
      </c>
      <c r="G122" s="135"/>
      <c r="H122" s="135"/>
      <c r="I122" s="124" t="n">
        <v>576.466</v>
      </c>
      <c r="J122" s="124" t="n">
        <v>480</v>
      </c>
      <c r="K122" s="124" t="n">
        <v>2579.832</v>
      </c>
      <c r="L122" s="124" t="n">
        <v>875.222</v>
      </c>
      <c r="M122" s="124" t="n">
        <v>830.121</v>
      </c>
      <c r="N122" s="124" t="n">
        <v>834.866</v>
      </c>
      <c r="O122" s="124" t="n">
        <v>5</v>
      </c>
      <c r="P122" s="125" t="n">
        <v>7274.687</v>
      </c>
      <c r="Q122" s="126" t="n">
        <v>-100.428</v>
      </c>
      <c r="R122" s="124" t="n">
        <v>-111.149</v>
      </c>
      <c r="S122" s="124" t="n">
        <v>-211.577</v>
      </c>
      <c r="T122" s="136" t="n">
        <v>5554175</v>
      </c>
      <c r="U122" s="125" t="n">
        <v>15864361</v>
      </c>
      <c r="V122" s="129" t="n">
        <v>6.82121026329696E-013</v>
      </c>
      <c r="W122" s="130" t="n">
        <v>38.4215576548366</v>
      </c>
      <c r="X122" s="53" t="n">
        <v>45</v>
      </c>
      <c r="Y122" s="55" t="n">
        <v>27</v>
      </c>
      <c r="Z122" s="132" t="n">
        <v>36</v>
      </c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  <c r="CG122" s="133"/>
      <c r="CH122" s="133"/>
      <c r="CI122" s="133"/>
      <c r="CJ122" s="133"/>
      <c r="CK122" s="133"/>
      <c r="CL122" s="133"/>
      <c r="CM122" s="133"/>
      <c r="CN122" s="133"/>
      <c r="CO122" s="133"/>
      <c r="CP122" s="133"/>
      <c r="CQ122" s="133"/>
      <c r="CR122" s="133"/>
      <c r="CS122" s="133"/>
      <c r="CT122" s="133"/>
      <c r="CU122" s="133"/>
      <c r="CV122" s="133"/>
      <c r="CW122" s="133"/>
      <c r="CX122" s="133"/>
      <c r="CY122" s="133"/>
      <c r="CZ122" s="133"/>
      <c r="DA122" s="133"/>
      <c r="DB122" s="133"/>
      <c r="DC122" s="133"/>
      <c r="DD122" s="133"/>
      <c r="DE122" s="133"/>
      <c r="DF122" s="133"/>
      <c r="DG122" s="133"/>
      <c r="DH122" s="133"/>
      <c r="DI122" s="133"/>
      <c r="DJ122" s="133"/>
      <c r="DK122" s="133"/>
      <c r="DL122" s="133"/>
      <c r="DM122" s="133"/>
      <c r="DN122" s="133"/>
      <c r="DO122" s="133"/>
      <c r="DP122" s="133"/>
      <c r="DQ122" s="133"/>
      <c r="DR122" s="133"/>
      <c r="DS122" s="133"/>
      <c r="DT122" s="133"/>
      <c r="DU122" s="133"/>
      <c r="DV122" s="133"/>
      <c r="DW122" s="133"/>
      <c r="DX122" s="133"/>
      <c r="DY122" s="133"/>
      <c r="DZ122" s="133"/>
      <c r="EA122" s="133"/>
      <c r="EB122" s="133"/>
      <c r="EC122" s="133"/>
      <c r="ED122" s="133"/>
      <c r="EE122" s="133"/>
      <c r="EF122" s="133"/>
      <c r="EG122" s="133"/>
      <c r="EH122" s="133"/>
      <c r="EI122" s="133"/>
      <c r="EJ122" s="133"/>
      <c r="EK122" s="133"/>
      <c r="EL122" s="133"/>
      <c r="EM122" s="133"/>
      <c r="EN122" s="133"/>
      <c r="EO122" s="133"/>
      <c r="EP122" s="133"/>
      <c r="EQ122" s="133"/>
      <c r="ER122" s="133"/>
      <c r="ES122" s="133"/>
      <c r="ET122" s="133"/>
      <c r="EU122" s="133"/>
      <c r="EV122" s="133"/>
      <c r="EW122" s="133"/>
      <c r="EX122" s="133"/>
      <c r="EY122" s="133"/>
      <c r="EZ122" s="133"/>
      <c r="FA122" s="133"/>
      <c r="FB122" s="133"/>
      <c r="FC122" s="133"/>
      <c r="FD122" s="133"/>
      <c r="FE122" s="133"/>
      <c r="FF122" s="133"/>
      <c r="FG122" s="133"/>
      <c r="FH122" s="133"/>
      <c r="FI122" s="133"/>
      <c r="FJ122" s="133"/>
      <c r="FK122" s="133"/>
      <c r="FL122" s="133"/>
      <c r="FM122" s="133"/>
      <c r="FN122" s="133"/>
      <c r="FO122" s="133"/>
      <c r="FP122" s="133"/>
      <c r="FQ122" s="133"/>
      <c r="FR122" s="133"/>
      <c r="FS122" s="133"/>
      <c r="FT122" s="133"/>
      <c r="FU122" s="133"/>
      <c r="FV122" s="133"/>
      <c r="FW122" s="133"/>
      <c r="FX122" s="133"/>
      <c r="FY122" s="133"/>
      <c r="FZ122" s="133"/>
      <c r="GA122" s="133"/>
      <c r="GB122" s="133"/>
      <c r="GC122" s="133"/>
      <c r="GD122" s="133"/>
      <c r="GE122" s="133"/>
      <c r="GF122" s="133"/>
      <c r="GG122" s="133"/>
      <c r="GH122" s="133"/>
      <c r="GI122" s="133"/>
      <c r="GJ122" s="133"/>
      <c r="GK122" s="133"/>
      <c r="GL122" s="133"/>
      <c r="GM122" s="133"/>
      <c r="GN122" s="133"/>
      <c r="GO122" s="133"/>
      <c r="GP122" s="133"/>
      <c r="GQ122" s="133"/>
      <c r="GR122" s="133"/>
      <c r="GS122" s="133"/>
      <c r="GT122" s="133"/>
      <c r="GU122" s="133"/>
      <c r="GV122" s="133"/>
      <c r="GW122" s="133"/>
      <c r="GX122" s="133"/>
      <c r="GY122" s="133"/>
      <c r="GZ122" s="133"/>
      <c r="HA122" s="133"/>
      <c r="HB122" s="133"/>
      <c r="HC122" s="133"/>
      <c r="HD122" s="133"/>
      <c r="HE122" s="133"/>
      <c r="HF122" s="133"/>
      <c r="HG122" s="133"/>
      <c r="HH122" s="133"/>
      <c r="HI122" s="133"/>
      <c r="HJ122" s="133"/>
      <c r="HK122" s="133"/>
      <c r="HL122" s="133"/>
      <c r="HM122" s="133"/>
      <c r="HN122" s="133"/>
      <c r="HO122" s="133"/>
      <c r="HP122" s="133"/>
      <c r="HQ122" s="133"/>
      <c r="HR122" s="133"/>
      <c r="HS122" s="133"/>
      <c r="HT122" s="133"/>
      <c r="HU122" s="133"/>
      <c r="HV122" s="133"/>
      <c r="HW122" s="133"/>
      <c r="HX122" s="133"/>
      <c r="HY122" s="133"/>
      <c r="HZ122" s="133"/>
      <c r="IA122" s="133"/>
      <c r="IB122" s="133"/>
      <c r="IC122" s="133"/>
      <c r="ID122" s="133"/>
      <c r="IE122" s="133"/>
      <c r="IF122" s="133"/>
      <c r="IG122" s="133"/>
      <c r="IH122" s="133"/>
      <c r="II122" s="133"/>
      <c r="IJ122" s="133"/>
      <c r="IK122" s="133"/>
      <c r="IL122" s="133"/>
      <c r="IM122" s="133"/>
      <c r="IN122" s="133"/>
      <c r="IO122" s="133"/>
      <c r="IP122" s="133"/>
      <c r="IQ122" s="133"/>
      <c r="IR122" s="133"/>
      <c r="IS122" s="133"/>
      <c r="IT122" s="133"/>
      <c r="IU122" s="133"/>
      <c r="IV122" s="133"/>
      <c r="IW122" s="133"/>
    </row>
    <row r="123" customFormat="false" ht="12" hidden="true" customHeight="true" outlineLevel="0" collapsed="false">
      <c r="A123" s="134" t="s">
        <v>74</v>
      </c>
      <c r="B123" s="81" t="n">
        <v>36949</v>
      </c>
      <c r="C123" s="124" t="n">
        <v>3859.861</v>
      </c>
      <c r="D123" s="124" t="n">
        <v>3119.065</v>
      </c>
      <c r="E123" s="125" t="n">
        <v>6978.926</v>
      </c>
      <c r="F123" s="126" t="n">
        <v>1180.456</v>
      </c>
      <c r="G123" s="135"/>
      <c r="H123" s="135"/>
      <c r="I123" s="124" t="n">
        <v>635.835</v>
      </c>
      <c r="J123" s="124" t="n">
        <v>480</v>
      </c>
      <c r="K123" s="124" t="n">
        <v>2575.704</v>
      </c>
      <c r="L123" s="124" t="n">
        <v>886.651</v>
      </c>
      <c r="M123" s="124" t="n">
        <v>817.517</v>
      </c>
      <c r="N123" s="124" t="n">
        <v>848.559</v>
      </c>
      <c r="O123" s="124" t="n">
        <v>1</v>
      </c>
      <c r="P123" s="125" t="n">
        <v>7425.722</v>
      </c>
      <c r="Q123" s="126" t="n">
        <v>-130.839</v>
      </c>
      <c r="R123" s="124" t="n">
        <v>-315.957</v>
      </c>
      <c r="S123" s="124" t="n">
        <v>-446.796</v>
      </c>
      <c r="T123" s="136" t="n">
        <v>5423336</v>
      </c>
      <c r="U123" s="125" t="n">
        <v>15548404</v>
      </c>
      <c r="V123" s="129" t="n">
        <v>0</v>
      </c>
      <c r="W123" s="130" t="n">
        <v>29.0854683080148</v>
      </c>
      <c r="X123" s="53" t="n">
        <v>41</v>
      </c>
      <c r="Y123" s="55" t="n">
        <v>26</v>
      </c>
      <c r="Z123" s="132" t="n">
        <v>33.5</v>
      </c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133"/>
      <c r="BM123" s="133"/>
      <c r="BN123" s="133"/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133"/>
      <c r="CF123" s="133"/>
      <c r="CG123" s="133"/>
      <c r="CH123" s="133"/>
      <c r="CI123" s="133"/>
      <c r="CJ123" s="133"/>
      <c r="CK123" s="133"/>
      <c r="CL123" s="133"/>
      <c r="CM123" s="133"/>
      <c r="CN123" s="133"/>
      <c r="CO123" s="133"/>
      <c r="CP123" s="133"/>
      <c r="CQ123" s="133"/>
      <c r="CR123" s="133"/>
      <c r="CS123" s="133"/>
      <c r="CT123" s="133"/>
      <c r="CU123" s="133"/>
      <c r="CV123" s="133"/>
      <c r="CW123" s="133"/>
      <c r="CX123" s="133"/>
      <c r="CY123" s="133"/>
      <c r="CZ123" s="133"/>
      <c r="DA123" s="133"/>
      <c r="DB123" s="133"/>
      <c r="DC123" s="133"/>
      <c r="DD123" s="133"/>
      <c r="DE123" s="133"/>
      <c r="DF123" s="133"/>
      <c r="DG123" s="133"/>
      <c r="DH123" s="133"/>
      <c r="DI123" s="133"/>
      <c r="DJ123" s="133"/>
      <c r="DK123" s="133"/>
      <c r="DL123" s="133"/>
      <c r="DM123" s="133"/>
      <c r="DN123" s="133"/>
      <c r="DO123" s="133"/>
      <c r="DP123" s="133"/>
      <c r="DQ123" s="133"/>
      <c r="DR123" s="133"/>
      <c r="DS123" s="133"/>
      <c r="DT123" s="133"/>
      <c r="DU123" s="133"/>
      <c r="DV123" s="133"/>
      <c r="DW123" s="133"/>
      <c r="DX123" s="133"/>
      <c r="DY123" s="133"/>
      <c r="DZ123" s="133"/>
      <c r="EA123" s="133"/>
      <c r="EB123" s="133"/>
      <c r="EC123" s="133"/>
      <c r="ED123" s="133"/>
      <c r="EE123" s="133"/>
      <c r="EF123" s="133"/>
      <c r="EG123" s="133"/>
      <c r="EH123" s="133"/>
      <c r="EI123" s="133"/>
      <c r="EJ123" s="133"/>
      <c r="EK123" s="133"/>
      <c r="EL123" s="133"/>
      <c r="EM123" s="133"/>
      <c r="EN123" s="133"/>
      <c r="EO123" s="133"/>
      <c r="EP123" s="133"/>
      <c r="EQ123" s="133"/>
      <c r="ER123" s="133"/>
      <c r="ES123" s="133"/>
      <c r="ET123" s="133"/>
      <c r="EU123" s="133"/>
      <c r="EV123" s="133"/>
      <c r="EW123" s="133"/>
      <c r="EX123" s="133"/>
      <c r="EY123" s="133"/>
      <c r="EZ123" s="133"/>
      <c r="FA123" s="133"/>
      <c r="FB123" s="133"/>
      <c r="FC123" s="133"/>
      <c r="FD123" s="133"/>
      <c r="FE123" s="133"/>
      <c r="FF123" s="133"/>
      <c r="FG123" s="133"/>
      <c r="FH123" s="133"/>
      <c r="FI123" s="133"/>
      <c r="FJ123" s="133"/>
      <c r="FK123" s="133"/>
      <c r="FL123" s="133"/>
      <c r="FM123" s="133"/>
      <c r="FN123" s="133"/>
      <c r="FO123" s="133"/>
      <c r="FP123" s="133"/>
      <c r="FQ123" s="133"/>
      <c r="FR123" s="133"/>
      <c r="FS123" s="133"/>
      <c r="FT123" s="133"/>
      <c r="FU123" s="133"/>
      <c r="FV123" s="133"/>
      <c r="FW123" s="133"/>
      <c r="FX123" s="133"/>
      <c r="FY123" s="133"/>
      <c r="FZ123" s="133"/>
      <c r="GA123" s="133"/>
      <c r="GB123" s="133"/>
      <c r="GC123" s="133"/>
      <c r="GD123" s="133"/>
      <c r="GE123" s="133"/>
      <c r="GF123" s="133"/>
      <c r="GG123" s="133"/>
      <c r="GH123" s="133"/>
      <c r="GI123" s="133"/>
      <c r="GJ123" s="133"/>
      <c r="GK123" s="133"/>
      <c r="GL123" s="133"/>
      <c r="GM123" s="133"/>
      <c r="GN123" s="133"/>
      <c r="GO123" s="133"/>
      <c r="GP123" s="133"/>
      <c r="GQ123" s="133"/>
      <c r="GR123" s="133"/>
      <c r="GS123" s="133"/>
      <c r="GT123" s="133"/>
      <c r="GU123" s="133"/>
      <c r="GV123" s="133"/>
      <c r="GW123" s="133"/>
      <c r="GX123" s="133"/>
      <c r="GY123" s="133"/>
      <c r="GZ123" s="133"/>
      <c r="HA123" s="133"/>
      <c r="HB123" s="133"/>
      <c r="HC123" s="133"/>
      <c r="HD123" s="133"/>
      <c r="HE123" s="133"/>
      <c r="HF123" s="133"/>
      <c r="HG123" s="133"/>
      <c r="HH123" s="133"/>
      <c r="HI123" s="133"/>
      <c r="HJ123" s="133"/>
      <c r="HK123" s="133"/>
      <c r="HL123" s="133"/>
      <c r="HM123" s="133"/>
      <c r="HN123" s="133"/>
      <c r="HO123" s="133"/>
      <c r="HP123" s="133"/>
      <c r="HQ123" s="133"/>
      <c r="HR123" s="133"/>
      <c r="HS123" s="133"/>
      <c r="HT123" s="133"/>
      <c r="HU123" s="133"/>
      <c r="HV123" s="133"/>
      <c r="HW123" s="133"/>
      <c r="HX123" s="133"/>
      <c r="HY123" s="133"/>
      <c r="HZ123" s="133"/>
      <c r="IA123" s="133"/>
      <c r="IB123" s="133"/>
      <c r="IC123" s="133"/>
      <c r="ID123" s="133"/>
      <c r="IE123" s="133"/>
      <c r="IF123" s="133"/>
      <c r="IG123" s="133"/>
      <c r="IH123" s="133"/>
      <c r="II123" s="133"/>
      <c r="IJ123" s="133"/>
      <c r="IK123" s="133"/>
      <c r="IL123" s="133"/>
      <c r="IM123" s="133"/>
      <c r="IN123" s="133"/>
      <c r="IO123" s="133"/>
      <c r="IP123" s="133"/>
      <c r="IQ123" s="133"/>
      <c r="IR123" s="133"/>
      <c r="IS123" s="133"/>
      <c r="IT123" s="133"/>
      <c r="IU123" s="133"/>
      <c r="IV123" s="133"/>
      <c r="IW123" s="133"/>
    </row>
    <row r="124" customFormat="false" ht="12" hidden="true" customHeight="true" outlineLevel="0" collapsed="false">
      <c r="A124" s="137" t="s">
        <v>68</v>
      </c>
      <c r="B124" s="82" t="n">
        <v>36950</v>
      </c>
      <c r="C124" s="138" t="n">
        <v>3884.758</v>
      </c>
      <c r="D124" s="138" t="n">
        <v>3071.338</v>
      </c>
      <c r="E124" s="139" t="n">
        <v>6956.096</v>
      </c>
      <c r="F124" s="140" t="n">
        <v>1020.611</v>
      </c>
      <c r="G124" s="141"/>
      <c r="H124" s="141"/>
      <c r="I124" s="138" t="n">
        <v>650.599</v>
      </c>
      <c r="J124" s="138" t="n">
        <v>480</v>
      </c>
      <c r="K124" s="138" t="n">
        <v>2541.451</v>
      </c>
      <c r="L124" s="138" t="n">
        <v>876.886</v>
      </c>
      <c r="M124" s="138" t="n">
        <v>968.644</v>
      </c>
      <c r="N124" s="138" t="n">
        <v>849.221</v>
      </c>
      <c r="O124" s="138" t="n">
        <v>6</v>
      </c>
      <c r="P124" s="139" t="n">
        <v>7393.412</v>
      </c>
      <c r="Q124" s="140" t="n">
        <v>-187.454</v>
      </c>
      <c r="R124" s="138" t="n">
        <v>-249.862</v>
      </c>
      <c r="S124" s="138" t="n">
        <v>-437.316</v>
      </c>
      <c r="T124" s="142" t="n">
        <v>5235882</v>
      </c>
      <c r="U124" s="139" t="n">
        <v>15298542</v>
      </c>
      <c r="V124" s="143" t="n">
        <v>0</v>
      </c>
      <c r="W124" s="144" t="n">
        <v>20.4339797096712</v>
      </c>
      <c r="X124" s="68" t="n">
        <v>39</v>
      </c>
      <c r="Y124" s="69" t="n">
        <v>24</v>
      </c>
      <c r="Z124" s="146" t="n">
        <v>31.5</v>
      </c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/>
      <c r="GC124" s="83"/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3"/>
      <c r="HI124" s="83"/>
      <c r="HJ124" s="83"/>
      <c r="HK124" s="83"/>
      <c r="HL124" s="83"/>
      <c r="HM124" s="83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  <c r="IW124" s="83"/>
    </row>
    <row r="125" customFormat="false" ht="12" hidden="true" customHeight="true" outlineLevel="0" collapsed="false">
      <c r="A125" s="134" t="s">
        <v>69</v>
      </c>
      <c r="B125" s="81" t="n">
        <v>36951</v>
      </c>
      <c r="C125" s="124" t="n">
        <v>3714.312</v>
      </c>
      <c r="D125" s="124" t="n">
        <v>3122.303</v>
      </c>
      <c r="E125" s="125" t="n">
        <v>6836.615</v>
      </c>
      <c r="F125" s="126" t="n">
        <v>710.349999999999</v>
      </c>
      <c r="G125" s="135"/>
      <c r="H125" s="135"/>
      <c r="I125" s="124" t="n">
        <v>575</v>
      </c>
      <c r="J125" s="124" t="n">
        <v>480</v>
      </c>
      <c r="K125" s="124" t="n">
        <v>2567.47</v>
      </c>
      <c r="L125" s="124" t="n">
        <v>859.767</v>
      </c>
      <c r="M125" s="124" t="n">
        <v>949.518</v>
      </c>
      <c r="N125" s="124" t="n">
        <v>851.096</v>
      </c>
      <c r="O125" s="124" t="n">
        <v>-7</v>
      </c>
      <c r="P125" s="125" t="n">
        <v>6986.201</v>
      </c>
      <c r="Q125" s="126" t="n">
        <v>-155.186</v>
      </c>
      <c r="R125" s="124" t="n">
        <v>5.6</v>
      </c>
      <c r="S125" s="124" t="n">
        <v>-149.586</v>
      </c>
      <c r="T125" s="136" t="n">
        <v>5080696</v>
      </c>
      <c r="U125" s="125" t="n">
        <v>15304142</v>
      </c>
      <c r="V125" s="129" t="n">
        <v>-2.27373675443232E-013</v>
      </c>
      <c r="W125" s="130" t="n">
        <v>30.9084557993575</v>
      </c>
      <c r="X125" s="53" t="n">
        <v>44</v>
      </c>
      <c r="Y125" s="55" t="n">
        <v>28</v>
      </c>
      <c r="Z125" s="132" t="n">
        <v>36</v>
      </c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33"/>
      <c r="BE125" s="133"/>
      <c r="BF125" s="133"/>
      <c r="BG125" s="133"/>
      <c r="BH125" s="133"/>
      <c r="BI125" s="133"/>
      <c r="BJ125" s="133"/>
      <c r="BK125" s="133"/>
      <c r="BL125" s="133"/>
      <c r="BM125" s="133"/>
      <c r="BN125" s="133"/>
      <c r="BO125" s="133"/>
      <c r="BP125" s="133"/>
      <c r="BQ125" s="133"/>
      <c r="BR125" s="133"/>
      <c r="BS125" s="133"/>
      <c r="BT125" s="133"/>
      <c r="BU125" s="133"/>
      <c r="BV125" s="133"/>
      <c r="BW125" s="133"/>
      <c r="BX125" s="133"/>
      <c r="BY125" s="133"/>
      <c r="BZ125" s="133"/>
      <c r="CA125" s="133"/>
      <c r="CB125" s="133"/>
      <c r="CC125" s="133"/>
      <c r="CD125" s="133"/>
      <c r="CE125" s="133"/>
      <c r="CF125" s="133"/>
      <c r="CG125" s="133"/>
      <c r="CH125" s="133"/>
      <c r="CI125" s="133"/>
      <c r="CJ125" s="133"/>
      <c r="CK125" s="133"/>
      <c r="CL125" s="133"/>
      <c r="CM125" s="133"/>
      <c r="CN125" s="133"/>
      <c r="CO125" s="133"/>
      <c r="CP125" s="133"/>
      <c r="CQ125" s="133"/>
      <c r="CR125" s="133"/>
      <c r="CS125" s="133"/>
      <c r="CT125" s="133"/>
      <c r="CU125" s="133"/>
      <c r="CV125" s="133"/>
      <c r="CW125" s="133"/>
      <c r="CX125" s="133"/>
      <c r="CY125" s="133"/>
      <c r="CZ125" s="133"/>
      <c r="DA125" s="133"/>
      <c r="DB125" s="133"/>
      <c r="DC125" s="133"/>
      <c r="DD125" s="133"/>
      <c r="DE125" s="133"/>
      <c r="DF125" s="133"/>
      <c r="DG125" s="133"/>
      <c r="DH125" s="133"/>
      <c r="DI125" s="133"/>
      <c r="DJ125" s="133"/>
      <c r="DK125" s="133"/>
      <c r="DL125" s="133"/>
      <c r="DM125" s="133"/>
      <c r="DN125" s="133"/>
      <c r="DO125" s="133"/>
      <c r="DP125" s="133"/>
      <c r="DQ125" s="133"/>
      <c r="DR125" s="133"/>
      <c r="DS125" s="133"/>
      <c r="DT125" s="133"/>
      <c r="DU125" s="133"/>
      <c r="DV125" s="133"/>
      <c r="DW125" s="133"/>
      <c r="DX125" s="133"/>
      <c r="DY125" s="133"/>
      <c r="DZ125" s="133"/>
      <c r="EA125" s="133"/>
      <c r="EB125" s="133"/>
      <c r="EC125" s="133"/>
      <c r="ED125" s="133"/>
      <c r="EE125" s="133"/>
      <c r="EF125" s="133"/>
      <c r="EG125" s="133"/>
      <c r="EH125" s="133"/>
      <c r="EI125" s="133"/>
      <c r="EJ125" s="133"/>
      <c r="EK125" s="133"/>
      <c r="EL125" s="133"/>
      <c r="EM125" s="133"/>
      <c r="EN125" s="133"/>
      <c r="EO125" s="133"/>
      <c r="EP125" s="133"/>
      <c r="EQ125" s="133"/>
      <c r="ER125" s="133"/>
      <c r="ES125" s="133"/>
      <c r="ET125" s="133"/>
      <c r="EU125" s="133"/>
      <c r="EV125" s="133"/>
      <c r="EW125" s="133"/>
      <c r="EX125" s="133"/>
      <c r="EY125" s="133"/>
      <c r="EZ125" s="133"/>
      <c r="FA125" s="133"/>
      <c r="FB125" s="133"/>
      <c r="FC125" s="133"/>
      <c r="FD125" s="133"/>
      <c r="FE125" s="133"/>
      <c r="FF125" s="133"/>
      <c r="FG125" s="133"/>
      <c r="FH125" s="133"/>
      <c r="FI125" s="133"/>
      <c r="FJ125" s="133"/>
      <c r="FK125" s="133"/>
      <c r="FL125" s="133"/>
      <c r="FM125" s="133"/>
      <c r="FN125" s="133"/>
      <c r="FO125" s="133"/>
      <c r="FP125" s="133"/>
      <c r="FQ125" s="133"/>
      <c r="FR125" s="133"/>
      <c r="FS125" s="133"/>
      <c r="FT125" s="133"/>
      <c r="FU125" s="133"/>
      <c r="FV125" s="133"/>
      <c r="FW125" s="133"/>
      <c r="FX125" s="133"/>
      <c r="FY125" s="133"/>
      <c r="FZ125" s="133"/>
      <c r="GA125" s="133"/>
      <c r="GB125" s="133"/>
      <c r="GC125" s="133"/>
      <c r="GD125" s="133"/>
      <c r="GE125" s="133"/>
      <c r="GF125" s="133"/>
      <c r="GG125" s="133"/>
      <c r="GH125" s="133"/>
      <c r="GI125" s="133"/>
      <c r="GJ125" s="133"/>
      <c r="GK125" s="133"/>
      <c r="GL125" s="133"/>
      <c r="GM125" s="133"/>
      <c r="GN125" s="133"/>
      <c r="GO125" s="133"/>
      <c r="GP125" s="133"/>
      <c r="GQ125" s="133"/>
      <c r="GR125" s="133"/>
      <c r="GS125" s="133"/>
      <c r="GT125" s="133"/>
      <c r="GU125" s="133"/>
      <c r="GV125" s="133"/>
      <c r="GW125" s="133"/>
      <c r="GX125" s="133"/>
      <c r="GY125" s="133"/>
      <c r="GZ125" s="133"/>
      <c r="HA125" s="133"/>
      <c r="HB125" s="133"/>
      <c r="HC125" s="133"/>
      <c r="HD125" s="133"/>
      <c r="HE125" s="133"/>
      <c r="HF125" s="133"/>
      <c r="HG125" s="133"/>
      <c r="HH125" s="133"/>
      <c r="HI125" s="133"/>
      <c r="HJ125" s="133"/>
      <c r="HK125" s="133"/>
      <c r="HL125" s="133"/>
      <c r="HM125" s="133"/>
      <c r="HN125" s="133"/>
      <c r="HO125" s="133"/>
      <c r="HP125" s="133"/>
      <c r="HQ125" s="133"/>
      <c r="HR125" s="133"/>
      <c r="HS125" s="133"/>
      <c r="HT125" s="133"/>
      <c r="HU125" s="133"/>
      <c r="HV125" s="133"/>
      <c r="HW125" s="133"/>
      <c r="HX125" s="133"/>
      <c r="HY125" s="133"/>
      <c r="HZ125" s="133"/>
      <c r="IA125" s="133"/>
      <c r="IB125" s="133"/>
      <c r="IC125" s="133"/>
      <c r="ID125" s="133"/>
      <c r="IE125" s="133"/>
      <c r="IF125" s="133"/>
      <c r="IG125" s="133"/>
      <c r="IH125" s="133"/>
      <c r="II125" s="133"/>
      <c r="IJ125" s="133"/>
      <c r="IK125" s="133"/>
      <c r="IL125" s="133"/>
      <c r="IM125" s="133"/>
      <c r="IN125" s="133"/>
      <c r="IO125" s="133"/>
      <c r="IP125" s="133"/>
      <c r="IQ125" s="133"/>
      <c r="IR125" s="133"/>
      <c r="IS125" s="133"/>
      <c r="IT125" s="133"/>
      <c r="IU125" s="133"/>
      <c r="IV125" s="133"/>
      <c r="IW125" s="133"/>
    </row>
    <row r="126" customFormat="false" ht="12" hidden="true" customHeight="true" outlineLevel="0" collapsed="false">
      <c r="A126" s="134" t="s">
        <v>70</v>
      </c>
      <c r="B126" s="81" t="n">
        <v>36952</v>
      </c>
      <c r="C126" s="124" t="n">
        <v>3962.976</v>
      </c>
      <c r="D126" s="124" t="n">
        <v>3198.863</v>
      </c>
      <c r="E126" s="125" t="n">
        <v>7161.839</v>
      </c>
      <c r="F126" s="126" t="n">
        <v>865.264</v>
      </c>
      <c r="G126" s="135"/>
      <c r="H126" s="135"/>
      <c r="I126" s="124" t="n">
        <v>542.162</v>
      </c>
      <c r="J126" s="124" t="n">
        <v>500</v>
      </c>
      <c r="K126" s="124" t="n">
        <v>2680.254</v>
      </c>
      <c r="L126" s="124" t="n">
        <v>850</v>
      </c>
      <c r="M126" s="124" t="n">
        <v>894.546</v>
      </c>
      <c r="N126" s="124" t="n">
        <v>845.726</v>
      </c>
      <c r="O126" s="124" t="n">
        <v>-4</v>
      </c>
      <c r="P126" s="125" t="n">
        <v>7173.952</v>
      </c>
      <c r="Q126" s="126" t="n">
        <v>6.267</v>
      </c>
      <c r="R126" s="124" t="n">
        <v>-18.38</v>
      </c>
      <c r="S126" s="124" t="n">
        <v>-12.113</v>
      </c>
      <c r="T126" s="136" t="n">
        <v>5086963</v>
      </c>
      <c r="U126" s="125" t="n">
        <v>15285762</v>
      </c>
      <c r="V126" s="129" t="n">
        <v>-2.8421709430404E-013</v>
      </c>
      <c r="W126" s="130" t="n">
        <v>38.9652987809854</v>
      </c>
      <c r="X126" s="53" t="n">
        <v>50</v>
      </c>
      <c r="Y126" s="55" t="n">
        <v>28</v>
      </c>
      <c r="Z126" s="132" t="n">
        <v>39</v>
      </c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33"/>
      <c r="BC126" s="133"/>
      <c r="BD126" s="133"/>
      <c r="BE126" s="133"/>
      <c r="BF126" s="133"/>
      <c r="BG126" s="133"/>
      <c r="BH126" s="133"/>
      <c r="BI126" s="133"/>
      <c r="BJ126" s="133"/>
      <c r="BK126" s="133"/>
      <c r="BL126" s="133"/>
      <c r="BM126" s="133"/>
      <c r="BN126" s="133"/>
      <c r="BO126" s="133"/>
      <c r="BP126" s="133"/>
      <c r="BQ126" s="133"/>
      <c r="BR126" s="133"/>
      <c r="BS126" s="133"/>
      <c r="BT126" s="133"/>
      <c r="BU126" s="133"/>
      <c r="BV126" s="133"/>
      <c r="BW126" s="133"/>
      <c r="BX126" s="133"/>
      <c r="BY126" s="133"/>
      <c r="BZ126" s="133"/>
      <c r="CA126" s="133"/>
      <c r="CB126" s="133"/>
      <c r="CC126" s="133"/>
      <c r="CD126" s="133"/>
      <c r="CE126" s="133"/>
      <c r="CF126" s="133"/>
      <c r="CG126" s="133"/>
      <c r="CH126" s="133"/>
      <c r="CI126" s="133"/>
      <c r="CJ126" s="133"/>
      <c r="CK126" s="133"/>
      <c r="CL126" s="133"/>
      <c r="CM126" s="133"/>
      <c r="CN126" s="133"/>
      <c r="CO126" s="133"/>
      <c r="CP126" s="133"/>
      <c r="CQ126" s="133"/>
      <c r="CR126" s="133"/>
      <c r="CS126" s="133"/>
      <c r="CT126" s="133"/>
      <c r="CU126" s="133"/>
      <c r="CV126" s="133"/>
      <c r="CW126" s="133"/>
      <c r="CX126" s="133"/>
      <c r="CY126" s="133"/>
      <c r="CZ126" s="133"/>
      <c r="DA126" s="133"/>
      <c r="DB126" s="133"/>
      <c r="DC126" s="133"/>
      <c r="DD126" s="133"/>
      <c r="DE126" s="133"/>
      <c r="DF126" s="133"/>
      <c r="DG126" s="133"/>
      <c r="DH126" s="133"/>
      <c r="DI126" s="133"/>
      <c r="DJ126" s="133"/>
      <c r="DK126" s="133"/>
      <c r="DL126" s="133"/>
      <c r="DM126" s="133"/>
      <c r="DN126" s="133"/>
      <c r="DO126" s="133"/>
      <c r="DP126" s="133"/>
      <c r="DQ126" s="133"/>
      <c r="DR126" s="133"/>
      <c r="DS126" s="133"/>
      <c r="DT126" s="133"/>
      <c r="DU126" s="133"/>
      <c r="DV126" s="133"/>
      <c r="DW126" s="133"/>
      <c r="DX126" s="133"/>
      <c r="DY126" s="133"/>
      <c r="DZ126" s="133"/>
      <c r="EA126" s="133"/>
      <c r="EB126" s="133"/>
      <c r="EC126" s="133"/>
      <c r="ED126" s="133"/>
      <c r="EE126" s="133"/>
      <c r="EF126" s="133"/>
      <c r="EG126" s="133"/>
      <c r="EH126" s="133"/>
      <c r="EI126" s="133"/>
      <c r="EJ126" s="133"/>
      <c r="EK126" s="133"/>
      <c r="EL126" s="133"/>
      <c r="EM126" s="133"/>
      <c r="EN126" s="133"/>
      <c r="EO126" s="133"/>
      <c r="EP126" s="133"/>
      <c r="EQ126" s="133"/>
      <c r="ER126" s="133"/>
      <c r="ES126" s="133"/>
      <c r="ET126" s="133"/>
      <c r="EU126" s="133"/>
      <c r="EV126" s="133"/>
      <c r="EW126" s="133"/>
      <c r="EX126" s="133"/>
      <c r="EY126" s="133"/>
      <c r="EZ126" s="133"/>
      <c r="FA126" s="133"/>
      <c r="FB126" s="133"/>
      <c r="FC126" s="133"/>
      <c r="FD126" s="133"/>
      <c r="FE126" s="133"/>
      <c r="FF126" s="133"/>
      <c r="FG126" s="133"/>
      <c r="FH126" s="133"/>
      <c r="FI126" s="133"/>
      <c r="FJ126" s="133"/>
      <c r="FK126" s="133"/>
      <c r="FL126" s="133"/>
      <c r="FM126" s="133"/>
      <c r="FN126" s="133"/>
      <c r="FO126" s="133"/>
      <c r="FP126" s="133"/>
      <c r="FQ126" s="133"/>
      <c r="FR126" s="133"/>
      <c r="FS126" s="133"/>
      <c r="FT126" s="133"/>
      <c r="FU126" s="133"/>
      <c r="FV126" s="133"/>
      <c r="FW126" s="133"/>
      <c r="FX126" s="133"/>
      <c r="FY126" s="133"/>
      <c r="FZ126" s="133"/>
      <c r="GA126" s="133"/>
      <c r="GB126" s="133"/>
      <c r="GC126" s="133"/>
      <c r="GD126" s="133"/>
      <c r="GE126" s="133"/>
      <c r="GF126" s="133"/>
      <c r="GG126" s="133"/>
      <c r="GH126" s="133"/>
      <c r="GI126" s="133"/>
      <c r="GJ126" s="133"/>
      <c r="GK126" s="133"/>
      <c r="GL126" s="133"/>
      <c r="GM126" s="133"/>
      <c r="GN126" s="133"/>
      <c r="GO126" s="133"/>
      <c r="GP126" s="133"/>
      <c r="GQ126" s="133"/>
      <c r="GR126" s="133"/>
      <c r="GS126" s="133"/>
      <c r="GT126" s="133"/>
      <c r="GU126" s="133"/>
      <c r="GV126" s="133"/>
      <c r="GW126" s="133"/>
      <c r="GX126" s="133"/>
      <c r="GY126" s="133"/>
      <c r="GZ126" s="133"/>
      <c r="HA126" s="133"/>
      <c r="HB126" s="133"/>
      <c r="HC126" s="133"/>
      <c r="HD126" s="133"/>
      <c r="HE126" s="133"/>
      <c r="HF126" s="133"/>
      <c r="HG126" s="133"/>
      <c r="HH126" s="133"/>
      <c r="HI126" s="133"/>
      <c r="HJ126" s="133"/>
      <c r="HK126" s="133"/>
      <c r="HL126" s="133"/>
      <c r="HM126" s="133"/>
      <c r="HN126" s="133"/>
      <c r="HO126" s="133"/>
      <c r="HP126" s="133"/>
      <c r="HQ126" s="133"/>
      <c r="HR126" s="133"/>
      <c r="HS126" s="133"/>
      <c r="HT126" s="133"/>
      <c r="HU126" s="133"/>
      <c r="HV126" s="133"/>
      <c r="HW126" s="133"/>
      <c r="HX126" s="133"/>
      <c r="HY126" s="133"/>
      <c r="HZ126" s="133"/>
      <c r="IA126" s="133"/>
      <c r="IB126" s="133"/>
      <c r="IC126" s="133"/>
      <c r="ID126" s="133"/>
      <c r="IE126" s="133"/>
      <c r="IF126" s="133"/>
      <c r="IG126" s="133"/>
      <c r="IH126" s="133"/>
      <c r="II126" s="133"/>
      <c r="IJ126" s="133"/>
      <c r="IK126" s="133"/>
      <c r="IL126" s="133"/>
      <c r="IM126" s="133"/>
      <c r="IN126" s="133"/>
      <c r="IO126" s="133"/>
      <c r="IP126" s="133"/>
      <c r="IQ126" s="133"/>
      <c r="IR126" s="133"/>
      <c r="IS126" s="133"/>
      <c r="IT126" s="133"/>
      <c r="IU126" s="133"/>
      <c r="IV126" s="133"/>
      <c r="IW126" s="133"/>
    </row>
    <row r="127" customFormat="false" ht="12" hidden="true" customHeight="true" outlineLevel="0" collapsed="false">
      <c r="A127" s="134" t="s">
        <v>71</v>
      </c>
      <c r="B127" s="81" t="n">
        <v>36953</v>
      </c>
      <c r="C127" s="124" t="n">
        <v>3869.952</v>
      </c>
      <c r="D127" s="124" t="n">
        <v>3208.972</v>
      </c>
      <c r="E127" s="125" t="n">
        <v>7078.924</v>
      </c>
      <c r="F127" s="126" t="n">
        <v>514.644000000001</v>
      </c>
      <c r="G127" s="135"/>
      <c r="H127" s="135"/>
      <c r="I127" s="124" t="n">
        <v>551.768</v>
      </c>
      <c r="J127" s="124" t="n">
        <v>507</v>
      </c>
      <c r="K127" s="124" t="n">
        <v>2664.618</v>
      </c>
      <c r="L127" s="124" t="n">
        <v>850</v>
      </c>
      <c r="M127" s="124" t="n">
        <v>1095.584</v>
      </c>
      <c r="N127" s="124" t="n">
        <v>830.853</v>
      </c>
      <c r="O127" s="124" t="n">
        <v>-7</v>
      </c>
      <c r="P127" s="125" t="n">
        <v>7007.467</v>
      </c>
      <c r="Q127" s="126" t="n">
        <v>57.761</v>
      </c>
      <c r="R127" s="124" t="n">
        <v>13.696</v>
      </c>
      <c r="S127" s="124" t="n">
        <v>71.457</v>
      </c>
      <c r="T127" s="136" t="n">
        <v>5144724</v>
      </c>
      <c r="U127" s="125" t="n">
        <v>15299458</v>
      </c>
      <c r="V127" s="129" t="n">
        <v>3.26849658449646E-013</v>
      </c>
      <c r="W127" s="130" t="n">
        <v>37.571016848315</v>
      </c>
      <c r="X127" s="53" t="n">
        <v>42</v>
      </c>
      <c r="Y127" s="55" t="n">
        <v>31</v>
      </c>
      <c r="Z127" s="132" t="n">
        <v>36.5</v>
      </c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33"/>
      <c r="AY127" s="133"/>
      <c r="AZ127" s="133"/>
      <c r="BA127" s="133"/>
      <c r="BB127" s="133"/>
      <c r="BC127" s="133"/>
      <c r="BD127" s="133"/>
      <c r="BE127" s="133"/>
      <c r="BF127" s="133"/>
      <c r="BG127" s="133"/>
      <c r="BH127" s="133"/>
      <c r="BI127" s="133"/>
      <c r="BJ127" s="133"/>
      <c r="BK127" s="133"/>
      <c r="BL127" s="133"/>
      <c r="BM127" s="133"/>
      <c r="BN127" s="133"/>
      <c r="BO127" s="133"/>
      <c r="BP127" s="133"/>
      <c r="BQ127" s="133"/>
      <c r="BR127" s="133"/>
      <c r="BS127" s="133"/>
      <c r="BT127" s="133"/>
      <c r="BU127" s="133"/>
      <c r="BV127" s="133"/>
      <c r="BW127" s="133"/>
      <c r="BX127" s="133"/>
      <c r="BY127" s="133"/>
      <c r="BZ127" s="133"/>
      <c r="CA127" s="133"/>
      <c r="CB127" s="133"/>
      <c r="CC127" s="133"/>
      <c r="CD127" s="133"/>
      <c r="CE127" s="133"/>
      <c r="CF127" s="133"/>
      <c r="CG127" s="133"/>
      <c r="CH127" s="133"/>
      <c r="CI127" s="133"/>
      <c r="CJ127" s="133"/>
      <c r="CK127" s="133"/>
      <c r="CL127" s="133"/>
      <c r="CM127" s="133"/>
      <c r="CN127" s="133"/>
      <c r="CO127" s="133"/>
      <c r="CP127" s="133"/>
      <c r="CQ127" s="133"/>
      <c r="CR127" s="133"/>
      <c r="CS127" s="133"/>
      <c r="CT127" s="133"/>
      <c r="CU127" s="133"/>
      <c r="CV127" s="133"/>
      <c r="CW127" s="133"/>
      <c r="CX127" s="133"/>
      <c r="CY127" s="133"/>
      <c r="CZ127" s="133"/>
      <c r="DA127" s="133"/>
      <c r="DB127" s="133"/>
      <c r="DC127" s="133"/>
      <c r="DD127" s="133"/>
      <c r="DE127" s="133"/>
      <c r="DF127" s="133"/>
      <c r="DG127" s="133"/>
      <c r="DH127" s="133"/>
      <c r="DI127" s="133"/>
      <c r="DJ127" s="133"/>
      <c r="DK127" s="133"/>
      <c r="DL127" s="133"/>
      <c r="DM127" s="133"/>
      <c r="DN127" s="133"/>
      <c r="DO127" s="133"/>
      <c r="DP127" s="133"/>
      <c r="DQ127" s="133"/>
      <c r="DR127" s="133"/>
      <c r="DS127" s="133"/>
      <c r="DT127" s="133"/>
      <c r="DU127" s="133"/>
      <c r="DV127" s="133"/>
      <c r="DW127" s="133"/>
      <c r="DX127" s="133"/>
      <c r="DY127" s="133"/>
      <c r="DZ127" s="133"/>
      <c r="EA127" s="133"/>
      <c r="EB127" s="133"/>
      <c r="EC127" s="133"/>
      <c r="ED127" s="133"/>
      <c r="EE127" s="133"/>
      <c r="EF127" s="133"/>
      <c r="EG127" s="133"/>
      <c r="EH127" s="133"/>
      <c r="EI127" s="133"/>
      <c r="EJ127" s="133"/>
      <c r="EK127" s="133"/>
      <c r="EL127" s="133"/>
      <c r="EM127" s="133"/>
      <c r="EN127" s="133"/>
      <c r="EO127" s="133"/>
      <c r="EP127" s="133"/>
      <c r="EQ127" s="133"/>
      <c r="ER127" s="133"/>
      <c r="ES127" s="133"/>
      <c r="ET127" s="133"/>
      <c r="EU127" s="133"/>
      <c r="EV127" s="133"/>
      <c r="EW127" s="133"/>
      <c r="EX127" s="133"/>
      <c r="EY127" s="133"/>
      <c r="EZ127" s="133"/>
      <c r="FA127" s="133"/>
      <c r="FB127" s="133"/>
      <c r="FC127" s="133"/>
      <c r="FD127" s="133"/>
      <c r="FE127" s="133"/>
      <c r="FF127" s="133"/>
      <c r="FG127" s="133"/>
      <c r="FH127" s="133"/>
      <c r="FI127" s="133"/>
      <c r="FJ127" s="133"/>
      <c r="FK127" s="133"/>
      <c r="FL127" s="133"/>
      <c r="FM127" s="133"/>
      <c r="FN127" s="133"/>
      <c r="FO127" s="133"/>
      <c r="FP127" s="133"/>
      <c r="FQ127" s="133"/>
      <c r="FR127" s="133"/>
      <c r="FS127" s="133"/>
      <c r="FT127" s="133"/>
      <c r="FU127" s="133"/>
      <c r="FV127" s="133"/>
      <c r="FW127" s="133"/>
      <c r="FX127" s="133"/>
      <c r="FY127" s="133"/>
      <c r="FZ127" s="133"/>
      <c r="GA127" s="133"/>
      <c r="GB127" s="133"/>
      <c r="GC127" s="133"/>
      <c r="GD127" s="133"/>
      <c r="GE127" s="133"/>
      <c r="GF127" s="133"/>
      <c r="GG127" s="133"/>
      <c r="GH127" s="133"/>
      <c r="GI127" s="133"/>
      <c r="GJ127" s="133"/>
      <c r="GK127" s="133"/>
      <c r="GL127" s="133"/>
      <c r="GM127" s="133"/>
      <c r="GN127" s="133"/>
      <c r="GO127" s="133"/>
      <c r="GP127" s="133"/>
      <c r="GQ127" s="133"/>
      <c r="GR127" s="133"/>
      <c r="GS127" s="133"/>
      <c r="GT127" s="133"/>
      <c r="GU127" s="133"/>
      <c r="GV127" s="133"/>
      <c r="GW127" s="133"/>
      <c r="GX127" s="133"/>
      <c r="GY127" s="133"/>
      <c r="GZ127" s="133"/>
      <c r="HA127" s="133"/>
      <c r="HB127" s="133"/>
      <c r="HC127" s="133"/>
      <c r="HD127" s="133"/>
      <c r="HE127" s="133"/>
      <c r="HF127" s="133"/>
      <c r="HG127" s="133"/>
      <c r="HH127" s="133"/>
      <c r="HI127" s="133"/>
      <c r="HJ127" s="133"/>
      <c r="HK127" s="133"/>
      <c r="HL127" s="133"/>
      <c r="HM127" s="133"/>
      <c r="HN127" s="133"/>
      <c r="HO127" s="133"/>
      <c r="HP127" s="133"/>
      <c r="HQ127" s="133"/>
      <c r="HR127" s="133"/>
      <c r="HS127" s="133"/>
      <c r="HT127" s="133"/>
      <c r="HU127" s="133"/>
      <c r="HV127" s="133"/>
      <c r="HW127" s="133"/>
      <c r="HX127" s="133"/>
      <c r="HY127" s="133"/>
      <c r="HZ127" s="133"/>
      <c r="IA127" s="133"/>
      <c r="IB127" s="133"/>
      <c r="IC127" s="133"/>
      <c r="ID127" s="133"/>
      <c r="IE127" s="133"/>
      <c r="IF127" s="133"/>
      <c r="IG127" s="133"/>
      <c r="IH127" s="133"/>
      <c r="II127" s="133"/>
      <c r="IJ127" s="133"/>
      <c r="IK127" s="133"/>
      <c r="IL127" s="133"/>
      <c r="IM127" s="133"/>
      <c r="IN127" s="133"/>
      <c r="IO127" s="133"/>
      <c r="IP127" s="133"/>
      <c r="IQ127" s="133"/>
      <c r="IR127" s="133"/>
      <c r="IS127" s="133"/>
      <c r="IT127" s="133"/>
      <c r="IU127" s="133"/>
      <c r="IV127" s="133"/>
      <c r="IW127" s="133"/>
    </row>
    <row r="128" customFormat="false" ht="12" hidden="true" customHeight="true" outlineLevel="0" collapsed="false">
      <c r="A128" s="134" t="s">
        <v>72</v>
      </c>
      <c r="B128" s="81" t="n">
        <v>36954</v>
      </c>
      <c r="C128" s="124" t="n">
        <v>3874.481</v>
      </c>
      <c r="D128" s="124" t="n">
        <v>3226.273</v>
      </c>
      <c r="E128" s="125" t="n">
        <v>7100.754</v>
      </c>
      <c r="F128" s="126" t="n">
        <v>757.502</v>
      </c>
      <c r="G128" s="135"/>
      <c r="H128" s="135"/>
      <c r="I128" s="124" t="n">
        <v>486.606</v>
      </c>
      <c r="J128" s="124" t="n">
        <v>518</v>
      </c>
      <c r="K128" s="124" t="n">
        <v>2699.454</v>
      </c>
      <c r="L128" s="124" t="n">
        <v>850</v>
      </c>
      <c r="M128" s="124" t="n">
        <v>1001.755</v>
      </c>
      <c r="N128" s="124" t="n">
        <v>824.84</v>
      </c>
      <c r="O128" s="124" t="n">
        <v>-7</v>
      </c>
      <c r="P128" s="125" t="n">
        <v>7131.157</v>
      </c>
      <c r="Q128" s="126" t="n">
        <v>-0.429</v>
      </c>
      <c r="R128" s="124" t="n">
        <v>-29.974</v>
      </c>
      <c r="S128" s="124" t="n">
        <v>-30.403</v>
      </c>
      <c r="T128" s="136" t="n">
        <v>5144295</v>
      </c>
      <c r="U128" s="125" t="n">
        <v>15269484</v>
      </c>
      <c r="V128" s="129" t="n">
        <v>-2.48689957516035E-013</v>
      </c>
      <c r="W128" s="130" t="n">
        <v>36.028594986447</v>
      </c>
      <c r="X128" s="53" t="n">
        <v>56</v>
      </c>
      <c r="Y128" s="55" t="n">
        <v>28</v>
      </c>
      <c r="Z128" s="132" t="n">
        <v>42</v>
      </c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33"/>
      <c r="BE128" s="133"/>
      <c r="BF128" s="133"/>
      <c r="BG128" s="133"/>
      <c r="BH128" s="133"/>
      <c r="BI128" s="133"/>
      <c r="BJ128" s="133"/>
      <c r="BK128" s="133"/>
      <c r="BL128" s="133"/>
      <c r="BM128" s="133"/>
      <c r="BN128" s="133"/>
      <c r="BO128" s="133"/>
      <c r="BP128" s="133"/>
      <c r="BQ128" s="133"/>
      <c r="BR128" s="133"/>
      <c r="BS128" s="133"/>
      <c r="BT128" s="133"/>
      <c r="BU128" s="133"/>
      <c r="BV128" s="133"/>
      <c r="BW128" s="133"/>
      <c r="BX128" s="133"/>
      <c r="BY128" s="133"/>
      <c r="BZ128" s="133"/>
      <c r="CA128" s="133"/>
      <c r="CB128" s="133"/>
      <c r="CC128" s="133"/>
      <c r="CD128" s="133"/>
      <c r="CE128" s="133"/>
      <c r="CF128" s="133"/>
      <c r="CG128" s="133"/>
      <c r="CH128" s="133"/>
      <c r="CI128" s="133"/>
      <c r="CJ128" s="133"/>
      <c r="CK128" s="133"/>
      <c r="CL128" s="133"/>
      <c r="CM128" s="133"/>
      <c r="CN128" s="133"/>
      <c r="CO128" s="133"/>
      <c r="CP128" s="133"/>
      <c r="CQ128" s="133"/>
      <c r="CR128" s="133"/>
      <c r="CS128" s="133"/>
      <c r="CT128" s="133"/>
      <c r="CU128" s="133"/>
      <c r="CV128" s="133"/>
      <c r="CW128" s="133"/>
      <c r="CX128" s="133"/>
      <c r="CY128" s="133"/>
      <c r="CZ128" s="133"/>
      <c r="DA128" s="133"/>
      <c r="DB128" s="133"/>
      <c r="DC128" s="133"/>
      <c r="DD128" s="133"/>
      <c r="DE128" s="133"/>
      <c r="DF128" s="133"/>
      <c r="DG128" s="133"/>
      <c r="DH128" s="133"/>
      <c r="DI128" s="133"/>
      <c r="DJ128" s="133"/>
      <c r="DK128" s="133"/>
      <c r="DL128" s="133"/>
      <c r="DM128" s="133"/>
      <c r="DN128" s="133"/>
      <c r="DO128" s="133"/>
      <c r="DP128" s="133"/>
      <c r="DQ128" s="133"/>
      <c r="DR128" s="133"/>
      <c r="DS128" s="133"/>
      <c r="DT128" s="133"/>
      <c r="DU128" s="133"/>
      <c r="DV128" s="133"/>
      <c r="DW128" s="133"/>
      <c r="DX128" s="133"/>
      <c r="DY128" s="133"/>
      <c r="DZ128" s="133"/>
      <c r="EA128" s="133"/>
      <c r="EB128" s="133"/>
      <c r="EC128" s="133"/>
      <c r="ED128" s="133"/>
      <c r="EE128" s="133"/>
      <c r="EF128" s="133"/>
      <c r="EG128" s="133"/>
      <c r="EH128" s="133"/>
      <c r="EI128" s="133"/>
      <c r="EJ128" s="133"/>
      <c r="EK128" s="133"/>
      <c r="EL128" s="133"/>
      <c r="EM128" s="133"/>
      <c r="EN128" s="133"/>
      <c r="EO128" s="133"/>
      <c r="EP128" s="133"/>
      <c r="EQ128" s="133"/>
      <c r="ER128" s="133"/>
      <c r="ES128" s="133"/>
      <c r="ET128" s="133"/>
      <c r="EU128" s="133"/>
      <c r="EV128" s="133"/>
      <c r="EW128" s="133"/>
      <c r="EX128" s="133"/>
      <c r="EY128" s="133"/>
      <c r="EZ128" s="133"/>
      <c r="FA128" s="133"/>
      <c r="FB128" s="133"/>
      <c r="FC128" s="133"/>
      <c r="FD128" s="133"/>
      <c r="FE128" s="133"/>
      <c r="FF128" s="133"/>
      <c r="FG128" s="133"/>
      <c r="FH128" s="133"/>
      <c r="FI128" s="133"/>
      <c r="FJ128" s="133"/>
      <c r="FK128" s="133"/>
      <c r="FL128" s="133"/>
      <c r="FM128" s="133"/>
      <c r="FN128" s="133"/>
      <c r="FO128" s="133"/>
      <c r="FP128" s="133"/>
      <c r="FQ128" s="133"/>
      <c r="FR128" s="133"/>
      <c r="FS128" s="133"/>
      <c r="FT128" s="133"/>
      <c r="FU128" s="133"/>
      <c r="FV128" s="133"/>
      <c r="FW128" s="133"/>
      <c r="FX128" s="133"/>
      <c r="FY128" s="133"/>
      <c r="FZ128" s="133"/>
      <c r="GA128" s="133"/>
      <c r="GB128" s="133"/>
      <c r="GC128" s="133"/>
      <c r="GD128" s="133"/>
      <c r="GE128" s="133"/>
      <c r="GF128" s="133"/>
      <c r="GG128" s="133"/>
      <c r="GH128" s="133"/>
      <c r="GI128" s="133"/>
      <c r="GJ128" s="133"/>
      <c r="GK128" s="133"/>
      <c r="GL128" s="133"/>
      <c r="GM128" s="133"/>
      <c r="GN128" s="133"/>
      <c r="GO128" s="133"/>
      <c r="GP128" s="133"/>
      <c r="GQ128" s="133"/>
      <c r="GR128" s="133"/>
      <c r="GS128" s="133"/>
      <c r="GT128" s="133"/>
      <c r="GU128" s="133"/>
      <c r="GV128" s="133"/>
      <c r="GW128" s="133"/>
      <c r="GX128" s="133"/>
      <c r="GY128" s="133"/>
      <c r="GZ128" s="133"/>
      <c r="HA128" s="133"/>
      <c r="HB128" s="133"/>
      <c r="HC128" s="133"/>
      <c r="HD128" s="133"/>
      <c r="HE128" s="133"/>
      <c r="HF128" s="133"/>
      <c r="HG128" s="133"/>
      <c r="HH128" s="133"/>
      <c r="HI128" s="133"/>
      <c r="HJ128" s="133"/>
      <c r="HK128" s="133"/>
      <c r="HL128" s="133"/>
      <c r="HM128" s="133"/>
      <c r="HN128" s="133"/>
      <c r="HO128" s="133"/>
      <c r="HP128" s="133"/>
      <c r="HQ128" s="133"/>
      <c r="HR128" s="133"/>
      <c r="HS128" s="133"/>
      <c r="HT128" s="133"/>
      <c r="HU128" s="133"/>
      <c r="HV128" s="133"/>
      <c r="HW128" s="133"/>
      <c r="HX128" s="133"/>
      <c r="HY128" s="133"/>
      <c r="HZ128" s="133"/>
      <c r="IA128" s="133"/>
      <c r="IB128" s="133"/>
      <c r="IC128" s="133"/>
      <c r="ID128" s="133"/>
      <c r="IE128" s="133"/>
      <c r="IF128" s="133"/>
      <c r="IG128" s="133"/>
      <c r="IH128" s="133"/>
      <c r="II128" s="133"/>
      <c r="IJ128" s="133"/>
      <c r="IK128" s="133"/>
      <c r="IL128" s="133"/>
      <c r="IM128" s="133"/>
      <c r="IN128" s="133"/>
      <c r="IO128" s="133"/>
      <c r="IP128" s="133"/>
      <c r="IQ128" s="133"/>
      <c r="IR128" s="133"/>
      <c r="IS128" s="133"/>
      <c r="IT128" s="133"/>
      <c r="IU128" s="133"/>
      <c r="IV128" s="133"/>
      <c r="IW128" s="133"/>
    </row>
    <row r="129" customFormat="false" ht="12" hidden="true" customHeight="true" outlineLevel="0" collapsed="false">
      <c r="A129" s="134" t="s">
        <v>73</v>
      </c>
      <c r="B129" s="81" t="n">
        <v>36955</v>
      </c>
      <c r="C129" s="124" t="n">
        <v>3885.747</v>
      </c>
      <c r="D129" s="124" t="n">
        <v>3213.177</v>
      </c>
      <c r="E129" s="125" t="n">
        <v>7098.924</v>
      </c>
      <c r="F129" s="126" t="n">
        <v>754.839000000001</v>
      </c>
      <c r="G129" s="135"/>
      <c r="H129" s="135"/>
      <c r="I129" s="124" t="n">
        <v>461.013</v>
      </c>
      <c r="J129" s="124" t="n">
        <v>516</v>
      </c>
      <c r="K129" s="124" t="n">
        <v>2672.895</v>
      </c>
      <c r="L129" s="124" t="n">
        <v>850</v>
      </c>
      <c r="M129" s="124" t="n">
        <v>938.56</v>
      </c>
      <c r="N129" s="124" t="n">
        <v>846.402</v>
      </c>
      <c r="O129" s="124" t="n">
        <v>-7</v>
      </c>
      <c r="P129" s="125" t="n">
        <v>7032.709</v>
      </c>
      <c r="Q129" s="126" t="n">
        <v>29.149</v>
      </c>
      <c r="R129" s="124" t="n">
        <v>37.066</v>
      </c>
      <c r="S129" s="124" t="n">
        <v>66.215</v>
      </c>
      <c r="T129" s="136" t="n">
        <v>5173444</v>
      </c>
      <c r="U129" s="125" t="n">
        <v>15306550</v>
      </c>
      <c r="V129" s="129" t="n">
        <v>1.4210854715202E-013</v>
      </c>
      <c r="W129" s="130" t="n">
        <v>40.2021149146727</v>
      </c>
      <c r="X129" s="53" t="n">
        <v>59</v>
      </c>
      <c r="Y129" s="55" t="n">
        <v>42</v>
      </c>
      <c r="Z129" s="132" t="n">
        <v>50.5</v>
      </c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33"/>
      <c r="BC129" s="133"/>
      <c r="BD129" s="133"/>
      <c r="BE129" s="133"/>
      <c r="BF129" s="133"/>
      <c r="BG129" s="133"/>
      <c r="BH129" s="133"/>
      <c r="BI129" s="133"/>
      <c r="BJ129" s="133"/>
      <c r="BK129" s="133"/>
      <c r="BL129" s="133"/>
      <c r="BM129" s="133"/>
      <c r="BN129" s="133"/>
      <c r="BO129" s="133"/>
      <c r="BP129" s="133"/>
      <c r="BQ129" s="133"/>
      <c r="BR129" s="133"/>
      <c r="BS129" s="133"/>
      <c r="BT129" s="133"/>
      <c r="BU129" s="133"/>
      <c r="BV129" s="133"/>
      <c r="BW129" s="133"/>
      <c r="BX129" s="133"/>
      <c r="BY129" s="133"/>
      <c r="BZ129" s="133"/>
      <c r="CA129" s="133"/>
      <c r="CB129" s="133"/>
      <c r="CC129" s="133"/>
      <c r="CD129" s="133"/>
      <c r="CE129" s="133"/>
      <c r="CF129" s="133"/>
      <c r="CG129" s="133"/>
      <c r="CH129" s="133"/>
      <c r="CI129" s="133"/>
      <c r="CJ129" s="133"/>
      <c r="CK129" s="133"/>
      <c r="CL129" s="133"/>
      <c r="CM129" s="133"/>
      <c r="CN129" s="133"/>
      <c r="CO129" s="133"/>
      <c r="CP129" s="133"/>
      <c r="CQ129" s="133"/>
      <c r="CR129" s="133"/>
      <c r="CS129" s="133"/>
      <c r="CT129" s="133"/>
      <c r="CU129" s="133"/>
      <c r="CV129" s="133"/>
      <c r="CW129" s="133"/>
      <c r="CX129" s="133"/>
      <c r="CY129" s="133"/>
      <c r="CZ129" s="133"/>
      <c r="DA129" s="133"/>
      <c r="DB129" s="133"/>
      <c r="DC129" s="133"/>
      <c r="DD129" s="133"/>
      <c r="DE129" s="133"/>
      <c r="DF129" s="133"/>
      <c r="DG129" s="133"/>
      <c r="DH129" s="133"/>
      <c r="DI129" s="133"/>
      <c r="DJ129" s="133"/>
      <c r="DK129" s="133"/>
      <c r="DL129" s="133"/>
      <c r="DM129" s="133"/>
      <c r="DN129" s="133"/>
      <c r="DO129" s="133"/>
      <c r="DP129" s="133"/>
      <c r="DQ129" s="133"/>
      <c r="DR129" s="133"/>
      <c r="DS129" s="133"/>
      <c r="DT129" s="133"/>
      <c r="DU129" s="133"/>
      <c r="DV129" s="133"/>
      <c r="DW129" s="133"/>
      <c r="DX129" s="133"/>
      <c r="DY129" s="133"/>
      <c r="DZ129" s="133"/>
      <c r="EA129" s="133"/>
      <c r="EB129" s="133"/>
      <c r="EC129" s="133"/>
      <c r="ED129" s="133"/>
      <c r="EE129" s="133"/>
      <c r="EF129" s="133"/>
      <c r="EG129" s="133"/>
      <c r="EH129" s="133"/>
      <c r="EI129" s="133"/>
      <c r="EJ129" s="133"/>
      <c r="EK129" s="133"/>
      <c r="EL129" s="133"/>
      <c r="EM129" s="133"/>
      <c r="EN129" s="133"/>
      <c r="EO129" s="133"/>
      <c r="EP129" s="133"/>
      <c r="EQ129" s="133"/>
      <c r="ER129" s="133"/>
      <c r="ES129" s="133"/>
      <c r="ET129" s="133"/>
      <c r="EU129" s="133"/>
      <c r="EV129" s="133"/>
      <c r="EW129" s="133"/>
      <c r="EX129" s="133"/>
      <c r="EY129" s="133"/>
      <c r="EZ129" s="133"/>
      <c r="FA129" s="133"/>
      <c r="FB129" s="133"/>
      <c r="FC129" s="133"/>
      <c r="FD129" s="133"/>
      <c r="FE129" s="133"/>
      <c r="FF129" s="133"/>
      <c r="FG129" s="133"/>
      <c r="FH129" s="133"/>
      <c r="FI129" s="133"/>
      <c r="FJ129" s="133"/>
      <c r="FK129" s="133"/>
      <c r="FL129" s="133"/>
      <c r="FM129" s="133"/>
      <c r="FN129" s="133"/>
      <c r="FO129" s="133"/>
      <c r="FP129" s="133"/>
      <c r="FQ129" s="133"/>
      <c r="FR129" s="133"/>
      <c r="FS129" s="133"/>
      <c r="FT129" s="133"/>
      <c r="FU129" s="133"/>
      <c r="FV129" s="133"/>
      <c r="FW129" s="133"/>
      <c r="FX129" s="133"/>
      <c r="FY129" s="133"/>
      <c r="FZ129" s="133"/>
      <c r="GA129" s="133"/>
      <c r="GB129" s="133"/>
      <c r="GC129" s="133"/>
      <c r="GD129" s="133"/>
      <c r="GE129" s="133"/>
      <c r="GF129" s="133"/>
      <c r="GG129" s="133"/>
      <c r="GH129" s="133"/>
      <c r="GI129" s="133"/>
      <c r="GJ129" s="133"/>
      <c r="GK129" s="133"/>
      <c r="GL129" s="133"/>
      <c r="GM129" s="133"/>
      <c r="GN129" s="133"/>
      <c r="GO129" s="133"/>
      <c r="GP129" s="133"/>
      <c r="GQ129" s="133"/>
      <c r="GR129" s="133"/>
      <c r="GS129" s="133"/>
      <c r="GT129" s="133"/>
      <c r="GU129" s="133"/>
      <c r="GV129" s="133"/>
      <c r="GW129" s="133"/>
      <c r="GX129" s="133"/>
      <c r="GY129" s="133"/>
      <c r="GZ129" s="133"/>
      <c r="HA129" s="133"/>
      <c r="HB129" s="133"/>
      <c r="HC129" s="133"/>
      <c r="HD129" s="133"/>
      <c r="HE129" s="133"/>
      <c r="HF129" s="133"/>
      <c r="HG129" s="133"/>
      <c r="HH129" s="133"/>
      <c r="HI129" s="133"/>
      <c r="HJ129" s="133"/>
      <c r="HK129" s="133"/>
      <c r="HL129" s="133"/>
      <c r="HM129" s="133"/>
      <c r="HN129" s="133"/>
      <c r="HO129" s="133"/>
      <c r="HP129" s="133"/>
      <c r="HQ129" s="133"/>
      <c r="HR129" s="133"/>
      <c r="HS129" s="133"/>
      <c r="HT129" s="133"/>
      <c r="HU129" s="133"/>
      <c r="HV129" s="133"/>
      <c r="HW129" s="133"/>
      <c r="HX129" s="133"/>
      <c r="HY129" s="133"/>
      <c r="HZ129" s="133"/>
      <c r="IA129" s="133"/>
      <c r="IB129" s="133"/>
      <c r="IC129" s="133"/>
      <c r="ID129" s="133"/>
      <c r="IE129" s="133"/>
      <c r="IF129" s="133"/>
      <c r="IG129" s="133"/>
      <c r="IH129" s="133"/>
      <c r="II129" s="133"/>
      <c r="IJ129" s="133"/>
      <c r="IK129" s="133"/>
      <c r="IL129" s="133"/>
      <c r="IM129" s="133"/>
      <c r="IN129" s="133"/>
      <c r="IO129" s="133"/>
      <c r="IP129" s="133"/>
      <c r="IQ129" s="133"/>
      <c r="IR129" s="133"/>
      <c r="IS129" s="133"/>
      <c r="IT129" s="133"/>
      <c r="IU129" s="133"/>
      <c r="IV129" s="133"/>
      <c r="IW129" s="133"/>
    </row>
    <row r="130" customFormat="false" ht="12" hidden="true" customHeight="true" outlineLevel="0" collapsed="false">
      <c r="A130" s="134" t="s">
        <v>74</v>
      </c>
      <c r="B130" s="81" t="n">
        <v>36956</v>
      </c>
      <c r="C130" s="124" t="n">
        <v>3851.124</v>
      </c>
      <c r="D130" s="124" t="n">
        <v>3293.281</v>
      </c>
      <c r="E130" s="125" t="n">
        <v>7144.405</v>
      </c>
      <c r="F130" s="126" t="n">
        <v>448.282</v>
      </c>
      <c r="G130" s="135"/>
      <c r="H130" s="135"/>
      <c r="I130" s="124" t="n">
        <v>419.421</v>
      </c>
      <c r="J130" s="124" t="n">
        <v>473</v>
      </c>
      <c r="K130" s="124" t="n">
        <v>2741.659</v>
      </c>
      <c r="L130" s="124" t="n">
        <v>850</v>
      </c>
      <c r="M130" s="124" t="n">
        <v>1046.607</v>
      </c>
      <c r="N130" s="124" t="n">
        <v>844.247</v>
      </c>
      <c r="O130" s="124" t="n">
        <v>-7</v>
      </c>
      <c r="P130" s="125" t="n">
        <v>6816.216</v>
      </c>
      <c r="Q130" s="126" t="n">
        <v>217.861</v>
      </c>
      <c r="R130" s="124" t="n">
        <v>110.328</v>
      </c>
      <c r="S130" s="124" t="n">
        <v>328.189</v>
      </c>
      <c r="T130" s="136" t="n">
        <v>5391305</v>
      </c>
      <c r="U130" s="125" t="n">
        <v>15416878</v>
      </c>
      <c r="V130" s="129" t="n">
        <v>0</v>
      </c>
      <c r="W130" s="130" t="n">
        <v>46.7111759783933</v>
      </c>
      <c r="X130" s="53" t="n">
        <v>60</v>
      </c>
      <c r="Y130" s="55" t="n">
        <v>33</v>
      </c>
      <c r="Z130" s="132" t="n">
        <v>46.5</v>
      </c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33"/>
      <c r="BC130" s="133"/>
      <c r="BD130" s="133"/>
      <c r="BE130" s="133"/>
      <c r="BF130" s="133"/>
      <c r="BG130" s="133"/>
      <c r="BH130" s="133"/>
      <c r="BI130" s="133"/>
      <c r="BJ130" s="133"/>
      <c r="BK130" s="133"/>
      <c r="BL130" s="133"/>
      <c r="BM130" s="133"/>
      <c r="BN130" s="133"/>
      <c r="BO130" s="133"/>
      <c r="BP130" s="133"/>
      <c r="BQ130" s="133"/>
      <c r="BR130" s="133"/>
      <c r="BS130" s="133"/>
      <c r="BT130" s="133"/>
      <c r="BU130" s="133"/>
      <c r="BV130" s="133"/>
      <c r="BW130" s="133"/>
      <c r="BX130" s="133"/>
      <c r="BY130" s="133"/>
      <c r="BZ130" s="133"/>
      <c r="CA130" s="133"/>
      <c r="CB130" s="133"/>
      <c r="CC130" s="133"/>
      <c r="CD130" s="133"/>
      <c r="CE130" s="133"/>
      <c r="CF130" s="133"/>
      <c r="CG130" s="133"/>
      <c r="CH130" s="133"/>
      <c r="CI130" s="133"/>
      <c r="CJ130" s="133"/>
      <c r="CK130" s="133"/>
      <c r="CL130" s="133"/>
      <c r="CM130" s="133"/>
      <c r="CN130" s="133"/>
      <c r="CO130" s="133"/>
      <c r="CP130" s="133"/>
      <c r="CQ130" s="133"/>
      <c r="CR130" s="133"/>
      <c r="CS130" s="133"/>
      <c r="CT130" s="133"/>
      <c r="CU130" s="133"/>
      <c r="CV130" s="133"/>
      <c r="CW130" s="133"/>
      <c r="CX130" s="133"/>
      <c r="CY130" s="133"/>
      <c r="CZ130" s="133"/>
      <c r="DA130" s="133"/>
      <c r="DB130" s="133"/>
      <c r="DC130" s="133"/>
      <c r="DD130" s="133"/>
      <c r="DE130" s="133"/>
      <c r="DF130" s="133"/>
      <c r="DG130" s="133"/>
      <c r="DH130" s="133"/>
      <c r="DI130" s="133"/>
      <c r="DJ130" s="133"/>
      <c r="DK130" s="133"/>
      <c r="DL130" s="133"/>
      <c r="DM130" s="133"/>
      <c r="DN130" s="133"/>
      <c r="DO130" s="133"/>
      <c r="DP130" s="133"/>
      <c r="DQ130" s="133"/>
      <c r="DR130" s="133"/>
      <c r="DS130" s="133"/>
      <c r="DT130" s="133"/>
      <c r="DU130" s="133"/>
      <c r="DV130" s="133"/>
      <c r="DW130" s="133"/>
      <c r="DX130" s="133"/>
      <c r="DY130" s="133"/>
      <c r="DZ130" s="133"/>
      <c r="EA130" s="133"/>
      <c r="EB130" s="133"/>
      <c r="EC130" s="133"/>
      <c r="ED130" s="133"/>
      <c r="EE130" s="133"/>
      <c r="EF130" s="133"/>
      <c r="EG130" s="133"/>
      <c r="EH130" s="133"/>
      <c r="EI130" s="133"/>
      <c r="EJ130" s="133"/>
      <c r="EK130" s="133"/>
      <c r="EL130" s="133"/>
      <c r="EM130" s="133"/>
      <c r="EN130" s="133"/>
      <c r="EO130" s="133"/>
      <c r="EP130" s="133"/>
      <c r="EQ130" s="133"/>
      <c r="ER130" s="133"/>
      <c r="ES130" s="133"/>
      <c r="ET130" s="133"/>
      <c r="EU130" s="133"/>
      <c r="EV130" s="133"/>
      <c r="EW130" s="133"/>
      <c r="EX130" s="133"/>
      <c r="EY130" s="133"/>
      <c r="EZ130" s="133"/>
      <c r="FA130" s="133"/>
      <c r="FB130" s="133"/>
      <c r="FC130" s="133"/>
      <c r="FD130" s="133"/>
      <c r="FE130" s="133"/>
      <c r="FF130" s="133"/>
      <c r="FG130" s="133"/>
      <c r="FH130" s="133"/>
      <c r="FI130" s="133"/>
      <c r="FJ130" s="133"/>
      <c r="FK130" s="133"/>
      <c r="FL130" s="133"/>
      <c r="FM130" s="133"/>
      <c r="FN130" s="133"/>
      <c r="FO130" s="133"/>
      <c r="FP130" s="133"/>
      <c r="FQ130" s="133"/>
      <c r="FR130" s="133"/>
      <c r="FS130" s="133"/>
      <c r="FT130" s="133"/>
      <c r="FU130" s="133"/>
      <c r="FV130" s="133"/>
      <c r="FW130" s="133"/>
      <c r="FX130" s="133"/>
      <c r="FY130" s="133"/>
      <c r="FZ130" s="133"/>
      <c r="GA130" s="133"/>
      <c r="GB130" s="133"/>
      <c r="GC130" s="133"/>
      <c r="GD130" s="133"/>
      <c r="GE130" s="133"/>
      <c r="GF130" s="133"/>
      <c r="GG130" s="133"/>
      <c r="GH130" s="133"/>
      <c r="GI130" s="133"/>
      <c r="GJ130" s="133"/>
      <c r="GK130" s="133"/>
      <c r="GL130" s="133"/>
      <c r="GM130" s="133"/>
      <c r="GN130" s="133"/>
      <c r="GO130" s="133"/>
      <c r="GP130" s="133"/>
      <c r="GQ130" s="133"/>
      <c r="GR130" s="133"/>
      <c r="GS130" s="133"/>
      <c r="GT130" s="133"/>
      <c r="GU130" s="133"/>
      <c r="GV130" s="133"/>
      <c r="GW130" s="133"/>
      <c r="GX130" s="133"/>
      <c r="GY130" s="133"/>
      <c r="GZ130" s="133"/>
      <c r="HA130" s="133"/>
      <c r="HB130" s="133"/>
      <c r="HC130" s="133"/>
      <c r="HD130" s="133"/>
      <c r="HE130" s="133"/>
      <c r="HF130" s="133"/>
      <c r="HG130" s="133"/>
      <c r="HH130" s="133"/>
      <c r="HI130" s="133"/>
      <c r="HJ130" s="133"/>
      <c r="HK130" s="133"/>
      <c r="HL130" s="133"/>
      <c r="HM130" s="133"/>
      <c r="HN130" s="133"/>
      <c r="HO130" s="133"/>
      <c r="HP130" s="133"/>
      <c r="HQ130" s="133"/>
      <c r="HR130" s="133"/>
      <c r="HS130" s="133"/>
      <c r="HT130" s="133"/>
      <c r="HU130" s="133"/>
      <c r="HV130" s="133"/>
      <c r="HW130" s="133"/>
      <c r="HX130" s="133"/>
      <c r="HY130" s="133"/>
      <c r="HZ130" s="133"/>
      <c r="IA130" s="133"/>
      <c r="IB130" s="133"/>
      <c r="IC130" s="133"/>
      <c r="ID130" s="133"/>
      <c r="IE130" s="133"/>
      <c r="IF130" s="133"/>
      <c r="IG130" s="133"/>
      <c r="IH130" s="133"/>
      <c r="II130" s="133"/>
      <c r="IJ130" s="133"/>
      <c r="IK130" s="133"/>
      <c r="IL130" s="133"/>
      <c r="IM130" s="133"/>
      <c r="IN130" s="133"/>
      <c r="IO130" s="133"/>
      <c r="IP130" s="133"/>
      <c r="IQ130" s="133"/>
      <c r="IR130" s="133"/>
      <c r="IS130" s="133"/>
      <c r="IT130" s="133"/>
      <c r="IU130" s="133"/>
      <c r="IV130" s="133"/>
      <c r="IW130" s="133"/>
    </row>
    <row r="131" customFormat="false" ht="12" hidden="true" customHeight="true" outlineLevel="0" collapsed="false">
      <c r="A131" s="134" t="s">
        <v>68</v>
      </c>
      <c r="B131" s="81" t="n">
        <v>36957</v>
      </c>
      <c r="C131" s="124" t="n">
        <v>3920.351</v>
      </c>
      <c r="D131" s="124" t="n">
        <v>3139.677</v>
      </c>
      <c r="E131" s="125" t="n">
        <v>7060.028</v>
      </c>
      <c r="F131" s="126" t="n">
        <v>599.581</v>
      </c>
      <c r="G131" s="135"/>
      <c r="H131" s="135"/>
      <c r="I131" s="124" t="n">
        <v>440.35</v>
      </c>
      <c r="J131" s="124" t="n">
        <v>457</v>
      </c>
      <c r="K131" s="124" t="n">
        <v>2686.07</v>
      </c>
      <c r="L131" s="124" t="n">
        <v>850</v>
      </c>
      <c r="M131" s="124" t="n">
        <v>1042.915</v>
      </c>
      <c r="N131" s="124" t="n">
        <v>827.044</v>
      </c>
      <c r="O131" s="124" t="n">
        <v>-7</v>
      </c>
      <c r="P131" s="125" t="n">
        <v>6895.96</v>
      </c>
      <c r="Q131" s="126" t="n">
        <v>74.66</v>
      </c>
      <c r="R131" s="124" t="n">
        <v>89.408</v>
      </c>
      <c r="S131" s="124" t="n">
        <v>164.068</v>
      </c>
      <c r="T131" s="136" t="n">
        <v>5465965</v>
      </c>
      <c r="U131" s="125" t="n">
        <v>15506286</v>
      </c>
      <c r="V131" s="129" t="n">
        <v>2.27373675443232E-013</v>
      </c>
      <c r="W131" s="130" t="n">
        <v>45.4735340403663</v>
      </c>
      <c r="X131" s="53" t="n">
        <v>58</v>
      </c>
      <c r="Y131" s="55" t="n">
        <v>31</v>
      </c>
      <c r="Z131" s="132" t="n">
        <v>44.5</v>
      </c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33"/>
      <c r="BE131" s="133"/>
      <c r="BF131" s="133"/>
      <c r="BG131" s="133"/>
      <c r="BH131" s="133"/>
      <c r="BI131" s="133"/>
      <c r="BJ131" s="133"/>
      <c r="BK131" s="133"/>
      <c r="BL131" s="133"/>
      <c r="BM131" s="133"/>
      <c r="BN131" s="133"/>
      <c r="BO131" s="133"/>
      <c r="BP131" s="133"/>
      <c r="BQ131" s="133"/>
      <c r="BR131" s="133"/>
      <c r="BS131" s="133"/>
      <c r="BT131" s="133"/>
      <c r="BU131" s="133"/>
      <c r="BV131" s="133"/>
      <c r="BW131" s="133"/>
      <c r="BX131" s="133"/>
      <c r="BY131" s="133"/>
      <c r="BZ131" s="133"/>
      <c r="CA131" s="133"/>
      <c r="CB131" s="133"/>
      <c r="CC131" s="133"/>
      <c r="CD131" s="133"/>
      <c r="CE131" s="133"/>
      <c r="CF131" s="133"/>
      <c r="CG131" s="133"/>
      <c r="CH131" s="133"/>
      <c r="CI131" s="133"/>
      <c r="CJ131" s="133"/>
      <c r="CK131" s="133"/>
      <c r="CL131" s="133"/>
      <c r="CM131" s="133"/>
      <c r="CN131" s="133"/>
      <c r="CO131" s="133"/>
      <c r="CP131" s="133"/>
      <c r="CQ131" s="133"/>
      <c r="CR131" s="133"/>
      <c r="CS131" s="133"/>
      <c r="CT131" s="133"/>
      <c r="CU131" s="133"/>
      <c r="CV131" s="133"/>
      <c r="CW131" s="133"/>
      <c r="CX131" s="133"/>
      <c r="CY131" s="133"/>
      <c r="CZ131" s="133"/>
      <c r="DA131" s="133"/>
      <c r="DB131" s="133"/>
      <c r="DC131" s="133"/>
      <c r="DD131" s="133"/>
      <c r="DE131" s="133"/>
      <c r="DF131" s="133"/>
      <c r="DG131" s="133"/>
      <c r="DH131" s="133"/>
      <c r="DI131" s="133"/>
      <c r="DJ131" s="133"/>
      <c r="DK131" s="133"/>
      <c r="DL131" s="133"/>
      <c r="DM131" s="133"/>
      <c r="DN131" s="133"/>
      <c r="DO131" s="133"/>
      <c r="DP131" s="133"/>
      <c r="DQ131" s="133"/>
      <c r="DR131" s="133"/>
      <c r="DS131" s="133"/>
      <c r="DT131" s="133"/>
      <c r="DU131" s="133"/>
      <c r="DV131" s="133"/>
      <c r="DW131" s="133"/>
      <c r="DX131" s="133"/>
      <c r="DY131" s="133"/>
      <c r="DZ131" s="133"/>
      <c r="EA131" s="133"/>
      <c r="EB131" s="133"/>
      <c r="EC131" s="133"/>
      <c r="ED131" s="133"/>
      <c r="EE131" s="133"/>
      <c r="EF131" s="133"/>
      <c r="EG131" s="133"/>
      <c r="EH131" s="133"/>
      <c r="EI131" s="133"/>
      <c r="EJ131" s="133"/>
      <c r="EK131" s="133"/>
      <c r="EL131" s="133"/>
      <c r="EM131" s="133"/>
      <c r="EN131" s="133"/>
      <c r="EO131" s="133"/>
      <c r="EP131" s="133"/>
      <c r="EQ131" s="133"/>
      <c r="ER131" s="133"/>
      <c r="ES131" s="133"/>
      <c r="ET131" s="133"/>
      <c r="EU131" s="133"/>
      <c r="EV131" s="133"/>
      <c r="EW131" s="133"/>
      <c r="EX131" s="133"/>
      <c r="EY131" s="133"/>
      <c r="EZ131" s="133"/>
      <c r="FA131" s="133"/>
      <c r="FB131" s="133"/>
      <c r="FC131" s="133"/>
      <c r="FD131" s="133"/>
      <c r="FE131" s="133"/>
      <c r="FF131" s="133"/>
      <c r="FG131" s="133"/>
      <c r="FH131" s="133"/>
      <c r="FI131" s="133"/>
      <c r="FJ131" s="133"/>
      <c r="FK131" s="133"/>
      <c r="FL131" s="133"/>
      <c r="FM131" s="133"/>
      <c r="FN131" s="133"/>
      <c r="FO131" s="133"/>
      <c r="FP131" s="133"/>
      <c r="FQ131" s="133"/>
      <c r="FR131" s="133"/>
      <c r="FS131" s="133"/>
      <c r="FT131" s="133"/>
      <c r="FU131" s="133"/>
      <c r="FV131" s="133"/>
      <c r="FW131" s="133"/>
      <c r="FX131" s="133"/>
      <c r="FY131" s="133"/>
      <c r="FZ131" s="133"/>
      <c r="GA131" s="133"/>
      <c r="GB131" s="133"/>
      <c r="GC131" s="133"/>
      <c r="GD131" s="133"/>
      <c r="GE131" s="133"/>
      <c r="GF131" s="133"/>
      <c r="GG131" s="133"/>
      <c r="GH131" s="133"/>
      <c r="GI131" s="133"/>
      <c r="GJ131" s="133"/>
      <c r="GK131" s="133"/>
      <c r="GL131" s="133"/>
      <c r="GM131" s="133"/>
      <c r="GN131" s="133"/>
      <c r="GO131" s="133"/>
      <c r="GP131" s="133"/>
      <c r="GQ131" s="133"/>
      <c r="GR131" s="133"/>
      <c r="GS131" s="133"/>
      <c r="GT131" s="133"/>
      <c r="GU131" s="133"/>
      <c r="GV131" s="133"/>
      <c r="GW131" s="133"/>
      <c r="GX131" s="133"/>
      <c r="GY131" s="133"/>
      <c r="GZ131" s="133"/>
      <c r="HA131" s="133"/>
      <c r="HB131" s="133"/>
      <c r="HC131" s="133"/>
      <c r="HD131" s="133"/>
      <c r="HE131" s="133"/>
      <c r="HF131" s="133"/>
      <c r="HG131" s="133"/>
      <c r="HH131" s="133"/>
      <c r="HI131" s="133"/>
      <c r="HJ131" s="133"/>
      <c r="HK131" s="133"/>
      <c r="HL131" s="133"/>
      <c r="HM131" s="133"/>
      <c r="HN131" s="133"/>
      <c r="HO131" s="133"/>
      <c r="HP131" s="133"/>
      <c r="HQ131" s="133"/>
      <c r="HR131" s="133"/>
      <c r="HS131" s="133"/>
      <c r="HT131" s="133"/>
      <c r="HU131" s="133"/>
      <c r="HV131" s="133"/>
      <c r="HW131" s="133"/>
      <c r="HX131" s="133"/>
      <c r="HY131" s="133"/>
      <c r="HZ131" s="133"/>
      <c r="IA131" s="133"/>
      <c r="IB131" s="133"/>
      <c r="IC131" s="133"/>
      <c r="ID131" s="133"/>
      <c r="IE131" s="133"/>
      <c r="IF131" s="133"/>
      <c r="IG131" s="133"/>
      <c r="IH131" s="133"/>
      <c r="II131" s="133"/>
      <c r="IJ131" s="133"/>
      <c r="IK131" s="133"/>
      <c r="IL131" s="133"/>
      <c r="IM131" s="133"/>
      <c r="IN131" s="133"/>
      <c r="IO131" s="133"/>
      <c r="IP131" s="133"/>
      <c r="IQ131" s="133"/>
      <c r="IR131" s="133"/>
      <c r="IS131" s="133"/>
      <c r="IT131" s="133"/>
      <c r="IU131" s="133"/>
      <c r="IV131" s="133"/>
      <c r="IW131" s="133"/>
    </row>
    <row r="132" customFormat="false" ht="12" hidden="true" customHeight="true" outlineLevel="0" collapsed="false">
      <c r="A132" s="134" t="s">
        <v>69</v>
      </c>
      <c r="B132" s="81" t="n">
        <v>36958</v>
      </c>
      <c r="C132" s="124" t="n">
        <v>3911.943</v>
      </c>
      <c r="D132" s="124" t="n">
        <v>3144.506</v>
      </c>
      <c r="E132" s="125" t="n">
        <v>7056.449</v>
      </c>
      <c r="F132" s="126" t="n">
        <v>651.564</v>
      </c>
      <c r="G132" s="135"/>
      <c r="H132" s="135"/>
      <c r="I132" s="124" t="n">
        <v>431.915</v>
      </c>
      <c r="J132" s="124" t="n">
        <v>485</v>
      </c>
      <c r="K132" s="124" t="n">
        <v>2620.919</v>
      </c>
      <c r="L132" s="124" t="n">
        <v>852.301</v>
      </c>
      <c r="M132" s="124" t="n">
        <v>1156.266</v>
      </c>
      <c r="N132" s="124" t="n">
        <v>830.97</v>
      </c>
      <c r="O132" s="124" t="n">
        <v>-5</v>
      </c>
      <c r="P132" s="125" t="n">
        <v>7023.935</v>
      </c>
      <c r="Q132" s="126" t="n">
        <v>-22.021</v>
      </c>
      <c r="R132" s="124" t="n">
        <v>54.535</v>
      </c>
      <c r="S132" s="124" t="n">
        <v>32.514</v>
      </c>
      <c r="T132" s="136" t="n">
        <v>5443944</v>
      </c>
      <c r="U132" s="125" t="n">
        <v>15560821</v>
      </c>
      <c r="V132" s="129" t="n">
        <v>1.27897692436818E-013</v>
      </c>
      <c r="W132" s="130" t="n">
        <v>43.4884498987623</v>
      </c>
      <c r="X132" s="53" t="n">
        <v>57</v>
      </c>
      <c r="Y132" s="55" t="n">
        <v>32</v>
      </c>
      <c r="Z132" s="132" t="n">
        <v>44.5</v>
      </c>
      <c r="AA132" s="133"/>
      <c r="AB132" s="133"/>
      <c r="AC132" s="133"/>
      <c r="AD132" s="133"/>
      <c r="AE132" s="133"/>
      <c r="AF132" s="133"/>
      <c r="AG132" s="133"/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  <c r="BA132" s="133"/>
      <c r="BB132" s="133"/>
      <c r="BC132" s="133"/>
      <c r="BD132" s="133"/>
      <c r="BE132" s="133"/>
      <c r="BF132" s="133"/>
      <c r="BG132" s="133"/>
      <c r="BH132" s="133"/>
      <c r="BI132" s="133"/>
      <c r="BJ132" s="133"/>
      <c r="BK132" s="133"/>
      <c r="BL132" s="133"/>
      <c r="BM132" s="133"/>
      <c r="BN132" s="133"/>
      <c r="BO132" s="133"/>
      <c r="BP132" s="133"/>
      <c r="BQ132" s="133"/>
      <c r="BR132" s="133"/>
      <c r="BS132" s="133"/>
      <c r="BT132" s="133"/>
      <c r="BU132" s="133"/>
      <c r="BV132" s="133"/>
      <c r="BW132" s="133"/>
      <c r="BX132" s="133"/>
      <c r="BY132" s="133"/>
      <c r="BZ132" s="133"/>
      <c r="CA132" s="133"/>
      <c r="CB132" s="133"/>
      <c r="CC132" s="133"/>
      <c r="CD132" s="133"/>
      <c r="CE132" s="133"/>
      <c r="CF132" s="133"/>
      <c r="CG132" s="133"/>
      <c r="CH132" s="133"/>
      <c r="CI132" s="133"/>
      <c r="CJ132" s="133"/>
      <c r="CK132" s="133"/>
      <c r="CL132" s="133"/>
      <c r="CM132" s="133"/>
      <c r="CN132" s="133"/>
      <c r="CO132" s="133"/>
      <c r="CP132" s="133"/>
      <c r="CQ132" s="133"/>
      <c r="CR132" s="133"/>
      <c r="CS132" s="133"/>
      <c r="CT132" s="133"/>
      <c r="CU132" s="133"/>
      <c r="CV132" s="133"/>
      <c r="CW132" s="133"/>
      <c r="CX132" s="133"/>
      <c r="CY132" s="133"/>
      <c r="CZ132" s="133"/>
      <c r="DA132" s="133"/>
      <c r="DB132" s="133"/>
      <c r="DC132" s="133"/>
      <c r="DD132" s="133"/>
      <c r="DE132" s="133"/>
      <c r="DF132" s="133"/>
      <c r="DG132" s="133"/>
      <c r="DH132" s="133"/>
      <c r="DI132" s="133"/>
      <c r="DJ132" s="133"/>
      <c r="DK132" s="133"/>
      <c r="DL132" s="133"/>
      <c r="DM132" s="133"/>
      <c r="DN132" s="133"/>
      <c r="DO132" s="133"/>
      <c r="DP132" s="133"/>
      <c r="DQ132" s="133"/>
      <c r="DR132" s="133"/>
      <c r="DS132" s="133"/>
      <c r="DT132" s="133"/>
      <c r="DU132" s="133"/>
      <c r="DV132" s="133"/>
      <c r="DW132" s="133"/>
      <c r="DX132" s="133"/>
      <c r="DY132" s="133"/>
      <c r="DZ132" s="133"/>
      <c r="EA132" s="133"/>
      <c r="EB132" s="133"/>
      <c r="EC132" s="133"/>
      <c r="ED132" s="133"/>
      <c r="EE132" s="133"/>
      <c r="EF132" s="133"/>
      <c r="EG132" s="133"/>
      <c r="EH132" s="133"/>
      <c r="EI132" s="133"/>
      <c r="EJ132" s="133"/>
      <c r="EK132" s="133"/>
      <c r="EL132" s="133"/>
      <c r="EM132" s="133"/>
      <c r="EN132" s="133"/>
      <c r="EO132" s="133"/>
      <c r="EP132" s="133"/>
      <c r="EQ132" s="133"/>
      <c r="ER132" s="133"/>
      <c r="ES132" s="133"/>
      <c r="ET132" s="133"/>
      <c r="EU132" s="133"/>
      <c r="EV132" s="133"/>
      <c r="EW132" s="133"/>
      <c r="EX132" s="133"/>
      <c r="EY132" s="133"/>
      <c r="EZ132" s="133"/>
      <c r="FA132" s="133"/>
      <c r="FB132" s="133"/>
      <c r="FC132" s="133"/>
      <c r="FD132" s="133"/>
      <c r="FE132" s="133"/>
      <c r="FF132" s="133"/>
      <c r="FG132" s="133"/>
      <c r="FH132" s="133"/>
      <c r="FI132" s="133"/>
      <c r="FJ132" s="133"/>
      <c r="FK132" s="133"/>
      <c r="FL132" s="133"/>
      <c r="FM132" s="133"/>
      <c r="FN132" s="133"/>
      <c r="FO132" s="133"/>
      <c r="FP132" s="133"/>
      <c r="FQ132" s="133"/>
      <c r="FR132" s="133"/>
      <c r="FS132" s="133"/>
      <c r="FT132" s="133"/>
      <c r="FU132" s="133"/>
      <c r="FV132" s="133"/>
      <c r="FW132" s="133"/>
      <c r="FX132" s="133"/>
      <c r="FY132" s="133"/>
      <c r="FZ132" s="133"/>
      <c r="GA132" s="133"/>
      <c r="GB132" s="133"/>
      <c r="GC132" s="133"/>
      <c r="GD132" s="133"/>
      <c r="GE132" s="133"/>
      <c r="GF132" s="133"/>
      <c r="GG132" s="133"/>
      <c r="GH132" s="133"/>
      <c r="GI132" s="133"/>
      <c r="GJ132" s="133"/>
      <c r="GK132" s="133"/>
      <c r="GL132" s="133"/>
      <c r="GM132" s="133"/>
      <c r="GN132" s="133"/>
      <c r="GO132" s="133"/>
      <c r="GP132" s="133"/>
      <c r="GQ132" s="133"/>
      <c r="GR132" s="133"/>
      <c r="GS132" s="133"/>
      <c r="GT132" s="133"/>
      <c r="GU132" s="133"/>
      <c r="GV132" s="133"/>
      <c r="GW132" s="133"/>
      <c r="GX132" s="133"/>
      <c r="GY132" s="133"/>
      <c r="GZ132" s="133"/>
      <c r="HA132" s="133"/>
      <c r="HB132" s="133"/>
      <c r="HC132" s="133"/>
      <c r="HD132" s="133"/>
      <c r="HE132" s="133"/>
      <c r="HF132" s="133"/>
      <c r="HG132" s="133"/>
      <c r="HH132" s="133"/>
      <c r="HI132" s="133"/>
      <c r="HJ132" s="133"/>
      <c r="HK132" s="133"/>
      <c r="HL132" s="133"/>
      <c r="HM132" s="133"/>
      <c r="HN132" s="133"/>
      <c r="HO132" s="133"/>
      <c r="HP132" s="133"/>
      <c r="HQ132" s="133"/>
      <c r="HR132" s="133"/>
      <c r="HS132" s="133"/>
      <c r="HT132" s="133"/>
      <c r="HU132" s="133"/>
      <c r="HV132" s="133"/>
      <c r="HW132" s="133"/>
      <c r="HX132" s="133"/>
      <c r="HY132" s="133"/>
      <c r="HZ132" s="133"/>
      <c r="IA132" s="133"/>
      <c r="IB132" s="133"/>
      <c r="IC132" s="133"/>
      <c r="ID132" s="133"/>
      <c r="IE132" s="133"/>
      <c r="IF132" s="133"/>
      <c r="IG132" s="133"/>
      <c r="IH132" s="133"/>
      <c r="II132" s="133"/>
      <c r="IJ132" s="133"/>
      <c r="IK132" s="133"/>
      <c r="IL132" s="133"/>
      <c r="IM132" s="133"/>
      <c r="IN132" s="133"/>
      <c r="IO132" s="133"/>
      <c r="IP132" s="133"/>
      <c r="IQ132" s="133"/>
      <c r="IR132" s="133"/>
      <c r="IS132" s="133"/>
      <c r="IT132" s="133"/>
      <c r="IU132" s="133"/>
      <c r="IV132" s="133"/>
      <c r="IW132" s="133"/>
    </row>
    <row r="133" customFormat="false" ht="12" hidden="true" customHeight="true" outlineLevel="0" collapsed="false">
      <c r="A133" s="134" t="s">
        <v>70</v>
      </c>
      <c r="B133" s="81" t="n">
        <v>36959</v>
      </c>
      <c r="C133" s="124" t="n">
        <v>3897.994</v>
      </c>
      <c r="D133" s="124" t="n">
        <v>3158.919</v>
      </c>
      <c r="E133" s="125" t="n">
        <v>7056.913</v>
      </c>
      <c r="F133" s="126" t="n">
        <v>507.606</v>
      </c>
      <c r="G133" s="135"/>
      <c r="H133" s="135"/>
      <c r="I133" s="124" t="n">
        <v>460.866</v>
      </c>
      <c r="J133" s="124" t="n">
        <v>494</v>
      </c>
      <c r="K133" s="124" t="n">
        <v>2598.335</v>
      </c>
      <c r="L133" s="124" t="n">
        <v>865.783</v>
      </c>
      <c r="M133" s="124" t="n">
        <v>1205.433</v>
      </c>
      <c r="N133" s="124" t="n">
        <v>846.825</v>
      </c>
      <c r="O133" s="124" t="n">
        <v>-4</v>
      </c>
      <c r="P133" s="125" t="n">
        <v>6974.848</v>
      </c>
      <c r="Q133" s="126" t="n">
        <v>-19.595</v>
      </c>
      <c r="R133" s="124" t="n">
        <v>101.66</v>
      </c>
      <c r="S133" s="124" t="n">
        <v>82.065</v>
      </c>
      <c r="T133" s="136" t="n">
        <v>5424349</v>
      </c>
      <c r="U133" s="125" t="n">
        <v>15662481</v>
      </c>
      <c r="V133" s="129" t="n">
        <v>-3.97903932025656E-013</v>
      </c>
      <c r="W133" s="130" t="n">
        <v>45.8669421595202</v>
      </c>
      <c r="X133" s="53" t="n">
        <v>57</v>
      </c>
      <c r="Y133" s="55" t="n">
        <v>39</v>
      </c>
      <c r="Z133" s="132" t="n">
        <v>48</v>
      </c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133"/>
      <c r="BA133" s="133"/>
      <c r="BB133" s="133"/>
      <c r="BC133" s="133"/>
      <c r="BD133" s="133"/>
      <c r="BE133" s="133"/>
      <c r="BF133" s="133"/>
      <c r="BG133" s="133"/>
      <c r="BH133" s="133"/>
      <c r="BI133" s="133"/>
      <c r="BJ133" s="133"/>
      <c r="BK133" s="133"/>
      <c r="BL133" s="133"/>
      <c r="BM133" s="133"/>
      <c r="BN133" s="133"/>
      <c r="BO133" s="133"/>
      <c r="BP133" s="133"/>
      <c r="BQ133" s="133"/>
      <c r="BR133" s="133"/>
      <c r="BS133" s="133"/>
      <c r="BT133" s="133"/>
      <c r="BU133" s="133"/>
      <c r="BV133" s="133"/>
      <c r="BW133" s="133"/>
      <c r="BX133" s="133"/>
      <c r="BY133" s="133"/>
      <c r="BZ133" s="133"/>
      <c r="CA133" s="133"/>
      <c r="CB133" s="133"/>
      <c r="CC133" s="133"/>
      <c r="CD133" s="133"/>
      <c r="CE133" s="133"/>
      <c r="CF133" s="133"/>
      <c r="CG133" s="133"/>
      <c r="CH133" s="133"/>
      <c r="CI133" s="133"/>
      <c r="CJ133" s="133"/>
      <c r="CK133" s="133"/>
      <c r="CL133" s="133"/>
      <c r="CM133" s="133"/>
      <c r="CN133" s="133"/>
      <c r="CO133" s="133"/>
      <c r="CP133" s="133"/>
      <c r="CQ133" s="133"/>
      <c r="CR133" s="133"/>
      <c r="CS133" s="133"/>
      <c r="CT133" s="133"/>
      <c r="CU133" s="133"/>
      <c r="CV133" s="133"/>
      <c r="CW133" s="133"/>
      <c r="CX133" s="133"/>
      <c r="CY133" s="133"/>
      <c r="CZ133" s="133"/>
      <c r="DA133" s="133"/>
      <c r="DB133" s="133"/>
      <c r="DC133" s="133"/>
      <c r="DD133" s="133"/>
      <c r="DE133" s="133"/>
      <c r="DF133" s="133"/>
      <c r="DG133" s="133"/>
      <c r="DH133" s="133"/>
      <c r="DI133" s="133"/>
      <c r="DJ133" s="133"/>
      <c r="DK133" s="133"/>
      <c r="DL133" s="133"/>
      <c r="DM133" s="133"/>
      <c r="DN133" s="133"/>
      <c r="DO133" s="133"/>
      <c r="DP133" s="133"/>
      <c r="DQ133" s="133"/>
      <c r="DR133" s="133"/>
      <c r="DS133" s="133"/>
      <c r="DT133" s="133"/>
      <c r="DU133" s="133"/>
      <c r="DV133" s="133"/>
      <c r="DW133" s="133"/>
      <c r="DX133" s="133"/>
      <c r="DY133" s="133"/>
      <c r="DZ133" s="133"/>
      <c r="EA133" s="133"/>
      <c r="EB133" s="133"/>
      <c r="EC133" s="133"/>
      <c r="ED133" s="133"/>
      <c r="EE133" s="133"/>
      <c r="EF133" s="133"/>
      <c r="EG133" s="133"/>
      <c r="EH133" s="133"/>
      <c r="EI133" s="133"/>
      <c r="EJ133" s="133"/>
      <c r="EK133" s="133"/>
      <c r="EL133" s="133"/>
      <c r="EM133" s="133"/>
      <c r="EN133" s="133"/>
      <c r="EO133" s="133"/>
      <c r="EP133" s="133"/>
      <c r="EQ133" s="133"/>
      <c r="ER133" s="133"/>
      <c r="ES133" s="133"/>
      <c r="ET133" s="133"/>
      <c r="EU133" s="133"/>
      <c r="EV133" s="133"/>
      <c r="EW133" s="133"/>
      <c r="EX133" s="133"/>
      <c r="EY133" s="133"/>
      <c r="EZ133" s="133"/>
      <c r="FA133" s="133"/>
      <c r="FB133" s="133"/>
      <c r="FC133" s="133"/>
      <c r="FD133" s="133"/>
      <c r="FE133" s="133"/>
      <c r="FF133" s="133"/>
      <c r="FG133" s="133"/>
      <c r="FH133" s="133"/>
      <c r="FI133" s="133"/>
      <c r="FJ133" s="133"/>
      <c r="FK133" s="133"/>
      <c r="FL133" s="133"/>
      <c r="FM133" s="133"/>
      <c r="FN133" s="133"/>
      <c r="FO133" s="133"/>
      <c r="FP133" s="133"/>
      <c r="FQ133" s="133"/>
      <c r="FR133" s="133"/>
      <c r="FS133" s="133"/>
      <c r="FT133" s="133"/>
      <c r="FU133" s="133"/>
      <c r="FV133" s="133"/>
      <c r="FW133" s="133"/>
      <c r="FX133" s="133"/>
      <c r="FY133" s="133"/>
      <c r="FZ133" s="133"/>
      <c r="GA133" s="133"/>
      <c r="GB133" s="133"/>
      <c r="GC133" s="133"/>
      <c r="GD133" s="133"/>
      <c r="GE133" s="133"/>
      <c r="GF133" s="133"/>
      <c r="GG133" s="133"/>
      <c r="GH133" s="133"/>
      <c r="GI133" s="133"/>
      <c r="GJ133" s="133"/>
      <c r="GK133" s="133"/>
      <c r="GL133" s="133"/>
      <c r="GM133" s="133"/>
      <c r="GN133" s="133"/>
      <c r="GO133" s="133"/>
      <c r="GP133" s="133"/>
      <c r="GQ133" s="133"/>
      <c r="GR133" s="133"/>
      <c r="GS133" s="133"/>
      <c r="GT133" s="133"/>
      <c r="GU133" s="133"/>
      <c r="GV133" s="133"/>
      <c r="GW133" s="133"/>
      <c r="GX133" s="133"/>
      <c r="GY133" s="133"/>
      <c r="GZ133" s="133"/>
      <c r="HA133" s="133"/>
      <c r="HB133" s="133"/>
      <c r="HC133" s="133"/>
      <c r="HD133" s="133"/>
      <c r="HE133" s="133"/>
      <c r="HF133" s="133"/>
      <c r="HG133" s="133"/>
      <c r="HH133" s="133"/>
      <c r="HI133" s="133"/>
      <c r="HJ133" s="133"/>
      <c r="HK133" s="133"/>
      <c r="HL133" s="133"/>
      <c r="HM133" s="133"/>
      <c r="HN133" s="133"/>
      <c r="HO133" s="133"/>
      <c r="HP133" s="133"/>
      <c r="HQ133" s="133"/>
      <c r="HR133" s="133"/>
      <c r="HS133" s="133"/>
      <c r="HT133" s="133"/>
      <c r="HU133" s="133"/>
      <c r="HV133" s="133"/>
      <c r="HW133" s="133"/>
      <c r="HX133" s="133"/>
      <c r="HY133" s="133"/>
      <c r="HZ133" s="133"/>
      <c r="IA133" s="133"/>
      <c r="IB133" s="133"/>
      <c r="IC133" s="133"/>
      <c r="ID133" s="133"/>
      <c r="IE133" s="133"/>
      <c r="IF133" s="133"/>
      <c r="IG133" s="133"/>
      <c r="IH133" s="133"/>
      <c r="II133" s="133"/>
      <c r="IJ133" s="133"/>
      <c r="IK133" s="133"/>
      <c r="IL133" s="133"/>
      <c r="IM133" s="133"/>
      <c r="IN133" s="133"/>
      <c r="IO133" s="133"/>
      <c r="IP133" s="133"/>
      <c r="IQ133" s="133"/>
      <c r="IR133" s="133"/>
      <c r="IS133" s="133"/>
      <c r="IT133" s="133"/>
      <c r="IU133" s="133"/>
      <c r="IV133" s="133"/>
      <c r="IW133" s="133"/>
    </row>
    <row r="134" customFormat="false" ht="12" hidden="true" customHeight="true" outlineLevel="0" collapsed="false">
      <c r="A134" s="134" t="s">
        <v>71</v>
      </c>
      <c r="B134" s="81" t="n">
        <v>36960</v>
      </c>
      <c r="C134" s="124" t="n">
        <v>3934.408</v>
      </c>
      <c r="D134" s="124" t="n">
        <v>3173.678</v>
      </c>
      <c r="E134" s="125" t="n">
        <v>7108.086</v>
      </c>
      <c r="F134" s="126" t="n">
        <v>1051.572</v>
      </c>
      <c r="G134" s="135"/>
      <c r="H134" s="135"/>
      <c r="I134" s="124" t="n">
        <v>470.356</v>
      </c>
      <c r="J134" s="124" t="n">
        <v>476</v>
      </c>
      <c r="K134" s="124" t="n">
        <v>2604.402</v>
      </c>
      <c r="L134" s="124" t="n">
        <v>846.147</v>
      </c>
      <c r="M134" s="124" t="n">
        <v>995.506</v>
      </c>
      <c r="N134" s="124" t="n">
        <v>836.65</v>
      </c>
      <c r="O134" s="124" t="n">
        <v>-7</v>
      </c>
      <c r="P134" s="125" t="n">
        <v>7273.633</v>
      </c>
      <c r="Q134" s="126" t="n">
        <v>42.473</v>
      </c>
      <c r="R134" s="124" t="n">
        <v>-208.02</v>
      </c>
      <c r="S134" s="124" t="n">
        <v>-165.547</v>
      </c>
      <c r="T134" s="136" t="n">
        <v>5466822</v>
      </c>
      <c r="U134" s="125" t="n">
        <v>15454461</v>
      </c>
      <c r="V134" s="129" t="n">
        <v>-4.54747350886464E-013</v>
      </c>
      <c r="W134" s="130" t="n">
        <v>46.3987822408359</v>
      </c>
      <c r="X134" s="53" t="n">
        <v>49</v>
      </c>
      <c r="Y134" s="55" t="n">
        <v>41</v>
      </c>
      <c r="Z134" s="132" t="n">
        <v>45</v>
      </c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33"/>
      <c r="BE134" s="133"/>
      <c r="BF134" s="133"/>
      <c r="BG134" s="133"/>
      <c r="BH134" s="133"/>
      <c r="BI134" s="133"/>
      <c r="BJ134" s="133"/>
      <c r="BK134" s="133"/>
      <c r="BL134" s="133"/>
      <c r="BM134" s="133"/>
      <c r="BN134" s="133"/>
      <c r="BO134" s="133"/>
      <c r="BP134" s="133"/>
      <c r="BQ134" s="133"/>
      <c r="BR134" s="133"/>
      <c r="BS134" s="133"/>
      <c r="BT134" s="133"/>
      <c r="BU134" s="133"/>
      <c r="BV134" s="133"/>
      <c r="BW134" s="133"/>
      <c r="BX134" s="133"/>
      <c r="BY134" s="133"/>
      <c r="BZ134" s="133"/>
      <c r="CA134" s="133"/>
      <c r="CB134" s="133"/>
      <c r="CC134" s="133"/>
      <c r="CD134" s="133"/>
      <c r="CE134" s="133"/>
      <c r="CF134" s="133"/>
      <c r="CG134" s="133"/>
      <c r="CH134" s="133"/>
      <c r="CI134" s="133"/>
      <c r="CJ134" s="133"/>
      <c r="CK134" s="133"/>
      <c r="CL134" s="133"/>
      <c r="CM134" s="133"/>
      <c r="CN134" s="133"/>
      <c r="CO134" s="133"/>
      <c r="CP134" s="133"/>
      <c r="CQ134" s="133"/>
      <c r="CR134" s="133"/>
      <c r="CS134" s="133"/>
      <c r="CT134" s="133"/>
      <c r="CU134" s="133"/>
      <c r="CV134" s="133"/>
      <c r="CW134" s="133"/>
      <c r="CX134" s="133"/>
      <c r="CY134" s="133"/>
      <c r="CZ134" s="133"/>
      <c r="DA134" s="133"/>
      <c r="DB134" s="133"/>
      <c r="DC134" s="133"/>
      <c r="DD134" s="133"/>
      <c r="DE134" s="133"/>
      <c r="DF134" s="133"/>
      <c r="DG134" s="133"/>
      <c r="DH134" s="133"/>
      <c r="DI134" s="133"/>
      <c r="DJ134" s="133"/>
      <c r="DK134" s="133"/>
      <c r="DL134" s="133"/>
      <c r="DM134" s="133"/>
      <c r="DN134" s="133"/>
      <c r="DO134" s="133"/>
      <c r="DP134" s="133"/>
      <c r="DQ134" s="133"/>
      <c r="DR134" s="133"/>
      <c r="DS134" s="133"/>
      <c r="DT134" s="133"/>
      <c r="DU134" s="133"/>
      <c r="DV134" s="133"/>
      <c r="DW134" s="133"/>
      <c r="DX134" s="133"/>
      <c r="DY134" s="133"/>
      <c r="DZ134" s="133"/>
      <c r="EA134" s="133"/>
      <c r="EB134" s="133"/>
      <c r="EC134" s="133"/>
      <c r="ED134" s="133"/>
      <c r="EE134" s="133"/>
      <c r="EF134" s="133"/>
      <c r="EG134" s="133"/>
      <c r="EH134" s="133"/>
      <c r="EI134" s="133"/>
      <c r="EJ134" s="133"/>
      <c r="EK134" s="133"/>
      <c r="EL134" s="133"/>
      <c r="EM134" s="133"/>
      <c r="EN134" s="133"/>
      <c r="EO134" s="133"/>
      <c r="EP134" s="133"/>
      <c r="EQ134" s="133"/>
      <c r="ER134" s="133"/>
      <c r="ES134" s="133"/>
      <c r="ET134" s="133"/>
      <c r="EU134" s="133"/>
      <c r="EV134" s="133"/>
      <c r="EW134" s="133"/>
      <c r="EX134" s="133"/>
      <c r="EY134" s="133"/>
      <c r="EZ134" s="133"/>
      <c r="FA134" s="133"/>
      <c r="FB134" s="133"/>
      <c r="FC134" s="133"/>
      <c r="FD134" s="133"/>
      <c r="FE134" s="133"/>
      <c r="FF134" s="133"/>
      <c r="FG134" s="133"/>
      <c r="FH134" s="133"/>
      <c r="FI134" s="133"/>
      <c r="FJ134" s="133"/>
      <c r="FK134" s="133"/>
      <c r="FL134" s="133"/>
      <c r="FM134" s="133"/>
      <c r="FN134" s="133"/>
      <c r="FO134" s="133"/>
      <c r="FP134" s="133"/>
      <c r="FQ134" s="133"/>
      <c r="FR134" s="133"/>
      <c r="FS134" s="133"/>
      <c r="FT134" s="133"/>
      <c r="FU134" s="133"/>
      <c r="FV134" s="133"/>
      <c r="FW134" s="133"/>
      <c r="FX134" s="133"/>
      <c r="FY134" s="133"/>
      <c r="FZ134" s="133"/>
      <c r="GA134" s="133"/>
      <c r="GB134" s="133"/>
      <c r="GC134" s="133"/>
      <c r="GD134" s="133"/>
      <c r="GE134" s="133"/>
      <c r="GF134" s="133"/>
      <c r="GG134" s="133"/>
      <c r="GH134" s="133"/>
      <c r="GI134" s="133"/>
      <c r="GJ134" s="133"/>
      <c r="GK134" s="133"/>
      <c r="GL134" s="133"/>
      <c r="GM134" s="133"/>
      <c r="GN134" s="133"/>
      <c r="GO134" s="133"/>
      <c r="GP134" s="133"/>
      <c r="GQ134" s="133"/>
      <c r="GR134" s="133"/>
      <c r="GS134" s="133"/>
      <c r="GT134" s="133"/>
      <c r="GU134" s="133"/>
      <c r="GV134" s="133"/>
      <c r="GW134" s="133"/>
      <c r="GX134" s="133"/>
      <c r="GY134" s="133"/>
      <c r="GZ134" s="133"/>
      <c r="HA134" s="133"/>
      <c r="HB134" s="133"/>
      <c r="HC134" s="133"/>
      <c r="HD134" s="133"/>
      <c r="HE134" s="133"/>
      <c r="HF134" s="133"/>
      <c r="HG134" s="133"/>
      <c r="HH134" s="133"/>
      <c r="HI134" s="133"/>
      <c r="HJ134" s="133"/>
      <c r="HK134" s="133"/>
      <c r="HL134" s="133"/>
      <c r="HM134" s="133"/>
      <c r="HN134" s="133"/>
      <c r="HO134" s="133"/>
      <c r="HP134" s="133"/>
      <c r="HQ134" s="133"/>
      <c r="HR134" s="133"/>
      <c r="HS134" s="133"/>
      <c r="HT134" s="133"/>
      <c r="HU134" s="133"/>
      <c r="HV134" s="133"/>
      <c r="HW134" s="133"/>
      <c r="HX134" s="133"/>
      <c r="HY134" s="133"/>
      <c r="HZ134" s="133"/>
      <c r="IA134" s="133"/>
      <c r="IB134" s="133"/>
      <c r="IC134" s="133"/>
      <c r="ID134" s="133"/>
      <c r="IE134" s="133"/>
      <c r="IF134" s="133"/>
      <c r="IG134" s="133"/>
      <c r="IH134" s="133"/>
      <c r="II134" s="133"/>
      <c r="IJ134" s="133"/>
      <c r="IK134" s="133"/>
      <c r="IL134" s="133"/>
      <c r="IM134" s="133"/>
      <c r="IN134" s="133"/>
      <c r="IO134" s="133"/>
      <c r="IP134" s="133"/>
      <c r="IQ134" s="133"/>
      <c r="IR134" s="133"/>
      <c r="IS134" s="133"/>
      <c r="IT134" s="133"/>
      <c r="IU134" s="133"/>
      <c r="IV134" s="133"/>
      <c r="IW134" s="133"/>
    </row>
    <row r="135" customFormat="false" ht="12" hidden="true" customHeight="true" outlineLevel="0" collapsed="false">
      <c r="A135" s="134" t="s">
        <v>72</v>
      </c>
      <c r="B135" s="81" t="n">
        <v>36961</v>
      </c>
      <c r="C135" s="124" t="n">
        <v>3865.788</v>
      </c>
      <c r="D135" s="124" t="n">
        <v>3143.157</v>
      </c>
      <c r="E135" s="125" t="n">
        <v>7008.945</v>
      </c>
      <c r="F135" s="126" t="n">
        <v>1013.157</v>
      </c>
      <c r="G135" s="135"/>
      <c r="H135" s="135"/>
      <c r="I135" s="124" t="n">
        <v>571.762</v>
      </c>
      <c r="J135" s="124" t="n">
        <v>487</v>
      </c>
      <c r="K135" s="124" t="n">
        <v>2567.835</v>
      </c>
      <c r="L135" s="124" t="n">
        <v>845.518</v>
      </c>
      <c r="M135" s="124" t="n">
        <v>1095.451</v>
      </c>
      <c r="N135" s="124" t="n">
        <v>833.031</v>
      </c>
      <c r="O135" s="124" t="n">
        <v>-7</v>
      </c>
      <c r="P135" s="125" t="n">
        <v>7406.754</v>
      </c>
      <c r="Q135" s="126" t="n">
        <v>-115.196</v>
      </c>
      <c r="R135" s="124" t="n">
        <v>-282.613</v>
      </c>
      <c r="S135" s="124" t="n">
        <v>-397.809</v>
      </c>
      <c r="T135" s="136" t="n">
        <v>5351626</v>
      </c>
      <c r="U135" s="125" t="n">
        <v>15171848</v>
      </c>
      <c r="V135" s="129" t="n">
        <v>0</v>
      </c>
      <c r="W135" s="130" t="n">
        <v>30.3374057049782</v>
      </c>
      <c r="X135" s="53" t="n">
        <v>43</v>
      </c>
      <c r="Y135" s="55" t="n">
        <v>30</v>
      </c>
      <c r="Z135" s="132" t="n">
        <v>36.5</v>
      </c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3"/>
      <c r="BD135" s="133"/>
      <c r="BE135" s="133"/>
      <c r="BF135" s="133"/>
      <c r="BG135" s="133"/>
      <c r="BH135" s="133"/>
      <c r="BI135" s="133"/>
      <c r="BJ135" s="133"/>
      <c r="BK135" s="133"/>
      <c r="BL135" s="133"/>
      <c r="BM135" s="133"/>
      <c r="BN135" s="133"/>
      <c r="BO135" s="133"/>
      <c r="BP135" s="133"/>
      <c r="BQ135" s="133"/>
      <c r="BR135" s="133"/>
      <c r="BS135" s="133"/>
      <c r="BT135" s="133"/>
      <c r="BU135" s="133"/>
      <c r="BV135" s="133"/>
      <c r="BW135" s="133"/>
      <c r="BX135" s="133"/>
      <c r="BY135" s="133"/>
      <c r="BZ135" s="133"/>
      <c r="CA135" s="133"/>
      <c r="CB135" s="133"/>
      <c r="CC135" s="133"/>
      <c r="CD135" s="133"/>
      <c r="CE135" s="133"/>
      <c r="CF135" s="133"/>
      <c r="CG135" s="133"/>
      <c r="CH135" s="133"/>
      <c r="CI135" s="133"/>
      <c r="CJ135" s="133"/>
      <c r="CK135" s="133"/>
      <c r="CL135" s="133"/>
      <c r="CM135" s="133"/>
      <c r="CN135" s="133"/>
      <c r="CO135" s="133"/>
      <c r="CP135" s="133"/>
      <c r="CQ135" s="133"/>
      <c r="CR135" s="133"/>
      <c r="CS135" s="133"/>
      <c r="CT135" s="133"/>
      <c r="CU135" s="133"/>
      <c r="CV135" s="133"/>
      <c r="CW135" s="133"/>
      <c r="CX135" s="133"/>
      <c r="CY135" s="133"/>
      <c r="CZ135" s="133"/>
      <c r="DA135" s="133"/>
      <c r="DB135" s="133"/>
      <c r="DC135" s="133"/>
      <c r="DD135" s="133"/>
      <c r="DE135" s="133"/>
      <c r="DF135" s="133"/>
      <c r="DG135" s="133"/>
      <c r="DH135" s="133"/>
      <c r="DI135" s="133"/>
      <c r="DJ135" s="133"/>
      <c r="DK135" s="133"/>
      <c r="DL135" s="133"/>
      <c r="DM135" s="133"/>
      <c r="DN135" s="133"/>
      <c r="DO135" s="133"/>
      <c r="DP135" s="133"/>
      <c r="DQ135" s="133"/>
      <c r="DR135" s="133"/>
      <c r="DS135" s="133"/>
      <c r="DT135" s="133"/>
      <c r="DU135" s="133"/>
      <c r="DV135" s="133"/>
      <c r="DW135" s="133"/>
      <c r="DX135" s="133"/>
      <c r="DY135" s="133"/>
      <c r="DZ135" s="133"/>
      <c r="EA135" s="133"/>
      <c r="EB135" s="133"/>
      <c r="EC135" s="133"/>
      <c r="ED135" s="133"/>
      <c r="EE135" s="133"/>
      <c r="EF135" s="133"/>
      <c r="EG135" s="133"/>
      <c r="EH135" s="133"/>
      <c r="EI135" s="133"/>
      <c r="EJ135" s="133"/>
      <c r="EK135" s="133"/>
      <c r="EL135" s="133"/>
      <c r="EM135" s="133"/>
      <c r="EN135" s="133"/>
      <c r="EO135" s="133"/>
      <c r="EP135" s="133"/>
      <c r="EQ135" s="133"/>
      <c r="ER135" s="133"/>
      <c r="ES135" s="133"/>
      <c r="ET135" s="133"/>
      <c r="EU135" s="133"/>
      <c r="EV135" s="133"/>
      <c r="EW135" s="133"/>
      <c r="EX135" s="133"/>
      <c r="EY135" s="133"/>
      <c r="EZ135" s="133"/>
      <c r="FA135" s="133"/>
      <c r="FB135" s="133"/>
      <c r="FC135" s="133"/>
      <c r="FD135" s="133"/>
      <c r="FE135" s="133"/>
      <c r="FF135" s="133"/>
      <c r="FG135" s="133"/>
      <c r="FH135" s="133"/>
      <c r="FI135" s="133"/>
      <c r="FJ135" s="133"/>
      <c r="FK135" s="133"/>
      <c r="FL135" s="133"/>
      <c r="FM135" s="133"/>
      <c r="FN135" s="133"/>
      <c r="FO135" s="133"/>
      <c r="FP135" s="133"/>
      <c r="FQ135" s="133"/>
      <c r="FR135" s="133"/>
      <c r="FS135" s="133"/>
      <c r="FT135" s="133"/>
      <c r="FU135" s="133"/>
      <c r="FV135" s="133"/>
      <c r="FW135" s="133"/>
      <c r="FX135" s="133"/>
      <c r="FY135" s="133"/>
      <c r="FZ135" s="133"/>
      <c r="GA135" s="133"/>
      <c r="GB135" s="133"/>
      <c r="GC135" s="133"/>
      <c r="GD135" s="133"/>
      <c r="GE135" s="133"/>
      <c r="GF135" s="133"/>
      <c r="GG135" s="133"/>
      <c r="GH135" s="133"/>
      <c r="GI135" s="133"/>
      <c r="GJ135" s="133"/>
      <c r="GK135" s="133"/>
      <c r="GL135" s="133"/>
      <c r="GM135" s="133"/>
      <c r="GN135" s="133"/>
      <c r="GO135" s="133"/>
      <c r="GP135" s="133"/>
      <c r="GQ135" s="133"/>
      <c r="GR135" s="133"/>
      <c r="GS135" s="133"/>
      <c r="GT135" s="133"/>
      <c r="GU135" s="133"/>
      <c r="GV135" s="133"/>
      <c r="GW135" s="133"/>
      <c r="GX135" s="133"/>
      <c r="GY135" s="133"/>
      <c r="GZ135" s="133"/>
      <c r="HA135" s="133"/>
      <c r="HB135" s="133"/>
      <c r="HC135" s="133"/>
      <c r="HD135" s="133"/>
      <c r="HE135" s="133"/>
      <c r="HF135" s="133"/>
      <c r="HG135" s="133"/>
      <c r="HH135" s="133"/>
      <c r="HI135" s="133"/>
      <c r="HJ135" s="133"/>
      <c r="HK135" s="133"/>
      <c r="HL135" s="133"/>
      <c r="HM135" s="133"/>
      <c r="HN135" s="133"/>
      <c r="HO135" s="133"/>
      <c r="HP135" s="133"/>
      <c r="HQ135" s="133"/>
      <c r="HR135" s="133"/>
      <c r="HS135" s="133"/>
      <c r="HT135" s="133"/>
      <c r="HU135" s="133"/>
      <c r="HV135" s="133"/>
      <c r="HW135" s="133"/>
      <c r="HX135" s="133"/>
      <c r="HY135" s="133"/>
      <c r="HZ135" s="133"/>
      <c r="IA135" s="133"/>
      <c r="IB135" s="133"/>
      <c r="IC135" s="133"/>
      <c r="ID135" s="133"/>
      <c r="IE135" s="133"/>
      <c r="IF135" s="133"/>
      <c r="IG135" s="133"/>
      <c r="IH135" s="133"/>
      <c r="II135" s="133"/>
      <c r="IJ135" s="133"/>
      <c r="IK135" s="133"/>
      <c r="IL135" s="133"/>
      <c r="IM135" s="133"/>
      <c r="IN135" s="133"/>
      <c r="IO135" s="133"/>
      <c r="IP135" s="133"/>
      <c r="IQ135" s="133"/>
      <c r="IR135" s="133"/>
      <c r="IS135" s="133"/>
      <c r="IT135" s="133"/>
      <c r="IU135" s="133"/>
      <c r="IV135" s="133"/>
      <c r="IW135" s="133"/>
    </row>
    <row r="136" customFormat="false" ht="12" hidden="true" customHeight="true" outlineLevel="0" collapsed="false">
      <c r="A136" s="134" t="s">
        <v>73</v>
      </c>
      <c r="B136" s="81" t="n">
        <v>36962</v>
      </c>
      <c r="C136" s="124" t="n">
        <v>3909.775</v>
      </c>
      <c r="D136" s="124" t="n">
        <v>3123.096</v>
      </c>
      <c r="E136" s="125" t="n">
        <v>7032.871</v>
      </c>
      <c r="F136" s="126" t="n">
        <v>915.683</v>
      </c>
      <c r="G136" s="135"/>
      <c r="H136" s="135"/>
      <c r="I136" s="124" t="n">
        <v>538.964</v>
      </c>
      <c r="J136" s="124" t="n">
        <v>486</v>
      </c>
      <c r="K136" s="124" t="n">
        <v>2564.021</v>
      </c>
      <c r="L136" s="124" t="n">
        <v>847.127</v>
      </c>
      <c r="M136" s="124" t="n">
        <v>1090.228</v>
      </c>
      <c r="N136" s="124" t="n">
        <v>834.716</v>
      </c>
      <c r="O136" s="124" t="n">
        <v>-7</v>
      </c>
      <c r="P136" s="125" t="n">
        <v>7269.739</v>
      </c>
      <c r="Q136" s="126" t="n">
        <v>-76.442</v>
      </c>
      <c r="R136" s="124" t="n">
        <v>-160.426</v>
      </c>
      <c r="S136" s="124" t="n">
        <v>-236.868</v>
      </c>
      <c r="T136" s="136" t="n">
        <v>5275184</v>
      </c>
      <c r="U136" s="125" t="n">
        <v>15011422</v>
      </c>
      <c r="V136" s="129" t="n">
        <v>5.11590769747272E-013</v>
      </c>
      <c r="W136" s="130" t="n">
        <v>27.2804414798358</v>
      </c>
      <c r="X136" s="53" t="n">
        <v>47</v>
      </c>
      <c r="Y136" s="55" t="n">
        <v>28</v>
      </c>
      <c r="Z136" s="132" t="n">
        <v>37.5</v>
      </c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  <c r="BD136" s="133"/>
      <c r="BE136" s="133"/>
      <c r="BF136" s="133"/>
      <c r="BG136" s="133"/>
      <c r="BH136" s="133"/>
      <c r="BI136" s="133"/>
      <c r="BJ136" s="133"/>
      <c r="BK136" s="133"/>
      <c r="BL136" s="133"/>
      <c r="BM136" s="133"/>
      <c r="BN136" s="133"/>
      <c r="BO136" s="133"/>
      <c r="BP136" s="133"/>
      <c r="BQ136" s="133"/>
      <c r="BR136" s="133"/>
      <c r="BS136" s="133"/>
      <c r="BT136" s="133"/>
      <c r="BU136" s="133"/>
      <c r="BV136" s="133"/>
      <c r="BW136" s="133"/>
      <c r="BX136" s="133"/>
      <c r="BY136" s="133"/>
      <c r="BZ136" s="133"/>
      <c r="CA136" s="133"/>
      <c r="CB136" s="133"/>
      <c r="CC136" s="133"/>
      <c r="CD136" s="133"/>
      <c r="CE136" s="133"/>
      <c r="CF136" s="133"/>
      <c r="CG136" s="133"/>
      <c r="CH136" s="133"/>
      <c r="CI136" s="133"/>
      <c r="CJ136" s="133"/>
      <c r="CK136" s="133"/>
      <c r="CL136" s="133"/>
      <c r="CM136" s="133"/>
      <c r="CN136" s="133"/>
      <c r="CO136" s="133"/>
      <c r="CP136" s="133"/>
      <c r="CQ136" s="133"/>
      <c r="CR136" s="133"/>
      <c r="CS136" s="133"/>
      <c r="CT136" s="133"/>
      <c r="CU136" s="133"/>
      <c r="CV136" s="133"/>
      <c r="CW136" s="133"/>
      <c r="CX136" s="133"/>
      <c r="CY136" s="133"/>
      <c r="CZ136" s="133"/>
      <c r="DA136" s="133"/>
      <c r="DB136" s="133"/>
      <c r="DC136" s="133"/>
      <c r="DD136" s="133"/>
      <c r="DE136" s="133"/>
      <c r="DF136" s="133"/>
      <c r="DG136" s="133"/>
      <c r="DH136" s="133"/>
      <c r="DI136" s="133"/>
      <c r="DJ136" s="133"/>
      <c r="DK136" s="133"/>
      <c r="DL136" s="133"/>
      <c r="DM136" s="133"/>
      <c r="DN136" s="133"/>
      <c r="DO136" s="133"/>
      <c r="DP136" s="133"/>
      <c r="DQ136" s="133"/>
      <c r="DR136" s="133"/>
      <c r="DS136" s="133"/>
      <c r="DT136" s="133"/>
      <c r="DU136" s="133"/>
      <c r="DV136" s="133"/>
      <c r="DW136" s="133"/>
      <c r="DX136" s="133"/>
      <c r="DY136" s="133"/>
      <c r="DZ136" s="133"/>
      <c r="EA136" s="133"/>
      <c r="EB136" s="133"/>
      <c r="EC136" s="133"/>
      <c r="ED136" s="133"/>
      <c r="EE136" s="133"/>
      <c r="EF136" s="133"/>
      <c r="EG136" s="133"/>
      <c r="EH136" s="133"/>
      <c r="EI136" s="133"/>
      <c r="EJ136" s="133"/>
      <c r="EK136" s="133"/>
      <c r="EL136" s="133"/>
      <c r="EM136" s="133"/>
      <c r="EN136" s="133"/>
      <c r="EO136" s="133"/>
      <c r="EP136" s="133"/>
      <c r="EQ136" s="133"/>
      <c r="ER136" s="133"/>
      <c r="ES136" s="133"/>
      <c r="ET136" s="133"/>
      <c r="EU136" s="133"/>
      <c r="EV136" s="133"/>
      <c r="EW136" s="133"/>
      <c r="EX136" s="133"/>
      <c r="EY136" s="133"/>
      <c r="EZ136" s="133"/>
      <c r="FA136" s="133"/>
      <c r="FB136" s="133"/>
      <c r="FC136" s="133"/>
      <c r="FD136" s="133"/>
      <c r="FE136" s="133"/>
      <c r="FF136" s="133"/>
      <c r="FG136" s="133"/>
      <c r="FH136" s="133"/>
      <c r="FI136" s="133"/>
      <c r="FJ136" s="133"/>
      <c r="FK136" s="133"/>
      <c r="FL136" s="133"/>
      <c r="FM136" s="133"/>
      <c r="FN136" s="133"/>
      <c r="FO136" s="133"/>
      <c r="FP136" s="133"/>
      <c r="FQ136" s="133"/>
      <c r="FR136" s="133"/>
      <c r="FS136" s="133"/>
      <c r="FT136" s="133"/>
      <c r="FU136" s="133"/>
      <c r="FV136" s="133"/>
      <c r="FW136" s="133"/>
      <c r="FX136" s="133"/>
      <c r="FY136" s="133"/>
      <c r="FZ136" s="133"/>
      <c r="GA136" s="133"/>
      <c r="GB136" s="133"/>
      <c r="GC136" s="133"/>
      <c r="GD136" s="133"/>
      <c r="GE136" s="133"/>
      <c r="GF136" s="133"/>
      <c r="GG136" s="133"/>
      <c r="GH136" s="133"/>
      <c r="GI136" s="133"/>
      <c r="GJ136" s="133"/>
      <c r="GK136" s="133"/>
      <c r="GL136" s="133"/>
      <c r="GM136" s="133"/>
      <c r="GN136" s="133"/>
      <c r="GO136" s="133"/>
      <c r="GP136" s="133"/>
      <c r="GQ136" s="133"/>
      <c r="GR136" s="133"/>
      <c r="GS136" s="133"/>
      <c r="GT136" s="133"/>
      <c r="GU136" s="133"/>
      <c r="GV136" s="133"/>
      <c r="GW136" s="133"/>
      <c r="GX136" s="133"/>
      <c r="GY136" s="133"/>
      <c r="GZ136" s="133"/>
      <c r="HA136" s="133"/>
      <c r="HB136" s="133"/>
      <c r="HC136" s="133"/>
      <c r="HD136" s="133"/>
      <c r="HE136" s="133"/>
      <c r="HF136" s="133"/>
      <c r="HG136" s="133"/>
      <c r="HH136" s="133"/>
      <c r="HI136" s="133"/>
      <c r="HJ136" s="133"/>
      <c r="HK136" s="133"/>
      <c r="HL136" s="133"/>
      <c r="HM136" s="133"/>
      <c r="HN136" s="133"/>
      <c r="HO136" s="133"/>
      <c r="HP136" s="133"/>
      <c r="HQ136" s="133"/>
      <c r="HR136" s="133"/>
      <c r="HS136" s="133"/>
      <c r="HT136" s="133"/>
      <c r="HU136" s="133"/>
      <c r="HV136" s="133"/>
      <c r="HW136" s="133"/>
      <c r="HX136" s="133"/>
      <c r="HY136" s="133"/>
      <c r="HZ136" s="133"/>
      <c r="IA136" s="133"/>
      <c r="IB136" s="133"/>
      <c r="IC136" s="133"/>
      <c r="ID136" s="133"/>
      <c r="IE136" s="133"/>
      <c r="IF136" s="133"/>
      <c r="IG136" s="133"/>
      <c r="IH136" s="133"/>
      <c r="II136" s="133"/>
      <c r="IJ136" s="133"/>
      <c r="IK136" s="133"/>
      <c r="IL136" s="133"/>
      <c r="IM136" s="133"/>
      <c r="IN136" s="133"/>
      <c r="IO136" s="133"/>
      <c r="IP136" s="133"/>
      <c r="IQ136" s="133"/>
      <c r="IR136" s="133"/>
      <c r="IS136" s="133"/>
      <c r="IT136" s="133"/>
      <c r="IU136" s="133"/>
      <c r="IV136" s="133"/>
      <c r="IW136" s="133"/>
    </row>
    <row r="137" customFormat="false" ht="12" hidden="true" customHeight="true" outlineLevel="0" collapsed="false">
      <c r="A137" s="134" t="s">
        <v>74</v>
      </c>
      <c r="B137" s="81" t="n">
        <v>36963</v>
      </c>
      <c r="C137" s="124" t="n">
        <v>3908.295</v>
      </c>
      <c r="D137" s="124" t="n">
        <v>3142.391</v>
      </c>
      <c r="E137" s="125" t="n">
        <v>7050.686</v>
      </c>
      <c r="F137" s="126" t="n">
        <v>809.371</v>
      </c>
      <c r="G137" s="135"/>
      <c r="H137" s="135"/>
      <c r="I137" s="124" t="n">
        <v>453.207</v>
      </c>
      <c r="J137" s="124" t="n">
        <v>479</v>
      </c>
      <c r="K137" s="124" t="n">
        <v>2596.355</v>
      </c>
      <c r="L137" s="124" t="n">
        <v>816.493</v>
      </c>
      <c r="M137" s="124" t="n">
        <v>1063.349</v>
      </c>
      <c r="N137" s="124" t="n">
        <v>836.837</v>
      </c>
      <c r="O137" s="124" t="n">
        <v>-6</v>
      </c>
      <c r="P137" s="125" t="n">
        <v>7048.612</v>
      </c>
      <c r="Q137" s="126" t="n">
        <v>15.577</v>
      </c>
      <c r="R137" s="124" t="n">
        <v>-13.503</v>
      </c>
      <c r="S137" s="124" t="n">
        <v>2.074</v>
      </c>
      <c r="T137" s="136" t="n">
        <v>5290761</v>
      </c>
      <c r="U137" s="125" t="n">
        <v>14997919</v>
      </c>
      <c r="V137" s="129" t="n">
        <v>-3.85469434149854E-013</v>
      </c>
      <c r="W137" s="130" t="n">
        <v>38.3847692572016</v>
      </c>
      <c r="X137" s="53" t="n">
        <v>54</v>
      </c>
      <c r="Y137" s="55" t="n">
        <v>39</v>
      </c>
      <c r="Z137" s="132" t="n">
        <v>46.5</v>
      </c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  <c r="BD137" s="133"/>
      <c r="BE137" s="133"/>
      <c r="BF137" s="133"/>
      <c r="BG137" s="133"/>
      <c r="BH137" s="133"/>
      <c r="BI137" s="133"/>
      <c r="BJ137" s="133"/>
      <c r="BK137" s="133"/>
      <c r="BL137" s="133"/>
      <c r="BM137" s="133"/>
      <c r="BN137" s="133"/>
      <c r="BO137" s="133"/>
      <c r="BP137" s="133"/>
      <c r="BQ137" s="133"/>
      <c r="BR137" s="133"/>
      <c r="BS137" s="133"/>
      <c r="BT137" s="133"/>
      <c r="BU137" s="133"/>
      <c r="BV137" s="133"/>
      <c r="BW137" s="133"/>
      <c r="BX137" s="133"/>
      <c r="BY137" s="133"/>
      <c r="BZ137" s="133"/>
      <c r="CA137" s="133"/>
      <c r="CB137" s="133"/>
      <c r="CC137" s="133"/>
      <c r="CD137" s="133"/>
      <c r="CE137" s="133"/>
      <c r="CF137" s="133"/>
      <c r="CG137" s="133"/>
      <c r="CH137" s="133"/>
      <c r="CI137" s="133"/>
      <c r="CJ137" s="133"/>
      <c r="CK137" s="133"/>
      <c r="CL137" s="133"/>
      <c r="CM137" s="133"/>
      <c r="CN137" s="133"/>
      <c r="CO137" s="133"/>
      <c r="CP137" s="133"/>
      <c r="CQ137" s="133"/>
      <c r="CR137" s="133"/>
      <c r="CS137" s="133"/>
      <c r="CT137" s="133"/>
      <c r="CU137" s="133"/>
      <c r="CV137" s="133"/>
      <c r="CW137" s="133"/>
      <c r="CX137" s="133"/>
      <c r="CY137" s="133"/>
      <c r="CZ137" s="133"/>
      <c r="DA137" s="133"/>
      <c r="DB137" s="133"/>
      <c r="DC137" s="133"/>
      <c r="DD137" s="133"/>
      <c r="DE137" s="133"/>
      <c r="DF137" s="133"/>
      <c r="DG137" s="133"/>
      <c r="DH137" s="133"/>
      <c r="DI137" s="133"/>
      <c r="DJ137" s="133"/>
      <c r="DK137" s="133"/>
      <c r="DL137" s="133"/>
      <c r="DM137" s="133"/>
      <c r="DN137" s="133"/>
      <c r="DO137" s="133"/>
      <c r="DP137" s="133"/>
      <c r="DQ137" s="133"/>
      <c r="DR137" s="133"/>
      <c r="DS137" s="133"/>
      <c r="DT137" s="133"/>
      <c r="DU137" s="133"/>
      <c r="DV137" s="133"/>
      <c r="DW137" s="133"/>
      <c r="DX137" s="133"/>
      <c r="DY137" s="133"/>
      <c r="DZ137" s="133"/>
      <c r="EA137" s="133"/>
      <c r="EB137" s="133"/>
      <c r="EC137" s="133"/>
      <c r="ED137" s="133"/>
      <c r="EE137" s="133"/>
      <c r="EF137" s="133"/>
      <c r="EG137" s="133"/>
      <c r="EH137" s="133"/>
      <c r="EI137" s="133"/>
      <c r="EJ137" s="133"/>
      <c r="EK137" s="133"/>
      <c r="EL137" s="133"/>
      <c r="EM137" s="133"/>
      <c r="EN137" s="133"/>
      <c r="EO137" s="133"/>
      <c r="EP137" s="133"/>
      <c r="EQ137" s="133"/>
      <c r="ER137" s="133"/>
      <c r="ES137" s="133"/>
      <c r="ET137" s="133"/>
      <c r="EU137" s="133"/>
      <c r="EV137" s="133"/>
      <c r="EW137" s="133"/>
      <c r="EX137" s="133"/>
      <c r="EY137" s="133"/>
      <c r="EZ137" s="133"/>
      <c r="FA137" s="133"/>
      <c r="FB137" s="133"/>
      <c r="FC137" s="133"/>
      <c r="FD137" s="133"/>
      <c r="FE137" s="133"/>
      <c r="FF137" s="133"/>
      <c r="FG137" s="133"/>
      <c r="FH137" s="133"/>
      <c r="FI137" s="133"/>
      <c r="FJ137" s="133"/>
      <c r="FK137" s="133"/>
      <c r="FL137" s="133"/>
      <c r="FM137" s="133"/>
      <c r="FN137" s="133"/>
      <c r="FO137" s="133"/>
      <c r="FP137" s="133"/>
      <c r="FQ137" s="133"/>
      <c r="FR137" s="133"/>
      <c r="FS137" s="133"/>
      <c r="FT137" s="133"/>
      <c r="FU137" s="133"/>
      <c r="FV137" s="133"/>
      <c r="FW137" s="133"/>
      <c r="FX137" s="133"/>
      <c r="FY137" s="133"/>
      <c r="FZ137" s="133"/>
      <c r="GA137" s="133"/>
      <c r="GB137" s="133"/>
      <c r="GC137" s="133"/>
      <c r="GD137" s="133"/>
      <c r="GE137" s="133"/>
      <c r="GF137" s="133"/>
      <c r="GG137" s="133"/>
      <c r="GH137" s="133"/>
      <c r="GI137" s="133"/>
      <c r="GJ137" s="133"/>
      <c r="GK137" s="133"/>
      <c r="GL137" s="133"/>
      <c r="GM137" s="133"/>
      <c r="GN137" s="133"/>
      <c r="GO137" s="133"/>
      <c r="GP137" s="133"/>
      <c r="GQ137" s="133"/>
      <c r="GR137" s="133"/>
      <c r="GS137" s="133"/>
      <c r="GT137" s="133"/>
      <c r="GU137" s="133"/>
      <c r="GV137" s="133"/>
      <c r="GW137" s="133"/>
      <c r="GX137" s="133"/>
      <c r="GY137" s="133"/>
      <c r="GZ137" s="133"/>
      <c r="HA137" s="133"/>
      <c r="HB137" s="133"/>
      <c r="HC137" s="133"/>
      <c r="HD137" s="133"/>
      <c r="HE137" s="133"/>
      <c r="HF137" s="133"/>
      <c r="HG137" s="133"/>
      <c r="HH137" s="133"/>
      <c r="HI137" s="133"/>
      <c r="HJ137" s="133"/>
      <c r="HK137" s="133"/>
      <c r="HL137" s="133"/>
      <c r="HM137" s="133"/>
      <c r="HN137" s="133"/>
      <c r="HO137" s="133"/>
      <c r="HP137" s="133"/>
      <c r="HQ137" s="133"/>
      <c r="HR137" s="133"/>
      <c r="HS137" s="133"/>
      <c r="HT137" s="133"/>
      <c r="HU137" s="133"/>
      <c r="HV137" s="133"/>
      <c r="HW137" s="133"/>
      <c r="HX137" s="133"/>
      <c r="HY137" s="133"/>
      <c r="HZ137" s="133"/>
      <c r="IA137" s="133"/>
      <c r="IB137" s="133"/>
      <c r="IC137" s="133"/>
      <c r="ID137" s="133"/>
      <c r="IE137" s="133"/>
      <c r="IF137" s="133"/>
      <c r="IG137" s="133"/>
      <c r="IH137" s="133"/>
      <c r="II137" s="133"/>
      <c r="IJ137" s="133"/>
      <c r="IK137" s="133"/>
      <c r="IL137" s="133"/>
      <c r="IM137" s="133"/>
      <c r="IN137" s="133"/>
      <c r="IO137" s="133"/>
      <c r="IP137" s="133"/>
      <c r="IQ137" s="133"/>
      <c r="IR137" s="133"/>
      <c r="IS137" s="133"/>
      <c r="IT137" s="133"/>
      <c r="IU137" s="133"/>
      <c r="IV137" s="133"/>
      <c r="IW137" s="133"/>
    </row>
    <row r="138" customFormat="false" ht="12" hidden="true" customHeight="true" outlineLevel="0" collapsed="false">
      <c r="A138" s="134" t="s">
        <v>68</v>
      </c>
      <c r="B138" s="81" t="n">
        <v>36964</v>
      </c>
      <c r="C138" s="124" t="n">
        <v>3897.37</v>
      </c>
      <c r="D138" s="124" t="n">
        <v>3158.359</v>
      </c>
      <c r="E138" s="125" t="n">
        <v>7055.729</v>
      </c>
      <c r="F138" s="126" t="n">
        <v>1096.961</v>
      </c>
      <c r="G138" s="135"/>
      <c r="H138" s="135"/>
      <c r="I138" s="124" t="n">
        <v>607.053</v>
      </c>
      <c r="J138" s="124" t="n">
        <v>498</v>
      </c>
      <c r="K138" s="124" t="n">
        <v>2658.023</v>
      </c>
      <c r="L138" s="124" t="n">
        <v>808.51</v>
      </c>
      <c r="M138" s="124" t="n">
        <v>1044.038</v>
      </c>
      <c r="N138" s="124" t="n">
        <v>836.755</v>
      </c>
      <c r="O138" s="124" t="n">
        <v>-6</v>
      </c>
      <c r="P138" s="125" t="n">
        <v>7543.34</v>
      </c>
      <c r="Q138" s="126" t="n">
        <v>-179.048</v>
      </c>
      <c r="R138" s="124" t="n">
        <v>-308.563</v>
      </c>
      <c r="S138" s="124" t="n">
        <v>-487.611</v>
      </c>
      <c r="T138" s="136" t="n">
        <v>5111713</v>
      </c>
      <c r="U138" s="125" t="n">
        <v>14689356</v>
      </c>
      <c r="V138" s="129" t="n">
        <v>0</v>
      </c>
      <c r="W138" s="130" t="n">
        <v>41.5014589907471</v>
      </c>
      <c r="X138" s="53" t="n">
        <v>50</v>
      </c>
      <c r="Y138" s="55" t="n">
        <v>31</v>
      </c>
      <c r="Z138" s="132" t="n">
        <v>40.5</v>
      </c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33"/>
      <c r="BF138" s="133"/>
      <c r="BG138" s="133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3"/>
      <c r="BR138" s="133"/>
      <c r="BS138" s="133"/>
      <c r="BT138" s="133"/>
      <c r="BU138" s="133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133"/>
      <c r="CF138" s="133"/>
      <c r="CG138" s="133"/>
      <c r="CH138" s="133"/>
      <c r="CI138" s="133"/>
      <c r="CJ138" s="133"/>
      <c r="CK138" s="133"/>
      <c r="CL138" s="133"/>
      <c r="CM138" s="133"/>
      <c r="CN138" s="133"/>
      <c r="CO138" s="133"/>
      <c r="CP138" s="133"/>
      <c r="CQ138" s="133"/>
      <c r="CR138" s="133"/>
      <c r="CS138" s="133"/>
      <c r="CT138" s="133"/>
      <c r="CU138" s="133"/>
      <c r="CV138" s="133"/>
      <c r="CW138" s="133"/>
      <c r="CX138" s="133"/>
      <c r="CY138" s="133"/>
      <c r="CZ138" s="133"/>
      <c r="DA138" s="133"/>
      <c r="DB138" s="133"/>
      <c r="DC138" s="133"/>
      <c r="DD138" s="133"/>
      <c r="DE138" s="133"/>
      <c r="DF138" s="133"/>
      <c r="DG138" s="133"/>
      <c r="DH138" s="133"/>
      <c r="DI138" s="133"/>
      <c r="DJ138" s="133"/>
      <c r="DK138" s="133"/>
      <c r="DL138" s="133"/>
      <c r="DM138" s="133"/>
      <c r="DN138" s="13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133"/>
      <c r="DY138" s="133"/>
      <c r="DZ138" s="133"/>
      <c r="EA138" s="133"/>
      <c r="EB138" s="133"/>
      <c r="EC138" s="133"/>
      <c r="ED138" s="133"/>
      <c r="EE138" s="133"/>
      <c r="EF138" s="133"/>
      <c r="EG138" s="133"/>
      <c r="EH138" s="133"/>
      <c r="EI138" s="133"/>
      <c r="EJ138" s="133"/>
      <c r="EK138" s="133"/>
      <c r="EL138" s="133"/>
      <c r="EM138" s="133"/>
      <c r="EN138" s="133"/>
      <c r="EO138" s="133"/>
      <c r="EP138" s="133"/>
      <c r="EQ138" s="133"/>
      <c r="ER138" s="133"/>
      <c r="ES138" s="133"/>
      <c r="ET138" s="133"/>
      <c r="EU138" s="133"/>
      <c r="EV138" s="133"/>
      <c r="EW138" s="133"/>
      <c r="EX138" s="133"/>
      <c r="EY138" s="133"/>
      <c r="EZ138" s="133"/>
      <c r="FA138" s="133"/>
      <c r="FB138" s="133"/>
      <c r="FC138" s="133"/>
      <c r="FD138" s="133"/>
      <c r="FE138" s="133"/>
      <c r="FF138" s="133"/>
      <c r="FG138" s="133"/>
      <c r="FH138" s="133"/>
      <c r="FI138" s="133"/>
      <c r="FJ138" s="133"/>
      <c r="FK138" s="133"/>
      <c r="FL138" s="133"/>
      <c r="FM138" s="133"/>
      <c r="FN138" s="133"/>
      <c r="FO138" s="133"/>
      <c r="FP138" s="133"/>
      <c r="FQ138" s="133"/>
      <c r="FR138" s="133"/>
      <c r="FS138" s="133"/>
      <c r="FT138" s="133"/>
      <c r="FU138" s="133"/>
      <c r="FV138" s="133"/>
      <c r="FW138" s="133"/>
      <c r="FX138" s="133"/>
      <c r="FY138" s="133"/>
      <c r="FZ138" s="133"/>
      <c r="GA138" s="133"/>
      <c r="GB138" s="133"/>
      <c r="GC138" s="133"/>
      <c r="GD138" s="133"/>
      <c r="GE138" s="133"/>
      <c r="GF138" s="133"/>
      <c r="GG138" s="133"/>
      <c r="GH138" s="133"/>
      <c r="GI138" s="133"/>
      <c r="GJ138" s="133"/>
      <c r="GK138" s="133"/>
      <c r="GL138" s="133"/>
      <c r="GM138" s="133"/>
      <c r="GN138" s="133"/>
      <c r="GO138" s="133"/>
      <c r="GP138" s="133"/>
      <c r="GQ138" s="133"/>
      <c r="GR138" s="133"/>
      <c r="GS138" s="133"/>
      <c r="GT138" s="133"/>
      <c r="GU138" s="133"/>
      <c r="GV138" s="133"/>
      <c r="GW138" s="133"/>
      <c r="GX138" s="133"/>
      <c r="GY138" s="133"/>
      <c r="GZ138" s="133"/>
      <c r="HA138" s="133"/>
      <c r="HB138" s="133"/>
      <c r="HC138" s="133"/>
      <c r="HD138" s="133"/>
      <c r="HE138" s="133"/>
      <c r="HF138" s="133"/>
      <c r="HG138" s="133"/>
      <c r="HH138" s="133"/>
      <c r="HI138" s="133"/>
      <c r="HJ138" s="133"/>
      <c r="HK138" s="133"/>
      <c r="HL138" s="133"/>
      <c r="HM138" s="133"/>
      <c r="HN138" s="133"/>
      <c r="HO138" s="133"/>
      <c r="HP138" s="133"/>
      <c r="HQ138" s="133"/>
      <c r="HR138" s="133"/>
      <c r="HS138" s="133"/>
      <c r="HT138" s="133"/>
      <c r="HU138" s="133"/>
      <c r="HV138" s="133"/>
      <c r="HW138" s="133"/>
      <c r="HX138" s="133"/>
      <c r="HY138" s="133"/>
      <c r="HZ138" s="133"/>
      <c r="IA138" s="133"/>
      <c r="IB138" s="133"/>
      <c r="IC138" s="133"/>
      <c r="ID138" s="133"/>
      <c r="IE138" s="133"/>
      <c r="IF138" s="133"/>
      <c r="IG138" s="133"/>
      <c r="IH138" s="133"/>
      <c r="II138" s="133"/>
      <c r="IJ138" s="133"/>
      <c r="IK138" s="133"/>
      <c r="IL138" s="133"/>
      <c r="IM138" s="133"/>
      <c r="IN138" s="133"/>
      <c r="IO138" s="133"/>
      <c r="IP138" s="133"/>
      <c r="IQ138" s="133"/>
      <c r="IR138" s="133"/>
      <c r="IS138" s="133"/>
      <c r="IT138" s="133"/>
      <c r="IU138" s="133"/>
      <c r="IV138" s="133"/>
      <c r="IW138" s="133"/>
    </row>
    <row r="139" customFormat="false" ht="12" hidden="true" customHeight="true" outlineLevel="0" collapsed="false">
      <c r="A139" s="134" t="s">
        <v>69</v>
      </c>
      <c r="B139" s="81" t="n">
        <v>36965</v>
      </c>
      <c r="C139" s="124" t="n">
        <v>3865.834</v>
      </c>
      <c r="D139" s="124" t="n">
        <v>3134.365</v>
      </c>
      <c r="E139" s="125" t="n">
        <v>7000.199</v>
      </c>
      <c r="F139" s="126" t="n">
        <v>1142.251</v>
      </c>
      <c r="G139" s="135"/>
      <c r="H139" s="135"/>
      <c r="I139" s="124" t="n">
        <v>504.366</v>
      </c>
      <c r="J139" s="124" t="n">
        <v>523</v>
      </c>
      <c r="K139" s="124" t="n">
        <v>2590.343</v>
      </c>
      <c r="L139" s="124" t="n">
        <v>829.161</v>
      </c>
      <c r="M139" s="124" t="n">
        <v>961.82</v>
      </c>
      <c r="N139" s="124" t="n">
        <v>821.962</v>
      </c>
      <c r="O139" s="124" t="n">
        <v>-7</v>
      </c>
      <c r="P139" s="125" t="n">
        <v>7365.903</v>
      </c>
      <c r="Q139" s="126" t="n">
        <v>-43.205</v>
      </c>
      <c r="R139" s="124" t="n">
        <v>-322.499</v>
      </c>
      <c r="S139" s="124" t="n">
        <v>-365.704</v>
      </c>
      <c r="T139" s="136" t="n">
        <v>5068508</v>
      </c>
      <c r="U139" s="125" t="n">
        <v>14366857</v>
      </c>
      <c r="V139" s="129" t="n">
        <v>0</v>
      </c>
      <c r="W139" s="130" t="n">
        <v>38.6011463847462</v>
      </c>
      <c r="X139" s="53" t="n">
        <v>49</v>
      </c>
      <c r="Y139" s="55" t="n">
        <v>28</v>
      </c>
      <c r="Z139" s="132" t="n">
        <v>38.5</v>
      </c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33"/>
      <c r="BC139" s="133"/>
      <c r="BD139" s="133"/>
      <c r="BE139" s="133"/>
      <c r="BF139" s="133"/>
      <c r="BG139" s="133"/>
      <c r="BH139" s="133"/>
      <c r="BI139" s="133"/>
      <c r="BJ139" s="133"/>
      <c r="BK139" s="133"/>
      <c r="BL139" s="133"/>
      <c r="BM139" s="133"/>
      <c r="BN139" s="133"/>
      <c r="BO139" s="133"/>
      <c r="BP139" s="133"/>
      <c r="BQ139" s="133"/>
      <c r="BR139" s="133"/>
      <c r="BS139" s="133"/>
      <c r="BT139" s="133"/>
      <c r="BU139" s="133"/>
      <c r="BV139" s="133"/>
      <c r="BW139" s="133"/>
      <c r="BX139" s="133"/>
      <c r="BY139" s="133"/>
      <c r="BZ139" s="133"/>
      <c r="CA139" s="133"/>
      <c r="CB139" s="133"/>
      <c r="CC139" s="133"/>
      <c r="CD139" s="133"/>
      <c r="CE139" s="133"/>
      <c r="CF139" s="133"/>
      <c r="CG139" s="133"/>
      <c r="CH139" s="133"/>
      <c r="CI139" s="133"/>
      <c r="CJ139" s="133"/>
      <c r="CK139" s="133"/>
      <c r="CL139" s="133"/>
      <c r="CM139" s="133"/>
      <c r="CN139" s="133"/>
      <c r="CO139" s="133"/>
      <c r="CP139" s="133"/>
      <c r="CQ139" s="133"/>
      <c r="CR139" s="133"/>
      <c r="CS139" s="133"/>
      <c r="CT139" s="133"/>
      <c r="CU139" s="133"/>
      <c r="CV139" s="133"/>
      <c r="CW139" s="133"/>
      <c r="CX139" s="133"/>
      <c r="CY139" s="133"/>
      <c r="CZ139" s="133"/>
      <c r="DA139" s="133"/>
      <c r="DB139" s="133"/>
      <c r="DC139" s="133"/>
      <c r="DD139" s="133"/>
      <c r="DE139" s="133"/>
      <c r="DF139" s="133"/>
      <c r="DG139" s="133"/>
      <c r="DH139" s="133"/>
      <c r="DI139" s="133"/>
      <c r="DJ139" s="133"/>
      <c r="DK139" s="133"/>
      <c r="DL139" s="133"/>
      <c r="DM139" s="133"/>
      <c r="DN139" s="133"/>
      <c r="DO139" s="133"/>
      <c r="DP139" s="133"/>
      <c r="DQ139" s="133"/>
      <c r="DR139" s="133"/>
      <c r="DS139" s="133"/>
      <c r="DT139" s="133"/>
      <c r="DU139" s="133"/>
      <c r="DV139" s="133"/>
      <c r="DW139" s="133"/>
      <c r="DX139" s="133"/>
      <c r="DY139" s="133"/>
      <c r="DZ139" s="133"/>
      <c r="EA139" s="133"/>
      <c r="EB139" s="133"/>
      <c r="EC139" s="133"/>
      <c r="ED139" s="133"/>
      <c r="EE139" s="133"/>
      <c r="EF139" s="133"/>
      <c r="EG139" s="133"/>
      <c r="EH139" s="133"/>
      <c r="EI139" s="133"/>
      <c r="EJ139" s="133"/>
      <c r="EK139" s="133"/>
      <c r="EL139" s="133"/>
      <c r="EM139" s="133"/>
      <c r="EN139" s="133"/>
      <c r="EO139" s="133"/>
      <c r="EP139" s="133"/>
      <c r="EQ139" s="133"/>
      <c r="ER139" s="133"/>
      <c r="ES139" s="133"/>
      <c r="ET139" s="133"/>
      <c r="EU139" s="133"/>
      <c r="EV139" s="133"/>
      <c r="EW139" s="133"/>
      <c r="EX139" s="133"/>
      <c r="EY139" s="133"/>
      <c r="EZ139" s="133"/>
      <c r="FA139" s="133"/>
      <c r="FB139" s="133"/>
      <c r="FC139" s="133"/>
      <c r="FD139" s="133"/>
      <c r="FE139" s="133"/>
      <c r="FF139" s="133"/>
      <c r="FG139" s="133"/>
      <c r="FH139" s="133"/>
      <c r="FI139" s="133"/>
      <c r="FJ139" s="133"/>
      <c r="FK139" s="133"/>
      <c r="FL139" s="133"/>
      <c r="FM139" s="133"/>
      <c r="FN139" s="133"/>
      <c r="FO139" s="133"/>
      <c r="FP139" s="133"/>
      <c r="FQ139" s="133"/>
      <c r="FR139" s="133"/>
      <c r="FS139" s="133"/>
      <c r="FT139" s="133"/>
      <c r="FU139" s="133"/>
      <c r="FV139" s="133"/>
      <c r="FW139" s="133"/>
      <c r="FX139" s="133"/>
      <c r="FY139" s="133"/>
      <c r="FZ139" s="133"/>
      <c r="GA139" s="133"/>
      <c r="GB139" s="133"/>
      <c r="GC139" s="133"/>
      <c r="GD139" s="133"/>
      <c r="GE139" s="133"/>
      <c r="GF139" s="133"/>
      <c r="GG139" s="133"/>
      <c r="GH139" s="133"/>
      <c r="GI139" s="133"/>
      <c r="GJ139" s="133"/>
      <c r="GK139" s="133"/>
      <c r="GL139" s="133"/>
      <c r="GM139" s="133"/>
      <c r="GN139" s="133"/>
      <c r="GO139" s="133"/>
      <c r="GP139" s="133"/>
      <c r="GQ139" s="133"/>
      <c r="GR139" s="133"/>
      <c r="GS139" s="133"/>
      <c r="GT139" s="133"/>
      <c r="GU139" s="133"/>
      <c r="GV139" s="133"/>
      <c r="GW139" s="133"/>
      <c r="GX139" s="133"/>
      <c r="GY139" s="133"/>
      <c r="GZ139" s="133"/>
      <c r="HA139" s="133"/>
      <c r="HB139" s="133"/>
      <c r="HC139" s="133"/>
      <c r="HD139" s="133"/>
      <c r="HE139" s="133"/>
      <c r="HF139" s="133"/>
      <c r="HG139" s="133"/>
      <c r="HH139" s="133"/>
      <c r="HI139" s="133"/>
      <c r="HJ139" s="133"/>
      <c r="HK139" s="133"/>
      <c r="HL139" s="133"/>
      <c r="HM139" s="133"/>
      <c r="HN139" s="133"/>
      <c r="HO139" s="133"/>
      <c r="HP139" s="133"/>
      <c r="HQ139" s="133"/>
      <c r="HR139" s="133"/>
      <c r="HS139" s="133"/>
      <c r="HT139" s="133"/>
      <c r="HU139" s="133"/>
      <c r="HV139" s="133"/>
      <c r="HW139" s="133"/>
      <c r="HX139" s="133"/>
      <c r="HY139" s="133"/>
      <c r="HZ139" s="133"/>
      <c r="IA139" s="133"/>
      <c r="IB139" s="133"/>
      <c r="IC139" s="133"/>
      <c r="ID139" s="133"/>
      <c r="IE139" s="133"/>
      <c r="IF139" s="133"/>
      <c r="IG139" s="133"/>
      <c r="IH139" s="133"/>
      <c r="II139" s="133"/>
      <c r="IJ139" s="133"/>
      <c r="IK139" s="133"/>
      <c r="IL139" s="133"/>
      <c r="IM139" s="133"/>
      <c r="IN139" s="133"/>
      <c r="IO139" s="133"/>
      <c r="IP139" s="133"/>
      <c r="IQ139" s="133"/>
      <c r="IR139" s="133"/>
      <c r="IS139" s="133"/>
      <c r="IT139" s="133"/>
      <c r="IU139" s="133"/>
      <c r="IV139" s="133"/>
      <c r="IW139" s="133"/>
    </row>
    <row r="140" customFormat="false" ht="11.25" hidden="true" customHeight="false" outlineLevel="0" collapsed="false">
      <c r="A140" s="134" t="s">
        <v>70</v>
      </c>
      <c r="B140" s="81" t="n">
        <v>36966</v>
      </c>
      <c r="C140" s="56" t="n">
        <v>4115.141</v>
      </c>
      <c r="D140" s="51" t="n">
        <v>3131.371</v>
      </c>
      <c r="E140" s="57" t="n">
        <v>7246.512</v>
      </c>
      <c r="F140" s="50" t="n">
        <v>1284.125</v>
      </c>
      <c r="G140" s="147"/>
      <c r="H140" s="147"/>
      <c r="I140" s="51" t="n">
        <v>589.771</v>
      </c>
      <c r="J140" s="51" t="n">
        <v>520.258</v>
      </c>
      <c r="K140" s="51" t="n">
        <v>2530.292</v>
      </c>
      <c r="L140" s="51" t="n">
        <v>841.062</v>
      </c>
      <c r="M140" s="51" t="n">
        <v>959.467</v>
      </c>
      <c r="N140" s="51" t="n">
        <v>833.685</v>
      </c>
      <c r="O140" s="51" t="n">
        <v>-7</v>
      </c>
      <c r="P140" s="125" t="n">
        <v>7551.66</v>
      </c>
      <c r="Q140" s="50" t="n">
        <v>-53.098</v>
      </c>
      <c r="R140" s="51" t="n">
        <v>-252.05</v>
      </c>
      <c r="S140" s="51" t="n">
        <v>-305.148</v>
      </c>
      <c r="T140" s="56" t="n">
        <v>5015410</v>
      </c>
      <c r="U140" s="125" t="n">
        <v>14114807</v>
      </c>
      <c r="V140" s="129" t="n">
        <v>0</v>
      </c>
      <c r="W140" s="130" t="n">
        <v>31.6578471987633</v>
      </c>
      <c r="X140" s="148" t="n">
        <v>46</v>
      </c>
      <c r="Y140" s="149" t="n">
        <v>32</v>
      </c>
      <c r="Z140" s="132" t="n">
        <v>39</v>
      </c>
    </row>
    <row r="141" customFormat="false" ht="11.25" hidden="true" customHeight="false" outlineLevel="0" collapsed="false">
      <c r="A141" s="134" t="s">
        <v>71</v>
      </c>
      <c r="B141" s="81" t="n">
        <v>36967</v>
      </c>
      <c r="C141" s="56" t="n">
        <v>3873.032</v>
      </c>
      <c r="D141" s="51" t="n">
        <v>3178.257</v>
      </c>
      <c r="E141" s="57" t="n">
        <v>7051.289</v>
      </c>
      <c r="F141" s="50" t="n">
        <v>1061.415</v>
      </c>
      <c r="G141" s="147"/>
      <c r="H141" s="147"/>
      <c r="I141" s="51" t="n">
        <v>482.949</v>
      </c>
      <c r="J141" s="51" t="n">
        <v>494.359</v>
      </c>
      <c r="K141" s="51" t="n">
        <v>2562.988</v>
      </c>
      <c r="L141" s="51" t="n">
        <v>872.268</v>
      </c>
      <c r="M141" s="51" t="n">
        <v>1006.324</v>
      </c>
      <c r="N141" s="51" t="n">
        <v>810.952</v>
      </c>
      <c r="O141" s="51" t="n">
        <v>5</v>
      </c>
      <c r="P141" s="125" t="n">
        <v>7296.255</v>
      </c>
      <c r="Q141" s="50" t="n">
        <v>48.493</v>
      </c>
      <c r="R141" s="51" t="n">
        <v>-293.459</v>
      </c>
      <c r="S141" s="51" t="n">
        <v>-244.966</v>
      </c>
      <c r="T141" s="56" t="n">
        <v>5063903</v>
      </c>
      <c r="U141" s="125" t="n">
        <v>13821348</v>
      </c>
      <c r="V141" s="129" t="n">
        <v>5.6843418860808E-013</v>
      </c>
      <c r="W141" s="130" t="n">
        <v>33.9983671067624</v>
      </c>
      <c r="X141" s="148" t="n">
        <v>47</v>
      </c>
      <c r="Y141" s="149" t="n">
        <v>32</v>
      </c>
      <c r="Z141" s="150" t="n">
        <v>39.5</v>
      </c>
    </row>
    <row r="142" customFormat="false" ht="11.25" hidden="true" customHeight="false" outlineLevel="0" collapsed="false">
      <c r="A142" s="134" t="s">
        <v>72</v>
      </c>
      <c r="B142" s="81" t="n">
        <v>36968</v>
      </c>
      <c r="C142" s="56" t="n">
        <v>4059.926</v>
      </c>
      <c r="D142" s="51" t="n">
        <v>3170.782</v>
      </c>
      <c r="E142" s="57" t="n">
        <v>7230.708</v>
      </c>
      <c r="F142" s="50" t="n">
        <v>1070.856</v>
      </c>
      <c r="G142" s="147"/>
      <c r="H142" s="147"/>
      <c r="I142" s="51" t="n">
        <v>431.515</v>
      </c>
      <c r="J142" s="51" t="n">
        <v>494.359</v>
      </c>
      <c r="K142" s="51" t="n">
        <v>2547.734</v>
      </c>
      <c r="L142" s="51" t="n">
        <v>852.574</v>
      </c>
      <c r="M142" s="51" t="n">
        <v>1129.247</v>
      </c>
      <c r="N142" s="51" t="n">
        <v>825.429</v>
      </c>
      <c r="O142" s="51" t="n">
        <v>-5</v>
      </c>
      <c r="P142" s="125" t="n">
        <v>7346.714</v>
      </c>
      <c r="Q142" s="50" t="n">
        <v>69.039</v>
      </c>
      <c r="R142" s="51" t="n">
        <v>-185.045</v>
      </c>
      <c r="S142" s="51" t="n">
        <v>-116.006</v>
      </c>
      <c r="T142" s="56" t="n">
        <v>5132942</v>
      </c>
      <c r="U142" s="125" t="n">
        <v>13636303</v>
      </c>
      <c r="V142" s="129" t="n">
        <v>-3.26849658449646E-013</v>
      </c>
      <c r="W142" s="130" t="n">
        <v>31.6519011517785</v>
      </c>
      <c r="X142" s="148" t="n">
        <v>54</v>
      </c>
      <c r="Y142" s="149" t="n">
        <v>39</v>
      </c>
      <c r="Z142" s="150" t="n">
        <v>46.5</v>
      </c>
    </row>
    <row r="143" customFormat="false" ht="11.25" hidden="true" customHeight="false" outlineLevel="0" collapsed="false">
      <c r="A143" s="134" t="s">
        <v>73</v>
      </c>
      <c r="B143" s="81" t="n">
        <v>36969</v>
      </c>
      <c r="C143" s="56" t="n">
        <v>4050</v>
      </c>
      <c r="D143" s="51" t="n">
        <v>3080.066</v>
      </c>
      <c r="E143" s="57" t="n">
        <v>7130.066</v>
      </c>
      <c r="F143" s="50" t="n">
        <v>999</v>
      </c>
      <c r="G143" s="147"/>
      <c r="H143" s="147"/>
      <c r="I143" s="51" t="n">
        <v>362.071</v>
      </c>
      <c r="J143" s="51" t="n">
        <v>490</v>
      </c>
      <c r="K143" s="51" t="n">
        <v>2481.213</v>
      </c>
      <c r="L143" s="51" t="n">
        <v>849.024</v>
      </c>
      <c r="M143" s="51" t="n">
        <v>1018</v>
      </c>
      <c r="N143" s="51" t="n">
        <v>830.249</v>
      </c>
      <c r="O143" s="51" t="n">
        <v>-4</v>
      </c>
      <c r="P143" s="125" t="n">
        <v>7024.944</v>
      </c>
      <c r="Q143" s="50" t="n">
        <v>139.985</v>
      </c>
      <c r="R143" s="51" t="n">
        <v>-34.863</v>
      </c>
      <c r="S143" s="51" t="n">
        <v>105.122</v>
      </c>
      <c r="T143" s="56" t="n">
        <v>5272927</v>
      </c>
      <c r="U143" s="125" t="n">
        <v>13601440</v>
      </c>
      <c r="V143" s="129" t="n">
        <v>2.8421709430404E-013</v>
      </c>
      <c r="W143" s="130" t="n">
        <v>37.5141599172894</v>
      </c>
      <c r="X143" s="148" t="n">
        <v>65</v>
      </c>
      <c r="Y143" s="149" t="n">
        <v>36</v>
      </c>
      <c r="Z143" s="150" t="n">
        <v>50.5</v>
      </c>
    </row>
    <row r="144" customFormat="false" ht="11.25" hidden="true" customHeight="false" outlineLevel="0" collapsed="false">
      <c r="A144" s="134" t="s">
        <v>74</v>
      </c>
      <c r="B144" s="81" t="n">
        <v>36970</v>
      </c>
      <c r="C144" s="56" t="n">
        <v>4100</v>
      </c>
      <c r="D144" s="51" t="n">
        <v>2956.863</v>
      </c>
      <c r="E144" s="57" t="n">
        <v>7056.863</v>
      </c>
      <c r="F144" s="50" t="n">
        <v>750.003</v>
      </c>
      <c r="G144" s="147"/>
      <c r="H144" s="147"/>
      <c r="I144" s="51" t="n">
        <v>355.482</v>
      </c>
      <c r="J144" s="51" t="n">
        <v>485</v>
      </c>
      <c r="K144" s="51" t="n">
        <v>2346.921</v>
      </c>
      <c r="L144" s="51" t="n">
        <v>889.573</v>
      </c>
      <c r="M144" s="51" t="n">
        <v>1086.625</v>
      </c>
      <c r="N144" s="51" t="n">
        <v>833.646</v>
      </c>
      <c r="O144" s="51" t="n">
        <v>-7</v>
      </c>
      <c r="P144" s="125" t="n">
        <v>6740.25</v>
      </c>
      <c r="Q144" s="50" t="n">
        <v>233.283</v>
      </c>
      <c r="R144" s="51" t="n">
        <v>83.33</v>
      </c>
      <c r="S144" s="51" t="n">
        <v>316.613</v>
      </c>
      <c r="T144" s="56" t="n">
        <v>5506210</v>
      </c>
      <c r="U144" s="125" t="n">
        <v>13684770</v>
      </c>
      <c r="V144" s="129" t="n">
        <v>0</v>
      </c>
      <c r="W144" s="130" t="n">
        <v>48.0282667106228</v>
      </c>
      <c r="X144" s="148" t="n">
        <v>63</v>
      </c>
      <c r="Y144" s="149" t="n">
        <v>44</v>
      </c>
      <c r="Z144" s="150" t="n">
        <v>53.5</v>
      </c>
    </row>
    <row r="145" customFormat="false" ht="11.25" hidden="true" customHeight="false" outlineLevel="0" collapsed="false">
      <c r="A145" s="134" t="s">
        <v>68</v>
      </c>
      <c r="B145" s="81" t="n">
        <v>36971</v>
      </c>
      <c r="C145" s="56" t="n">
        <v>4132.112</v>
      </c>
      <c r="D145" s="51" t="n">
        <v>2999.862</v>
      </c>
      <c r="E145" s="57" t="n">
        <v>7131.974</v>
      </c>
      <c r="F145" s="50" t="n">
        <v>688.694</v>
      </c>
      <c r="G145" s="147"/>
      <c r="H145" s="147"/>
      <c r="I145" s="51" t="n">
        <v>357.563</v>
      </c>
      <c r="J145" s="51" t="n">
        <v>471.105</v>
      </c>
      <c r="K145" s="51" t="n">
        <v>2420.498</v>
      </c>
      <c r="L145" s="51" t="n">
        <v>870.503</v>
      </c>
      <c r="M145" s="51" t="n">
        <v>1159.901</v>
      </c>
      <c r="N145" s="51" t="n">
        <v>832.752</v>
      </c>
      <c r="O145" s="51" t="n">
        <v>-9</v>
      </c>
      <c r="P145" s="125" t="n">
        <v>6792.016</v>
      </c>
      <c r="Q145" s="50" t="n">
        <v>160.97</v>
      </c>
      <c r="R145" s="51" t="n">
        <v>178.988</v>
      </c>
      <c r="S145" s="51" t="n">
        <v>339.958</v>
      </c>
      <c r="T145" s="56" t="n">
        <v>5667180</v>
      </c>
      <c r="U145" s="125" t="n">
        <v>13863758</v>
      </c>
      <c r="V145" s="129" t="n">
        <v>0</v>
      </c>
      <c r="W145" s="130" t="n">
        <v>52.5788888421326</v>
      </c>
      <c r="X145" s="148" t="n">
        <v>63</v>
      </c>
      <c r="Y145" s="149" t="n">
        <v>44</v>
      </c>
      <c r="Z145" s="150" t="n">
        <v>53.5</v>
      </c>
    </row>
    <row r="146" customFormat="false" ht="11.25" hidden="true" customHeight="false" outlineLevel="0" collapsed="false">
      <c r="A146" s="134" t="s">
        <v>69</v>
      </c>
      <c r="B146" s="81" t="n">
        <v>36972</v>
      </c>
      <c r="C146" s="56" t="n">
        <v>3629.489</v>
      </c>
      <c r="D146" s="51" t="n">
        <v>3082.839</v>
      </c>
      <c r="E146" s="57" t="n">
        <v>6712.328</v>
      </c>
      <c r="F146" s="50" t="n">
        <v>745.587999999999</v>
      </c>
      <c r="G146" s="147"/>
      <c r="H146" s="147"/>
      <c r="I146" s="51" t="n">
        <v>301.935</v>
      </c>
      <c r="J146" s="51" t="n">
        <v>432.139</v>
      </c>
      <c r="K146" s="51" t="n">
        <v>2502.475</v>
      </c>
      <c r="L146" s="51" t="n">
        <v>874.729</v>
      </c>
      <c r="M146" s="51" t="n">
        <v>655.371</v>
      </c>
      <c r="N146" s="51" t="n">
        <v>833.359</v>
      </c>
      <c r="O146" s="51" t="n">
        <v>-9</v>
      </c>
      <c r="P146" s="125" t="n">
        <v>6336.596</v>
      </c>
      <c r="Q146" s="50" t="n">
        <v>247.251</v>
      </c>
      <c r="R146" s="51" t="n">
        <v>128.481</v>
      </c>
      <c r="S146" s="51" t="n">
        <v>375.732</v>
      </c>
      <c r="T146" s="56" t="n">
        <v>5914431</v>
      </c>
      <c r="U146" s="125" t="n">
        <v>13992239</v>
      </c>
      <c r="V146" s="129" t="n">
        <v>0</v>
      </c>
      <c r="W146" s="130" t="n">
        <v>50.5887460677229</v>
      </c>
      <c r="X146" s="148" t="n">
        <v>64</v>
      </c>
      <c r="Y146" s="149" t="n">
        <v>40</v>
      </c>
      <c r="Z146" s="150" t="n">
        <v>52</v>
      </c>
    </row>
    <row r="147" customFormat="false" ht="11.25" hidden="true" customHeight="false" outlineLevel="0" collapsed="false">
      <c r="A147" s="134" t="s">
        <v>70</v>
      </c>
      <c r="B147" s="81" t="n">
        <v>36973</v>
      </c>
      <c r="C147" s="56" t="n">
        <v>4173.384</v>
      </c>
      <c r="D147" s="51" t="n">
        <v>3091.674</v>
      </c>
      <c r="E147" s="57" t="n">
        <v>7265.058</v>
      </c>
      <c r="F147" s="50" t="n">
        <v>891.162</v>
      </c>
      <c r="G147" s="147"/>
      <c r="H147" s="147"/>
      <c r="I147" s="51" t="n">
        <v>290.98</v>
      </c>
      <c r="J147" s="51" t="n">
        <v>464.165</v>
      </c>
      <c r="K147" s="51" t="n">
        <v>2514.59</v>
      </c>
      <c r="L147" s="51" t="n">
        <v>891.622</v>
      </c>
      <c r="M147" s="51" t="n">
        <v>1025.755</v>
      </c>
      <c r="N147" s="51" t="n">
        <v>833.025</v>
      </c>
      <c r="O147" s="51" t="n">
        <v>-11</v>
      </c>
      <c r="P147" s="125" t="n">
        <v>6900.299</v>
      </c>
      <c r="Q147" s="50" t="n">
        <v>293.493</v>
      </c>
      <c r="R147" s="51" t="n">
        <v>71.266</v>
      </c>
      <c r="S147" s="51" t="n">
        <v>364.759</v>
      </c>
      <c r="T147" s="56" t="n">
        <v>6207924</v>
      </c>
      <c r="U147" s="125" t="n">
        <v>14063505</v>
      </c>
      <c r="V147" s="129" t="n">
        <v>0</v>
      </c>
      <c r="W147" s="130" t="n">
        <v>49.1679835285513</v>
      </c>
      <c r="X147" s="148" t="n">
        <v>62</v>
      </c>
      <c r="Y147" s="149" t="n">
        <v>46</v>
      </c>
      <c r="Z147" s="150" t="n">
        <v>54</v>
      </c>
    </row>
    <row r="148" customFormat="false" ht="11.25" hidden="true" customHeight="false" outlineLevel="0" collapsed="false">
      <c r="A148" s="134" t="s">
        <v>71</v>
      </c>
      <c r="B148" s="81" t="n">
        <v>36974</v>
      </c>
      <c r="C148" s="56" t="n">
        <v>3738.241</v>
      </c>
      <c r="D148" s="51" t="n">
        <v>3125.629</v>
      </c>
      <c r="E148" s="57" t="n">
        <v>6863.87</v>
      </c>
      <c r="F148" s="50" t="n">
        <v>974.813999999999</v>
      </c>
      <c r="G148" s="147"/>
      <c r="H148" s="147"/>
      <c r="I148" s="51" t="n">
        <v>283.97</v>
      </c>
      <c r="J148" s="51" t="n">
        <v>401.312</v>
      </c>
      <c r="K148" s="51" t="n">
        <v>2487.327</v>
      </c>
      <c r="L148" s="51" t="n">
        <v>917.217</v>
      </c>
      <c r="M148" s="51" t="n">
        <v>834.459</v>
      </c>
      <c r="N148" s="51" t="n">
        <v>827.559</v>
      </c>
      <c r="O148" s="51" t="n">
        <v>-12</v>
      </c>
      <c r="P148" s="125" t="n">
        <v>6714.658</v>
      </c>
      <c r="Q148" s="50" t="n">
        <v>342.166</v>
      </c>
      <c r="R148" s="51" t="n">
        <v>-192.954</v>
      </c>
      <c r="S148" s="51" t="n">
        <v>149.212</v>
      </c>
      <c r="T148" s="56" t="n">
        <v>6550090</v>
      </c>
      <c r="U148" s="125" t="n">
        <v>13870551</v>
      </c>
      <c r="V148" s="129" t="n">
        <v>4.54747350886464E-013</v>
      </c>
      <c r="W148" s="130" t="n">
        <v>42.6205350012473</v>
      </c>
      <c r="X148" s="148" t="n">
        <v>65</v>
      </c>
      <c r="Y148" s="149" t="n">
        <v>42</v>
      </c>
      <c r="Z148" s="150" t="n">
        <v>53.5</v>
      </c>
    </row>
    <row r="149" customFormat="false" ht="11.25" hidden="true" customHeight="false" outlineLevel="0" collapsed="false">
      <c r="A149" s="134" t="s">
        <v>72</v>
      </c>
      <c r="B149" s="81" t="n">
        <v>36975</v>
      </c>
      <c r="C149" s="56" t="n">
        <v>4212.268</v>
      </c>
      <c r="D149" s="51" t="n">
        <v>2915.668</v>
      </c>
      <c r="E149" s="57" t="n">
        <v>7127.936</v>
      </c>
      <c r="F149" s="50" t="n">
        <v>1220.595</v>
      </c>
      <c r="G149" s="147"/>
      <c r="H149" s="147"/>
      <c r="I149" s="51" t="n">
        <v>290.408</v>
      </c>
      <c r="J149" s="51" t="n">
        <v>460.156</v>
      </c>
      <c r="K149" s="51" t="n">
        <v>2292.974</v>
      </c>
      <c r="L149" s="51" t="n">
        <v>882.712</v>
      </c>
      <c r="M149" s="51" t="n">
        <v>1106.029</v>
      </c>
      <c r="N149" s="51" t="n">
        <v>818.626</v>
      </c>
      <c r="O149" s="51" t="n">
        <v>-12</v>
      </c>
      <c r="P149" s="125" t="n">
        <v>7059.5</v>
      </c>
      <c r="Q149" s="50" t="n">
        <v>340.134</v>
      </c>
      <c r="R149" s="51" t="n">
        <v>-271.698</v>
      </c>
      <c r="S149" s="51" t="n">
        <v>68.436</v>
      </c>
      <c r="T149" s="56" t="n">
        <v>6890224</v>
      </c>
      <c r="U149" s="125" t="n">
        <v>13598853</v>
      </c>
      <c r="V149" s="129" t="n">
        <v>-1.25055521493778E-012</v>
      </c>
      <c r="W149" s="130" t="n">
        <v>34.0665043344266</v>
      </c>
      <c r="X149" s="148" t="n">
        <v>68</v>
      </c>
      <c r="Y149" s="149" t="n">
        <v>45</v>
      </c>
      <c r="Z149" s="150" t="n">
        <v>56.5</v>
      </c>
    </row>
    <row r="150" customFormat="false" ht="11.25" hidden="true" customHeight="false" outlineLevel="0" collapsed="false">
      <c r="A150" s="134" t="s">
        <v>73</v>
      </c>
      <c r="B150" s="81" t="n">
        <v>36976</v>
      </c>
      <c r="C150" s="56" t="n">
        <v>4252.449</v>
      </c>
      <c r="D150" s="51" t="n">
        <v>3045.879</v>
      </c>
      <c r="E150" s="57" t="n">
        <v>7298.328</v>
      </c>
      <c r="F150" s="151" t="n">
        <v>1145.053</v>
      </c>
      <c r="G150" s="147"/>
      <c r="H150" s="147"/>
      <c r="I150" s="51" t="n">
        <v>336.904</v>
      </c>
      <c r="J150" s="51" t="n">
        <v>471.093</v>
      </c>
      <c r="K150" s="51" t="n">
        <v>2416.025</v>
      </c>
      <c r="L150" s="51" t="n">
        <v>920.088</v>
      </c>
      <c r="M150" s="51" t="n">
        <v>1106.255</v>
      </c>
      <c r="N150" s="51" t="n">
        <v>827.125</v>
      </c>
      <c r="O150" s="51" t="n">
        <v>-11</v>
      </c>
      <c r="P150" s="125" t="n">
        <v>7211.543</v>
      </c>
      <c r="Q150" s="50" t="n">
        <v>361.971</v>
      </c>
      <c r="R150" s="51" t="n">
        <v>-275.186</v>
      </c>
      <c r="S150" s="51" t="n">
        <v>86.785</v>
      </c>
      <c r="T150" s="56" t="n">
        <v>7252195</v>
      </c>
      <c r="U150" s="125" t="n">
        <v>13323667</v>
      </c>
      <c r="V150" s="129" t="n">
        <v>-1.4210854715202E-013</v>
      </c>
      <c r="W150" s="130" t="n">
        <v>33.7969142072523</v>
      </c>
      <c r="X150" s="148" t="n">
        <v>58</v>
      </c>
      <c r="Y150" s="149" t="n">
        <v>40</v>
      </c>
      <c r="Z150" s="150" t="n">
        <v>49</v>
      </c>
    </row>
    <row r="151" customFormat="false" ht="11.25" hidden="true" customHeight="false" outlineLevel="0" collapsed="false">
      <c r="A151" s="134" t="s">
        <v>74</v>
      </c>
      <c r="B151" s="81" t="n">
        <v>36977</v>
      </c>
      <c r="C151" s="56" t="n">
        <v>4221.364</v>
      </c>
      <c r="D151" s="51" t="n">
        <v>2985.393</v>
      </c>
      <c r="E151" s="57" t="n">
        <v>7206.757</v>
      </c>
      <c r="F151" s="151" t="n">
        <v>878.657999999999</v>
      </c>
      <c r="G151" s="147"/>
      <c r="H151" s="147"/>
      <c r="I151" s="51" t="n">
        <v>401.257</v>
      </c>
      <c r="J151" s="51" t="n">
        <v>493.623</v>
      </c>
      <c r="K151" s="51" t="n">
        <v>2363.023</v>
      </c>
      <c r="L151" s="51" t="n">
        <v>890.795</v>
      </c>
      <c r="M151" s="51" t="n">
        <v>1112.655</v>
      </c>
      <c r="N151" s="51" t="n">
        <v>810.26</v>
      </c>
      <c r="O151" s="51" t="n">
        <v>-15</v>
      </c>
      <c r="P151" s="125" t="n">
        <v>6935.271</v>
      </c>
      <c r="Q151" s="50" t="n">
        <v>250.245</v>
      </c>
      <c r="R151" s="51" t="n">
        <v>21.241</v>
      </c>
      <c r="S151" s="51" t="n">
        <v>271.486</v>
      </c>
      <c r="T151" s="56" t="n">
        <v>7502440</v>
      </c>
      <c r="U151" s="125" t="n">
        <v>13344908</v>
      </c>
      <c r="V151" s="129" t="n">
        <v>0</v>
      </c>
      <c r="W151" s="130" t="n">
        <v>37.5408713863214</v>
      </c>
      <c r="X151" s="148" t="n">
        <v>49</v>
      </c>
      <c r="Y151" s="149" t="n">
        <v>33</v>
      </c>
      <c r="Z151" s="150" t="n">
        <v>41</v>
      </c>
    </row>
    <row r="152" customFormat="false" ht="11.25" hidden="true" customHeight="false" outlineLevel="0" collapsed="false">
      <c r="A152" s="134" t="s">
        <v>68</v>
      </c>
      <c r="B152" s="81" t="n">
        <v>36978</v>
      </c>
      <c r="C152" s="56" t="n">
        <v>4230.209</v>
      </c>
      <c r="D152" s="51" t="n">
        <v>2940.991</v>
      </c>
      <c r="E152" s="57" t="n">
        <v>7171.2</v>
      </c>
      <c r="F152" s="151" t="n">
        <v>1006.741</v>
      </c>
      <c r="G152" s="147"/>
      <c r="H152" s="147"/>
      <c r="I152" s="51" t="n">
        <v>405.062</v>
      </c>
      <c r="J152" s="51" t="n">
        <v>487.877</v>
      </c>
      <c r="K152" s="51" t="n">
        <v>2329.509</v>
      </c>
      <c r="L152" s="51" t="n">
        <v>875.61</v>
      </c>
      <c r="M152" s="51" t="n">
        <v>1109.573</v>
      </c>
      <c r="N152" s="51" t="n">
        <v>829.614</v>
      </c>
      <c r="O152" s="51" t="n">
        <v>-1</v>
      </c>
      <c r="P152" s="125" t="n">
        <v>7042.986</v>
      </c>
      <c r="Q152" s="50" t="n">
        <v>195.205</v>
      </c>
      <c r="R152" s="51" t="n">
        <v>-66.991</v>
      </c>
      <c r="S152" s="51" t="n">
        <v>128.214</v>
      </c>
      <c r="T152" s="56" t="n">
        <v>7697645</v>
      </c>
      <c r="U152" s="125" t="n">
        <v>13277917</v>
      </c>
      <c r="V152" s="129" t="n">
        <v>0</v>
      </c>
      <c r="W152" s="130" t="n">
        <v>42.0809786943875</v>
      </c>
      <c r="X152" s="148" t="n">
        <v>57</v>
      </c>
      <c r="Y152" s="149" t="n">
        <v>38</v>
      </c>
      <c r="Z152" s="150" t="n">
        <v>47.5</v>
      </c>
    </row>
    <row r="153" customFormat="false" ht="11.25" hidden="true" customHeight="false" outlineLevel="0" collapsed="false">
      <c r="A153" s="134" t="s">
        <v>69</v>
      </c>
      <c r="B153" s="81" t="n">
        <v>36979</v>
      </c>
      <c r="C153" s="56" t="n">
        <v>4159.193</v>
      </c>
      <c r="D153" s="51" t="n">
        <v>3009.168</v>
      </c>
      <c r="E153" s="57" t="n">
        <v>7168.361</v>
      </c>
      <c r="F153" s="151" t="n">
        <v>924.815000000001</v>
      </c>
      <c r="G153" s="147"/>
      <c r="H153" s="147"/>
      <c r="I153" s="51" t="n">
        <v>431.845</v>
      </c>
      <c r="J153" s="51" t="n">
        <v>489.126</v>
      </c>
      <c r="K153" s="51" t="n">
        <v>2374.592</v>
      </c>
      <c r="L153" s="51" t="n">
        <v>880.321</v>
      </c>
      <c r="M153" s="51" t="n">
        <v>1179.49</v>
      </c>
      <c r="N153" s="51" t="n">
        <v>831.776</v>
      </c>
      <c r="O153" s="51" t="n">
        <v>-12</v>
      </c>
      <c r="P153" s="125" t="n">
        <v>7099.965</v>
      </c>
      <c r="Q153" s="50" t="n">
        <v>147.546</v>
      </c>
      <c r="R153" s="51" t="n">
        <v>-79.15</v>
      </c>
      <c r="S153" s="51" t="n">
        <v>68.396</v>
      </c>
      <c r="T153" s="56" t="n">
        <v>7845191</v>
      </c>
      <c r="U153" s="125" t="n">
        <v>13198767</v>
      </c>
      <c r="V153" s="129" t="n">
        <v>-2.55795384873636E-013</v>
      </c>
      <c r="W153" s="130" t="n">
        <v>40.4667366151461</v>
      </c>
      <c r="X153" s="148" t="n">
        <v>53</v>
      </c>
      <c r="Y153" s="149" t="n">
        <v>40</v>
      </c>
      <c r="Z153" s="150" t="n">
        <v>46.5</v>
      </c>
    </row>
    <row r="154" customFormat="false" ht="11.25" hidden="true" customHeight="false" outlineLevel="0" collapsed="false">
      <c r="A154" s="134" t="s">
        <v>70</v>
      </c>
      <c r="B154" s="81" t="n">
        <v>36980</v>
      </c>
      <c r="C154" s="56" t="n">
        <v>4195.304</v>
      </c>
      <c r="D154" s="51" t="n">
        <v>2875.03</v>
      </c>
      <c r="E154" s="57" t="n">
        <v>7070.334</v>
      </c>
      <c r="F154" s="151" t="n">
        <v>941.703000000001</v>
      </c>
      <c r="G154" s="147"/>
      <c r="H154" s="147"/>
      <c r="I154" s="51" t="n">
        <v>384.145</v>
      </c>
      <c r="J154" s="51" t="n">
        <v>478.329</v>
      </c>
      <c r="K154" s="51" t="n">
        <v>2212.536</v>
      </c>
      <c r="L154" s="51" t="n">
        <v>891.893</v>
      </c>
      <c r="M154" s="51" t="n">
        <v>1192.803</v>
      </c>
      <c r="N154" s="51" t="n">
        <v>831.409</v>
      </c>
      <c r="O154" s="51" t="n">
        <v>-17</v>
      </c>
      <c r="P154" s="125" t="n">
        <v>6915.818</v>
      </c>
      <c r="Q154" s="50" t="n">
        <v>193.442</v>
      </c>
      <c r="R154" s="51" t="n">
        <v>-38.926</v>
      </c>
      <c r="S154" s="51" t="n">
        <v>154.516</v>
      </c>
      <c r="T154" s="56" t="n">
        <v>8038633</v>
      </c>
      <c r="U154" s="125" t="n">
        <v>13159841</v>
      </c>
      <c r="V154" s="129" t="n">
        <v>-3.97903932025656E-013</v>
      </c>
      <c r="W154" s="130" t="n">
        <v>41.6011870704893</v>
      </c>
      <c r="X154" s="148" t="n">
        <v>58</v>
      </c>
      <c r="Y154" s="149" t="n">
        <v>36</v>
      </c>
      <c r="Z154" s="150" t="n">
        <v>47</v>
      </c>
    </row>
    <row r="155" customFormat="false" ht="12" hidden="true" customHeight="false" outlineLevel="0" collapsed="false">
      <c r="A155" s="137" t="s">
        <v>71</v>
      </c>
      <c r="B155" s="82" t="n">
        <v>36981</v>
      </c>
      <c r="C155" s="70" t="n">
        <v>4109.53</v>
      </c>
      <c r="D155" s="66" t="n">
        <v>3041.284</v>
      </c>
      <c r="E155" s="71" t="n">
        <v>7150.814</v>
      </c>
      <c r="F155" s="152" t="n">
        <v>766.982</v>
      </c>
      <c r="G155" s="153"/>
      <c r="H155" s="153"/>
      <c r="I155" s="66" t="n">
        <v>336.959</v>
      </c>
      <c r="J155" s="66" t="n">
        <v>484.089</v>
      </c>
      <c r="K155" s="66" t="n">
        <v>2372.594</v>
      </c>
      <c r="L155" s="66" t="n">
        <v>946.465</v>
      </c>
      <c r="M155" s="66" t="n">
        <v>1215.157</v>
      </c>
      <c r="N155" s="66" t="n">
        <v>830.695</v>
      </c>
      <c r="O155" s="66" t="n">
        <v>-17</v>
      </c>
      <c r="P155" s="71" t="n">
        <v>6935.941</v>
      </c>
      <c r="Q155" s="65" t="n">
        <v>193.442</v>
      </c>
      <c r="R155" s="66" t="n">
        <v>21.431</v>
      </c>
      <c r="S155" s="66" t="n">
        <v>214.873</v>
      </c>
      <c r="T155" s="70" t="n">
        <v>8232075</v>
      </c>
      <c r="U155" s="139" t="n">
        <v>13181272</v>
      </c>
      <c r="V155" s="143" t="n">
        <v>-4.2632564145606E-013</v>
      </c>
      <c r="W155" s="144" t="n">
        <v>41.7558325337616</v>
      </c>
      <c r="X155" s="154" t="n">
        <v>58</v>
      </c>
      <c r="Y155" s="155" t="n">
        <v>33</v>
      </c>
      <c r="Z155" s="156" t="n">
        <v>45.5</v>
      </c>
    </row>
    <row r="156" customFormat="false" ht="11.25" hidden="true" customHeight="false" outlineLevel="0" collapsed="false">
      <c r="A156" s="134" t="s">
        <v>72</v>
      </c>
      <c r="B156" s="81" t="n">
        <v>36982</v>
      </c>
      <c r="C156" s="56" t="n">
        <v>4164.516</v>
      </c>
      <c r="D156" s="51" t="n">
        <v>3017.237</v>
      </c>
      <c r="E156" s="57" t="n">
        <v>7181.753</v>
      </c>
      <c r="F156" s="151" t="n">
        <v>749.627</v>
      </c>
      <c r="G156" s="147"/>
      <c r="H156" s="147"/>
      <c r="I156" s="51" t="n">
        <v>313.217</v>
      </c>
      <c r="J156" s="51" t="n">
        <v>465.462</v>
      </c>
      <c r="K156" s="51" t="n">
        <v>2449.15</v>
      </c>
      <c r="L156" s="51" t="n">
        <v>899.444</v>
      </c>
      <c r="M156" s="51" t="n">
        <v>1169.868</v>
      </c>
      <c r="N156" s="51" t="n">
        <v>835.13</v>
      </c>
      <c r="O156" s="51" t="n">
        <v>-69</v>
      </c>
      <c r="P156" s="57" t="n">
        <v>6812.898</v>
      </c>
      <c r="Q156" s="50" t="n">
        <v>237.023</v>
      </c>
      <c r="R156" s="51" t="n">
        <v>131.832</v>
      </c>
      <c r="S156" s="51" t="n">
        <v>368.855</v>
      </c>
      <c r="T156" s="56" t="n">
        <v>8469098</v>
      </c>
      <c r="U156" s="125" t="n">
        <v>13313104</v>
      </c>
      <c r="V156" s="58" t="n">
        <v>4.54747350886464E-013</v>
      </c>
      <c r="W156" s="130" t="n">
        <v>43.6942448970197</v>
      </c>
      <c r="X156" s="148" t="n">
        <v>59</v>
      </c>
      <c r="Y156" s="149" t="n">
        <v>44</v>
      </c>
      <c r="Z156" s="150" t="n">
        <v>51.5</v>
      </c>
    </row>
    <row r="157" customFormat="false" ht="11.25" hidden="true" customHeight="false" outlineLevel="0" collapsed="false">
      <c r="A157" s="134" t="s">
        <v>73</v>
      </c>
      <c r="B157" s="81" t="n">
        <v>36983</v>
      </c>
      <c r="C157" s="56" t="n">
        <v>4189</v>
      </c>
      <c r="D157" s="51" t="n">
        <v>2744.41</v>
      </c>
      <c r="E157" s="57" t="n">
        <v>6933.41</v>
      </c>
      <c r="F157" s="151" t="n">
        <v>1005.611</v>
      </c>
      <c r="G157" s="147"/>
      <c r="H157" s="147"/>
      <c r="I157" s="51" t="n">
        <v>425.113</v>
      </c>
      <c r="J157" s="51" t="n">
        <v>509.022</v>
      </c>
      <c r="K157" s="51" t="n">
        <v>2341.521</v>
      </c>
      <c r="L157" s="51" t="n">
        <v>699.984</v>
      </c>
      <c r="M157" s="51" t="n">
        <v>1169.303</v>
      </c>
      <c r="N157" s="51" t="n">
        <v>825.347</v>
      </c>
      <c r="O157" s="51" t="n">
        <v>-69</v>
      </c>
      <c r="P157" s="57" t="n">
        <v>6906.901</v>
      </c>
      <c r="Q157" s="50" t="n">
        <v>26.509</v>
      </c>
      <c r="R157" s="51" t="n">
        <v>0</v>
      </c>
      <c r="S157" s="51" t="n">
        <v>26.509</v>
      </c>
      <c r="T157" s="56" t="n">
        <v>8495607</v>
      </c>
      <c r="U157" s="125" t="n">
        <v>13313104</v>
      </c>
      <c r="V157" s="58" t="n">
        <v>0</v>
      </c>
      <c r="W157" s="130" t="n">
        <v>53.1041974667429</v>
      </c>
      <c r="X157" s="148" t="n">
        <v>57</v>
      </c>
      <c r="Y157" s="149" t="n">
        <v>41</v>
      </c>
      <c r="Z157" s="150" t="n">
        <v>49</v>
      </c>
    </row>
    <row r="158" customFormat="false" ht="11.25" hidden="true" customHeight="false" outlineLevel="0" collapsed="false">
      <c r="A158" s="134" t="s">
        <v>74</v>
      </c>
      <c r="B158" s="81" t="n">
        <v>36984</v>
      </c>
      <c r="C158" s="56" t="n">
        <v>4203</v>
      </c>
      <c r="D158" s="51" t="n">
        <v>2772.894</v>
      </c>
      <c r="E158" s="57" t="n">
        <v>6975.894</v>
      </c>
      <c r="F158" s="151" t="n">
        <v>985.863000000001</v>
      </c>
      <c r="G158" s="147"/>
      <c r="H158" s="147"/>
      <c r="I158" s="51" t="n">
        <v>499.816</v>
      </c>
      <c r="J158" s="51" t="n">
        <v>527.059</v>
      </c>
      <c r="K158" s="51" t="n">
        <v>2390.675</v>
      </c>
      <c r="L158" s="51" t="n">
        <v>714.795</v>
      </c>
      <c r="M158" s="51" t="n">
        <v>1140.352</v>
      </c>
      <c r="N158" s="51" t="n">
        <v>807.855</v>
      </c>
      <c r="O158" s="51" t="n">
        <v>-113</v>
      </c>
      <c r="P158" s="57" t="n">
        <v>6953.415</v>
      </c>
      <c r="Q158" s="50" t="n">
        <v>22.479</v>
      </c>
      <c r="R158" s="51" t="n">
        <v>0</v>
      </c>
      <c r="S158" s="51" t="n">
        <v>22.479</v>
      </c>
      <c r="T158" s="56" t="n">
        <v>8518086</v>
      </c>
      <c r="U158" s="125" t="n">
        <v>13313104</v>
      </c>
      <c r="V158" s="58" t="n">
        <v>2.70006239588838E-013</v>
      </c>
      <c r="W158" s="130" t="n">
        <v>55.6115477530892</v>
      </c>
      <c r="X158" s="148" t="n">
        <v>44</v>
      </c>
      <c r="Y158" s="149" t="n">
        <v>37</v>
      </c>
      <c r="Z158" s="150" t="n">
        <v>40.5</v>
      </c>
    </row>
    <row r="159" customFormat="false" ht="11.25" hidden="true" customHeight="false" outlineLevel="0" collapsed="false">
      <c r="A159" s="134" t="s">
        <v>68</v>
      </c>
      <c r="B159" s="81" t="n">
        <v>36985</v>
      </c>
      <c r="C159" s="56" t="n">
        <v>4042</v>
      </c>
      <c r="D159" s="51" t="n">
        <v>2879.896</v>
      </c>
      <c r="E159" s="57" t="n">
        <v>6921.896</v>
      </c>
      <c r="F159" s="151" t="n">
        <v>751.979</v>
      </c>
      <c r="G159" s="147"/>
      <c r="H159" s="147"/>
      <c r="I159" s="51" t="n">
        <v>503.648</v>
      </c>
      <c r="J159" s="51" t="n">
        <v>533.864</v>
      </c>
      <c r="K159" s="51" t="n">
        <v>2524.127</v>
      </c>
      <c r="L159" s="51" t="n">
        <v>788.303</v>
      </c>
      <c r="M159" s="51" t="n">
        <v>1103.122</v>
      </c>
      <c r="N159" s="51" t="n">
        <v>822.853</v>
      </c>
      <c r="O159" s="51" t="n">
        <v>-106</v>
      </c>
      <c r="P159" s="57" t="n">
        <v>6921.896</v>
      </c>
      <c r="Q159" s="50" t="n">
        <v>0</v>
      </c>
      <c r="R159" s="51" t="n">
        <v>0</v>
      </c>
      <c r="S159" s="51" t="n">
        <v>0</v>
      </c>
      <c r="T159" s="56" t="n">
        <v>8518086</v>
      </c>
      <c r="U159" s="125" t="n">
        <v>13313104</v>
      </c>
      <c r="V159" s="58" t="n">
        <v>0</v>
      </c>
      <c r="W159" s="130" t="n">
        <v>56.1454053822821</v>
      </c>
      <c r="X159" s="148" t="n">
        <v>50</v>
      </c>
      <c r="Y159" s="149" t="n">
        <v>38</v>
      </c>
      <c r="Z159" s="150" t="n">
        <v>44</v>
      </c>
    </row>
    <row r="160" customFormat="false" ht="11.25" hidden="true" customHeight="false" outlineLevel="0" collapsed="false">
      <c r="A160" s="134" t="s">
        <v>69</v>
      </c>
      <c r="B160" s="81" t="n">
        <v>36986</v>
      </c>
      <c r="C160" s="56" t="n">
        <v>4126</v>
      </c>
      <c r="D160" s="51" t="n">
        <v>3045.644</v>
      </c>
      <c r="E160" s="57" t="n">
        <v>7171.644</v>
      </c>
      <c r="F160" s="151" t="n">
        <v>849.071</v>
      </c>
      <c r="G160" s="147"/>
      <c r="H160" s="147"/>
      <c r="I160" s="51" t="n">
        <v>481.474</v>
      </c>
      <c r="J160" s="51" t="n">
        <v>495.845</v>
      </c>
      <c r="K160" s="51" t="n">
        <v>2486.117</v>
      </c>
      <c r="L160" s="51" t="n">
        <v>850.465</v>
      </c>
      <c r="M160" s="51" t="n">
        <v>1191.291</v>
      </c>
      <c r="N160" s="51" t="n">
        <v>819.471</v>
      </c>
      <c r="O160" s="51" t="n">
        <v>-83</v>
      </c>
      <c r="P160" s="57" t="n">
        <v>7090.734</v>
      </c>
      <c r="Q160" s="50" t="n">
        <v>80.91</v>
      </c>
      <c r="R160" s="51" t="n">
        <v>0</v>
      </c>
      <c r="S160" s="51" t="n">
        <v>80.91</v>
      </c>
      <c r="T160" s="56" t="n">
        <v>8598996</v>
      </c>
      <c r="U160" s="125" t="n">
        <v>13313104</v>
      </c>
      <c r="V160" s="58" t="n">
        <v>-1.4210854715202E-013</v>
      </c>
      <c r="W160" s="130" t="n">
        <v>49.9331206592671</v>
      </c>
      <c r="X160" s="148" t="n">
        <v>51</v>
      </c>
      <c r="Y160" s="149" t="n">
        <v>38</v>
      </c>
      <c r="Z160" s="150" t="n">
        <v>44.5</v>
      </c>
    </row>
    <row r="161" customFormat="false" ht="11.25" hidden="true" customHeight="false" outlineLevel="0" collapsed="false">
      <c r="A161" s="134" t="s">
        <v>70</v>
      </c>
      <c r="B161" s="81" t="n">
        <v>36987</v>
      </c>
      <c r="C161" s="56" t="n">
        <v>4202</v>
      </c>
      <c r="D161" s="51" t="n">
        <v>3087.731</v>
      </c>
      <c r="E161" s="57" t="n">
        <v>7289.731</v>
      </c>
      <c r="F161" s="151" t="n">
        <v>954.368</v>
      </c>
      <c r="G161" s="147"/>
      <c r="H161" s="147"/>
      <c r="I161" s="51" t="n">
        <v>486.151</v>
      </c>
      <c r="J161" s="51" t="n">
        <v>521.579</v>
      </c>
      <c r="K161" s="51" t="n">
        <v>2597.203</v>
      </c>
      <c r="L161" s="51" t="n">
        <v>772.035</v>
      </c>
      <c r="M161" s="51" t="n">
        <v>1102.165</v>
      </c>
      <c r="N161" s="51" t="n">
        <v>830.995</v>
      </c>
      <c r="O161" s="51" t="n">
        <v>-77</v>
      </c>
      <c r="P161" s="57" t="n">
        <v>7187.496</v>
      </c>
      <c r="Q161" s="50" t="n">
        <v>102.235</v>
      </c>
      <c r="R161" s="51" t="n">
        <v>0</v>
      </c>
      <c r="S161" s="51" t="n">
        <v>102.235</v>
      </c>
      <c r="T161" s="56" t="n">
        <v>8701231</v>
      </c>
      <c r="U161" s="125" t="n">
        <v>13313104</v>
      </c>
      <c r="V161" s="58" t="n">
        <v>-3.26849658449646E-013</v>
      </c>
      <c r="W161" s="130" t="n">
        <v>53.5731819110721</v>
      </c>
      <c r="X161" s="148" t="n">
        <v>50</v>
      </c>
      <c r="Y161" s="149" t="n">
        <v>40</v>
      </c>
      <c r="Z161" s="150" t="n">
        <v>45</v>
      </c>
    </row>
    <row r="162" customFormat="false" ht="11.25" hidden="true" customHeight="false" outlineLevel="0" collapsed="false">
      <c r="A162" s="134" t="s">
        <v>71</v>
      </c>
      <c r="B162" s="81" t="n">
        <v>36988</v>
      </c>
      <c r="C162" s="56" t="n">
        <v>4156</v>
      </c>
      <c r="D162" s="51" t="n">
        <v>3174.836</v>
      </c>
      <c r="E162" s="57" t="n">
        <v>7330.836</v>
      </c>
      <c r="F162" s="151" t="n">
        <v>624.687999999999</v>
      </c>
      <c r="G162" s="147"/>
      <c r="H162" s="147"/>
      <c r="I162" s="51" t="n">
        <v>519.02</v>
      </c>
      <c r="J162" s="51" t="n">
        <v>552.565</v>
      </c>
      <c r="K162" s="51" t="n">
        <v>2677.531</v>
      </c>
      <c r="L162" s="51" t="n">
        <v>851.05</v>
      </c>
      <c r="M162" s="51" t="n">
        <v>1222.915</v>
      </c>
      <c r="N162" s="51" t="n">
        <v>831.251</v>
      </c>
      <c r="O162" s="51" t="n">
        <v>-90</v>
      </c>
      <c r="P162" s="57" t="n">
        <v>7189.02</v>
      </c>
      <c r="Q162" s="50" t="n">
        <v>141.816</v>
      </c>
      <c r="R162" s="51" t="n">
        <v>0</v>
      </c>
      <c r="S162" s="51" t="n">
        <v>141.816</v>
      </c>
      <c r="T162" s="56" t="n">
        <v>8843047</v>
      </c>
      <c r="U162" s="125" t="n">
        <v>13313104</v>
      </c>
      <c r="V162" s="58" t="n">
        <v>0</v>
      </c>
      <c r="W162" s="130" t="n">
        <v>50.4850921625077</v>
      </c>
      <c r="X162" s="148" t="n">
        <v>52</v>
      </c>
      <c r="Y162" s="149" t="n">
        <v>33</v>
      </c>
      <c r="Z162" s="150" t="n">
        <v>42.5</v>
      </c>
    </row>
    <row r="163" customFormat="false" ht="11.25" hidden="true" customHeight="false" outlineLevel="0" collapsed="false">
      <c r="A163" s="134" t="s">
        <v>72</v>
      </c>
      <c r="B163" s="81" t="n">
        <v>36989</v>
      </c>
      <c r="C163" s="56" t="n">
        <v>4172</v>
      </c>
      <c r="D163" s="51" t="n">
        <v>3147.888</v>
      </c>
      <c r="E163" s="57" t="n">
        <v>7319.888</v>
      </c>
      <c r="F163" s="151" t="n">
        <v>710.73</v>
      </c>
      <c r="G163" s="147"/>
      <c r="H163" s="147"/>
      <c r="I163" s="51" t="n">
        <v>572.403</v>
      </c>
      <c r="J163" s="51" t="n">
        <v>551.157</v>
      </c>
      <c r="K163" s="51" t="n">
        <v>2638.719</v>
      </c>
      <c r="L163" s="51" t="n">
        <v>850.605</v>
      </c>
      <c r="M163" s="51" t="n">
        <v>1223.696</v>
      </c>
      <c r="N163" s="51" t="n">
        <v>835.201</v>
      </c>
      <c r="O163" s="51" t="n">
        <v>-81</v>
      </c>
      <c r="P163" s="57" t="n">
        <v>7301.511</v>
      </c>
      <c r="Q163" s="50" t="n">
        <v>18.377</v>
      </c>
      <c r="R163" s="51" t="n">
        <v>0</v>
      </c>
      <c r="S163" s="51" t="n">
        <v>18.377</v>
      </c>
      <c r="T163" s="56" t="n">
        <v>8861424</v>
      </c>
      <c r="U163" s="125" t="n">
        <v>13313104</v>
      </c>
      <c r="V163" s="58" t="n">
        <v>-5.00932628710871E-013</v>
      </c>
      <c r="W163" s="130" t="n">
        <v>48.784672680872</v>
      </c>
      <c r="X163" s="148" t="n">
        <v>40</v>
      </c>
      <c r="Y163" s="149" t="n">
        <v>30</v>
      </c>
      <c r="Z163" s="150" t="n">
        <v>35</v>
      </c>
    </row>
    <row r="164" customFormat="false" ht="11.25" hidden="true" customHeight="false" outlineLevel="0" collapsed="false">
      <c r="A164" s="134" t="s">
        <v>73</v>
      </c>
      <c r="B164" s="81" t="n">
        <v>36990</v>
      </c>
      <c r="C164" s="56" t="n">
        <v>4342.82</v>
      </c>
      <c r="D164" s="51" t="n">
        <v>3047.694</v>
      </c>
      <c r="E164" s="57" t="n">
        <v>7390.514</v>
      </c>
      <c r="F164" s="151" t="n">
        <v>956.935999999999</v>
      </c>
      <c r="G164" s="147"/>
      <c r="H164" s="147"/>
      <c r="I164" s="51" t="n">
        <v>526.274</v>
      </c>
      <c r="J164" s="51" t="n">
        <v>556.414</v>
      </c>
      <c r="K164" s="51" t="n">
        <v>2592.678</v>
      </c>
      <c r="L164" s="51" t="n">
        <v>821.008</v>
      </c>
      <c r="M164" s="51" t="n">
        <v>1120.036</v>
      </c>
      <c r="N164" s="51" t="n">
        <v>834.532</v>
      </c>
      <c r="O164" s="51" t="n">
        <v>-81</v>
      </c>
      <c r="P164" s="57" t="n">
        <v>7326.878</v>
      </c>
      <c r="Q164" s="50" t="n">
        <v>133.448</v>
      </c>
      <c r="R164" s="51" t="n">
        <v>-69.812</v>
      </c>
      <c r="S164" s="51" t="n">
        <v>63.636</v>
      </c>
      <c r="T164" s="56" t="n">
        <v>8994872</v>
      </c>
      <c r="U164" s="125" t="n">
        <v>13243292</v>
      </c>
      <c r="V164" s="58" t="n">
        <v>4.12114786740858E-013</v>
      </c>
      <c r="W164" s="130" t="n">
        <v>47.9990727137926</v>
      </c>
      <c r="X164" s="148" t="n">
        <v>47</v>
      </c>
      <c r="Y164" s="149" t="n">
        <v>25</v>
      </c>
      <c r="Z164" s="150" t="n">
        <v>36</v>
      </c>
    </row>
    <row r="165" customFormat="false" ht="11.25" hidden="true" customHeight="false" outlineLevel="0" collapsed="false">
      <c r="A165" s="134" t="s">
        <v>74</v>
      </c>
      <c r="B165" s="81" t="n">
        <v>36991</v>
      </c>
      <c r="C165" s="56" t="n">
        <v>4210.867</v>
      </c>
      <c r="D165" s="51" t="n">
        <v>3067.42</v>
      </c>
      <c r="E165" s="57" t="n">
        <v>7278.287</v>
      </c>
      <c r="F165" s="151" t="n">
        <v>1224</v>
      </c>
      <c r="G165" s="147"/>
      <c r="H165" s="147"/>
      <c r="I165" s="51" t="n">
        <v>530.72</v>
      </c>
      <c r="J165" s="51" t="n">
        <v>525</v>
      </c>
      <c r="K165" s="51" t="n">
        <v>2618.003</v>
      </c>
      <c r="L165" s="51" t="n">
        <v>819.236</v>
      </c>
      <c r="M165" s="51" t="n">
        <v>1171.47</v>
      </c>
      <c r="N165" s="51" t="n">
        <v>832.394</v>
      </c>
      <c r="O165" s="51" t="n">
        <v>-70</v>
      </c>
      <c r="P165" s="57" t="n">
        <v>7650.823</v>
      </c>
      <c r="Q165" s="50" t="n">
        <v>91.169</v>
      </c>
      <c r="R165" s="51" t="n">
        <v>-463.774</v>
      </c>
      <c r="S165" s="51" t="n">
        <v>-372.605</v>
      </c>
      <c r="T165" s="56" t="n">
        <v>9086041</v>
      </c>
      <c r="U165" s="125" t="n">
        <v>12779518</v>
      </c>
      <c r="V165" s="58" t="n">
        <v>0.06899999999996</v>
      </c>
      <c r="W165" s="130" t="n">
        <v>48.5556193869658</v>
      </c>
      <c r="X165" s="148" t="n">
        <v>49</v>
      </c>
      <c r="Y165" s="149" t="n">
        <v>33</v>
      </c>
      <c r="Z165" s="150" t="n">
        <v>41</v>
      </c>
    </row>
    <row r="166" customFormat="false" ht="11.25" hidden="true" customHeight="false" outlineLevel="0" collapsed="false">
      <c r="A166" s="134" t="s">
        <v>68</v>
      </c>
      <c r="B166" s="81" t="n">
        <v>36992</v>
      </c>
      <c r="C166" s="56" t="n">
        <v>4137.179</v>
      </c>
      <c r="D166" s="51" t="n">
        <v>3029.246</v>
      </c>
      <c r="E166" s="57" t="n">
        <v>7166.425</v>
      </c>
      <c r="F166" s="151" t="n">
        <v>897.888</v>
      </c>
      <c r="G166" s="147"/>
      <c r="H166" s="147"/>
      <c r="I166" s="51" t="n">
        <v>479.406</v>
      </c>
      <c r="J166" s="51" t="n">
        <v>529.824</v>
      </c>
      <c r="K166" s="51" t="n">
        <v>2516.942</v>
      </c>
      <c r="L166" s="51" t="n">
        <v>807.458</v>
      </c>
      <c r="M166" s="51" t="n">
        <v>1141.72</v>
      </c>
      <c r="N166" s="51" t="n">
        <v>832.501</v>
      </c>
      <c r="O166" s="51" t="n">
        <v>-51</v>
      </c>
      <c r="P166" s="57" t="n">
        <v>7154.739</v>
      </c>
      <c r="Q166" s="50" t="n">
        <v>-49.175</v>
      </c>
      <c r="R166" s="51" t="n">
        <v>60.861</v>
      </c>
      <c r="S166" s="51" t="n">
        <v>11.686</v>
      </c>
      <c r="T166" s="56" t="n">
        <v>9036866</v>
      </c>
      <c r="U166" s="125" t="n">
        <v>12840379</v>
      </c>
      <c r="V166" s="58" t="n">
        <v>-3.05533376376843E-013</v>
      </c>
      <c r="W166" s="130" t="n">
        <v>37.5412322107401</v>
      </c>
      <c r="X166" s="148" t="n">
        <v>52</v>
      </c>
      <c r="Y166" s="149" t="n">
        <v>31</v>
      </c>
      <c r="Z166" s="150" t="n">
        <v>41.5</v>
      </c>
    </row>
    <row r="167" customFormat="false" ht="11.25" hidden="true" customHeight="false" outlineLevel="0" collapsed="false">
      <c r="A167" s="134" t="s">
        <v>69</v>
      </c>
      <c r="B167" s="81" t="n">
        <v>36993</v>
      </c>
      <c r="C167" s="56" t="n">
        <v>4231.041</v>
      </c>
      <c r="D167" s="51" t="n">
        <v>2980.167</v>
      </c>
      <c r="E167" s="57" t="n">
        <v>7211.208</v>
      </c>
      <c r="F167" s="151" t="n">
        <v>1048.564</v>
      </c>
      <c r="G167" s="147"/>
      <c r="H167" s="147"/>
      <c r="I167" s="51" t="n">
        <v>568.373</v>
      </c>
      <c r="J167" s="51" t="n">
        <v>486.996</v>
      </c>
      <c r="K167" s="51" t="n">
        <v>2582.412</v>
      </c>
      <c r="L167" s="51" t="n">
        <v>778.664</v>
      </c>
      <c r="M167" s="51" t="n">
        <v>1062.574</v>
      </c>
      <c r="N167" s="51" t="n">
        <v>833.034</v>
      </c>
      <c r="O167" s="51" t="n">
        <v>-25</v>
      </c>
      <c r="P167" s="57" t="n">
        <v>7335.617</v>
      </c>
      <c r="Q167" s="50" t="n">
        <v>-22.797</v>
      </c>
      <c r="R167" s="51" t="n">
        <v>-101.612</v>
      </c>
      <c r="S167" s="51" t="n">
        <v>-124.409</v>
      </c>
      <c r="T167" s="56" t="n">
        <v>9014069</v>
      </c>
      <c r="U167" s="125" t="n">
        <v>12738767</v>
      </c>
      <c r="V167" s="58" t="n">
        <v>3.41060513164848E-013</v>
      </c>
      <c r="W167" s="130" t="n">
        <v>38.0958923441289</v>
      </c>
      <c r="X167" s="148" t="n">
        <v>44</v>
      </c>
      <c r="Y167" s="149" t="n">
        <v>32</v>
      </c>
      <c r="Z167" s="150" t="n">
        <v>38</v>
      </c>
    </row>
    <row r="168" customFormat="false" ht="11.25" hidden="true" customHeight="false" outlineLevel="0" collapsed="false">
      <c r="A168" s="134" t="s">
        <v>70</v>
      </c>
      <c r="B168" s="81" t="n">
        <v>36994</v>
      </c>
      <c r="C168" s="56" t="n">
        <v>4202.057</v>
      </c>
      <c r="D168" s="51" t="n">
        <v>2959.918</v>
      </c>
      <c r="E168" s="57" t="n">
        <v>7161.975</v>
      </c>
      <c r="F168" s="151" t="n">
        <v>966.701000000001</v>
      </c>
      <c r="G168" s="147"/>
      <c r="H168" s="147"/>
      <c r="I168" s="51" t="n">
        <v>447.422</v>
      </c>
      <c r="J168" s="51" t="n">
        <v>521.587</v>
      </c>
      <c r="K168" s="51" t="n">
        <v>2543.5</v>
      </c>
      <c r="L168" s="51" t="n">
        <v>725.155</v>
      </c>
      <c r="M168" s="51" t="n">
        <v>1147.03</v>
      </c>
      <c r="N168" s="51" t="n">
        <v>822.733</v>
      </c>
      <c r="O168" s="51" t="n">
        <v>-37</v>
      </c>
      <c r="P168" s="57" t="n">
        <v>7137.128</v>
      </c>
      <c r="Q168" s="50" t="n">
        <v>108.323</v>
      </c>
      <c r="R168" s="51" t="n">
        <v>-83.476</v>
      </c>
      <c r="S168" s="51" t="n">
        <v>24.847</v>
      </c>
      <c r="T168" s="56" t="n">
        <v>9122392</v>
      </c>
      <c r="U168" s="125" t="n">
        <v>12655291</v>
      </c>
      <c r="V168" s="58" t="n">
        <v>-2.41584530158434E-013</v>
      </c>
      <c r="W168" s="130" t="n">
        <v>42.4371372720698</v>
      </c>
      <c r="X168" s="148" t="n">
        <v>55</v>
      </c>
      <c r="Y168" s="149" t="n">
        <v>31</v>
      </c>
      <c r="Z168" s="150" t="n">
        <v>43</v>
      </c>
    </row>
    <row r="169" customFormat="false" ht="11.25" hidden="true" customHeight="false" outlineLevel="0" collapsed="false">
      <c r="A169" s="134" t="s">
        <v>71</v>
      </c>
      <c r="B169" s="81" t="n">
        <v>36995</v>
      </c>
      <c r="C169" s="56" t="n">
        <v>4228.059</v>
      </c>
      <c r="D169" s="51" t="n">
        <v>3029.129</v>
      </c>
      <c r="E169" s="57" t="n">
        <v>7257.188</v>
      </c>
      <c r="F169" s="151" t="n">
        <v>820.084</v>
      </c>
      <c r="G169" s="147"/>
      <c r="H169" s="147"/>
      <c r="I169" s="51" t="n">
        <v>425.943</v>
      </c>
      <c r="J169" s="51" t="n">
        <v>518.798</v>
      </c>
      <c r="K169" s="51" t="n">
        <v>2513.8</v>
      </c>
      <c r="L169" s="51" t="n">
        <v>857.305</v>
      </c>
      <c r="M169" s="51" t="n">
        <v>1189.253</v>
      </c>
      <c r="N169" s="51" t="n">
        <v>820.669</v>
      </c>
      <c r="O169" s="51" t="n">
        <v>-33</v>
      </c>
      <c r="P169" s="57" t="n">
        <v>7112.852</v>
      </c>
      <c r="Q169" s="50" t="n">
        <v>217.263</v>
      </c>
      <c r="R169" s="51" t="n">
        <v>-72.927</v>
      </c>
      <c r="S169" s="51" t="n">
        <v>144.336</v>
      </c>
      <c r="T169" s="56" t="n">
        <v>9339655</v>
      </c>
      <c r="U169" s="125" t="n">
        <v>12582364</v>
      </c>
      <c r="V169" s="58" t="n">
        <v>2.27373675443232E-013</v>
      </c>
      <c r="W169" s="130" t="n">
        <v>44.5514044602269</v>
      </c>
      <c r="X169" s="148" t="n">
        <v>52</v>
      </c>
      <c r="Y169" s="149" t="n">
        <v>39</v>
      </c>
      <c r="Z169" s="150" t="n">
        <v>45.5</v>
      </c>
    </row>
    <row r="170" customFormat="false" ht="11.25" hidden="true" customHeight="false" outlineLevel="0" collapsed="false">
      <c r="A170" s="134" t="s">
        <v>72</v>
      </c>
      <c r="B170" s="81" t="n">
        <v>36996</v>
      </c>
      <c r="C170" s="56" t="n">
        <v>4175.954</v>
      </c>
      <c r="D170" s="51" t="n">
        <v>3019.33</v>
      </c>
      <c r="E170" s="57" t="n">
        <v>7195.284</v>
      </c>
      <c r="F170" s="151" t="n">
        <v>779.844999999999</v>
      </c>
      <c r="G170" s="147"/>
      <c r="H170" s="147"/>
      <c r="I170" s="51" t="n">
        <v>343.446</v>
      </c>
      <c r="J170" s="51" t="n">
        <v>518.798</v>
      </c>
      <c r="K170" s="51" t="n">
        <v>2467.501</v>
      </c>
      <c r="L170" s="51" t="n">
        <v>883.044</v>
      </c>
      <c r="M170" s="51" t="n">
        <v>1163.133</v>
      </c>
      <c r="N170" s="51" t="n">
        <v>814.529</v>
      </c>
      <c r="O170" s="51" t="n">
        <v>-40</v>
      </c>
      <c r="P170" s="57" t="n">
        <v>6930.296</v>
      </c>
      <c r="Q170" s="50" t="n">
        <v>297.259</v>
      </c>
      <c r="R170" s="51" t="n">
        <v>-32.271</v>
      </c>
      <c r="S170" s="51" t="n">
        <v>264.988</v>
      </c>
      <c r="T170" s="56" t="n">
        <v>9636914</v>
      </c>
      <c r="U170" s="125" t="n">
        <v>12550093</v>
      </c>
      <c r="V170" s="58" t="n">
        <v>0</v>
      </c>
      <c r="W170" s="130" t="n">
        <v>45.002572152678</v>
      </c>
      <c r="X170" s="148" t="n">
        <v>61</v>
      </c>
      <c r="Y170" s="149" t="n">
        <v>35</v>
      </c>
      <c r="Z170" s="150" t="n">
        <v>48</v>
      </c>
    </row>
    <row r="171" customFormat="false" ht="11.25" hidden="true" customHeight="false" outlineLevel="0" collapsed="false">
      <c r="A171" s="134" t="s">
        <v>73</v>
      </c>
      <c r="B171" s="81" t="n">
        <v>36997</v>
      </c>
      <c r="C171" s="56" t="n">
        <v>4198.531</v>
      </c>
      <c r="D171" s="51" t="n">
        <v>3112.377</v>
      </c>
      <c r="E171" s="57" t="n">
        <v>7310.908</v>
      </c>
      <c r="F171" s="151" t="n">
        <v>985.038</v>
      </c>
      <c r="G171" s="147"/>
      <c r="H171" s="147"/>
      <c r="I171" s="51" t="n">
        <v>325.06</v>
      </c>
      <c r="J171" s="51" t="n">
        <v>511.215</v>
      </c>
      <c r="K171" s="51" t="n">
        <v>2559.027</v>
      </c>
      <c r="L171" s="51" t="n">
        <v>839.816</v>
      </c>
      <c r="M171" s="51" t="n">
        <v>1062.909</v>
      </c>
      <c r="N171" s="51" t="n">
        <v>811.775</v>
      </c>
      <c r="O171" s="51" t="n">
        <v>-37</v>
      </c>
      <c r="P171" s="57" t="n">
        <v>7057.84</v>
      </c>
      <c r="Q171" s="50" t="n">
        <v>367.447</v>
      </c>
      <c r="R171" s="51" t="n">
        <v>-114.379</v>
      </c>
      <c r="S171" s="51" t="n">
        <v>253.068</v>
      </c>
      <c r="T171" s="56" t="n">
        <v>10004361</v>
      </c>
      <c r="U171" s="125" t="n">
        <v>12435714</v>
      </c>
      <c r="V171" s="58" t="n">
        <v>2.27373675443232E-013</v>
      </c>
      <c r="W171" s="130" t="n">
        <v>44.2560801355696</v>
      </c>
      <c r="X171" s="148" t="n">
        <v>67</v>
      </c>
      <c r="Y171" s="149" t="n">
        <v>39</v>
      </c>
      <c r="Z171" s="150" t="n">
        <v>53</v>
      </c>
    </row>
    <row r="172" customFormat="false" ht="11.25" hidden="true" customHeight="false" outlineLevel="0" collapsed="false">
      <c r="A172" s="134" t="s">
        <v>74</v>
      </c>
      <c r="B172" s="81" t="n">
        <v>36998</v>
      </c>
      <c r="C172" s="56" t="n">
        <v>4237.546</v>
      </c>
      <c r="D172" s="51" t="n">
        <v>3093.788</v>
      </c>
      <c r="E172" s="57" t="n">
        <v>7331.334</v>
      </c>
      <c r="F172" s="151" t="n">
        <v>890.736</v>
      </c>
      <c r="G172" s="147"/>
      <c r="H172" s="147"/>
      <c r="I172" s="51" t="n">
        <v>274.668</v>
      </c>
      <c r="J172" s="51" t="n">
        <v>534.664</v>
      </c>
      <c r="K172" s="51" t="n">
        <v>2533.279</v>
      </c>
      <c r="L172" s="51" t="n">
        <v>888.489</v>
      </c>
      <c r="M172" s="51" t="n">
        <v>1081.88</v>
      </c>
      <c r="N172" s="51" t="n">
        <v>813.719</v>
      </c>
      <c r="O172" s="51" t="n">
        <v>-45</v>
      </c>
      <c r="P172" s="57" t="n">
        <v>6972.435</v>
      </c>
      <c r="Q172" s="50" t="n">
        <v>386.008</v>
      </c>
      <c r="R172" s="51" t="n">
        <v>-27.109</v>
      </c>
      <c r="S172" s="51" t="n">
        <v>358.899</v>
      </c>
      <c r="T172" s="56" t="n">
        <v>10390369</v>
      </c>
      <c r="U172" s="125" t="n">
        <v>12408605</v>
      </c>
      <c r="V172" s="58" t="n">
        <v>0</v>
      </c>
      <c r="W172" s="130" t="n">
        <v>38.9321822135416</v>
      </c>
      <c r="X172" s="148" t="n">
        <v>78</v>
      </c>
      <c r="Y172" s="149" t="n">
        <v>46</v>
      </c>
      <c r="Z172" s="150" t="n">
        <v>62</v>
      </c>
    </row>
    <row r="173" customFormat="false" ht="11.25" hidden="true" customHeight="false" outlineLevel="0" collapsed="false">
      <c r="A173" s="134" t="s">
        <v>68</v>
      </c>
      <c r="B173" s="81" t="n">
        <v>36999</v>
      </c>
      <c r="C173" s="56" t="n">
        <v>4157.114</v>
      </c>
      <c r="D173" s="51" t="n">
        <v>3114.885</v>
      </c>
      <c r="E173" s="57" t="n">
        <v>7271.999</v>
      </c>
      <c r="F173" s="151" t="n">
        <v>767.803</v>
      </c>
      <c r="G173" s="147"/>
      <c r="H173" s="147"/>
      <c r="I173" s="51" t="n">
        <v>277.618</v>
      </c>
      <c r="J173" s="51" t="n">
        <v>497.923</v>
      </c>
      <c r="K173" s="51" t="n">
        <v>2578.049</v>
      </c>
      <c r="L173" s="51" t="n">
        <v>892.68</v>
      </c>
      <c r="M173" s="51" t="n">
        <v>1186.819</v>
      </c>
      <c r="N173" s="51" t="n">
        <v>763.941</v>
      </c>
      <c r="O173" s="51" t="n">
        <v>-43</v>
      </c>
      <c r="P173" s="57" t="n">
        <v>6921.833</v>
      </c>
      <c r="Q173" s="50" t="n">
        <v>335.118</v>
      </c>
      <c r="R173" s="51" t="n">
        <v>15.048</v>
      </c>
      <c r="S173" s="51" t="n">
        <v>350.166</v>
      </c>
      <c r="T173" s="56" t="n">
        <v>10725487</v>
      </c>
      <c r="U173" s="125" t="n">
        <v>12423653</v>
      </c>
      <c r="V173" s="58" t="n">
        <v>0</v>
      </c>
      <c r="W173" s="130" t="n">
        <v>52.1182776399758</v>
      </c>
      <c r="X173" s="148" t="n">
        <v>79</v>
      </c>
      <c r="Y173" s="149" t="n">
        <v>55</v>
      </c>
      <c r="Z173" s="150" t="n">
        <v>67</v>
      </c>
    </row>
    <row r="174" customFormat="false" ht="11.25" hidden="true" customHeight="false" outlineLevel="0" collapsed="false">
      <c r="A174" s="134" t="s">
        <v>69</v>
      </c>
      <c r="B174" s="81" t="n">
        <v>37000</v>
      </c>
      <c r="C174" s="56" t="n">
        <v>4215.134</v>
      </c>
      <c r="D174" s="51" t="n">
        <v>3102.939</v>
      </c>
      <c r="E174" s="57" t="n">
        <v>7318.073</v>
      </c>
      <c r="F174" s="151" t="n">
        <v>791.351000000001</v>
      </c>
      <c r="G174" s="147"/>
      <c r="H174" s="147"/>
      <c r="I174" s="51" t="n">
        <v>301.221</v>
      </c>
      <c r="J174" s="51" t="n">
        <v>481.219</v>
      </c>
      <c r="K174" s="51" t="n">
        <v>2534.991</v>
      </c>
      <c r="L174" s="51" t="n">
        <v>910.001</v>
      </c>
      <c r="M174" s="51" t="n">
        <v>1179.572</v>
      </c>
      <c r="N174" s="51" t="n">
        <v>777.172</v>
      </c>
      <c r="O174" s="51" t="n">
        <v>-64</v>
      </c>
      <c r="P174" s="57" t="n">
        <v>6911.527</v>
      </c>
      <c r="Q174" s="50" t="n">
        <v>289.054</v>
      </c>
      <c r="R174" s="51" t="n">
        <v>117.492</v>
      </c>
      <c r="S174" s="51" t="n">
        <v>406.546</v>
      </c>
      <c r="T174" s="56" t="n">
        <v>11014541</v>
      </c>
      <c r="U174" s="125" t="n">
        <v>12541145</v>
      </c>
      <c r="V174" s="58" t="n">
        <v>0</v>
      </c>
      <c r="W174" s="130" t="n">
        <v>61.6445090172394</v>
      </c>
      <c r="X174" s="148" t="n">
        <v>66</v>
      </c>
      <c r="Y174" s="149" t="n">
        <v>47</v>
      </c>
      <c r="Z174" s="150" t="n">
        <v>56.5</v>
      </c>
    </row>
    <row r="175" customFormat="false" ht="11.25" hidden="true" customHeight="false" outlineLevel="0" collapsed="false">
      <c r="A175" s="134" t="s">
        <v>70</v>
      </c>
      <c r="B175" s="81" t="n">
        <v>37001</v>
      </c>
      <c r="C175" s="56" t="n">
        <v>4292.126</v>
      </c>
      <c r="D175" s="51" t="n">
        <v>3132.447</v>
      </c>
      <c r="E175" s="57" t="n">
        <v>7424.573</v>
      </c>
      <c r="F175" s="151" t="n">
        <v>987.421000000001</v>
      </c>
      <c r="G175" s="147"/>
      <c r="H175" s="147"/>
      <c r="I175" s="51" t="n">
        <v>428.382</v>
      </c>
      <c r="J175" s="51" t="n">
        <v>513.953</v>
      </c>
      <c r="K175" s="51" t="n">
        <v>2572.547</v>
      </c>
      <c r="L175" s="51" t="n">
        <v>870.749</v>
      </c>
      <c r="M175" s="51" t="n">
        <v>1179.815</v>
      </c>
      <c r="N175" s="51" t="n">
        <v>775.101</v>
      </c>
      <c r="O175" s="51" t="n">
        <v>-60</v>
      </c>
      <c r="P175" s="57" t="n">
        <v>7267.968</v>
      </c>
      <c r="Q175" s="50" t="n">
        <v>116.075</v>
      </c>
      <c r="R175" s="51" t="n">
        <v>40.53</v>
      </c>
      <c r="S175" s="51" t="n">
        <v>156.605</v>
      </c>
      <c r="T175" s="56" t="n">
        <v>11130616</v>
      </c>
      <c r="U175" s="125" t="n">
        <v>12581675</v>
      </c>
      <c r="V175" s="58" t="n">
        <v>-4.54747350886464E-013</v>
      </c>
      <c r="W175" s="130" t="n">
        <v>59.4790212684141</v>
      </c>
      <c r="X175" s="148" t="n">
        <v>59</v>
      </c>
      <c r="Y175" s="149" t="n">
        <v>37</v>
      </c>
      <c r="Z175" s="150" t="n">
        <v>48</v>
      </c>
    </row>
    <row r="176" customFormat="false" ht="11.25" hidden="true" customHeight="false" outlineLevel="0" collapsed="false">
      <c r="A176" s="134" t="s">
        <v>71</v>
      </c>
      <c r="B176" s="81" t="n">
        <v>37002</v>
      </c>
      <c r="C176" s="56" t="n">
        <v>4147.231</v>
      </c>
      <c r="D176" s="51" t="n">
        <v>3156.098</v>
      </c>
      <c r="E176" s="57" t="n">
        <v>7303.329</v>
      </c>
      <c r="F176" s="151" t="n">
        <v>871.662999999999</v>
      </c>
      <c r="G176" s="147"/>
      <c r="H176" s="147"/>
      <c r="I176" s="51" t="n">
        <v>440.382</v>
      </c>
      <c r="J176" s="51" t="n">
        <v>539.888</v>
      </c>
      <c r="K176" s="51" t="n">
        <v>2566.944</v>
      </c>
      <c r="L176" s="51" t="n">
        <v>884.309</v>
      </c>
      <c r="M176" s="51" t="n">
        <v>1181.514</v>
      </c>
      <c r="N176" s="51" t="n">
        <v>772.555</v>
      </c>
      <c r="O176" s="51" t="n">
        <v>-91</v>
      </c>
      <c r="P176" s="57" t="n">
        <v>7166.255</v>
      </c>
      <c r="Q176" s="50" t="n">
        <v>201.19</v>
      </c>
      <c r="R176" s="51" t="n">
        <v>-64.116</v>
      </c>
      <c r="S176" s="51" t="n">
        <v>137.074</v>
      </c>
      <c r="T176" s="56" t="n">
        <v>11331806</v>
      </c>
      <c r="U176" s="125" t="n">
        <v>12517559</v>
      </c>
      <c r="V176" s="58" t="n">
        <v>5.11590769747272E-013</v>
      </c>
      <c r="W176" s="130" t="n">
        <v>48.8300819224874</v>
      </c>
      <c r="X176" s="148" t="n">
        <v>52</v>
      </c>
      <c r="Y176" s="149" t="n">
        <v>40</v>
      </c>
      <c r="Z176" s="150" t="n">
        <v>46</v>
      </c>
    </row>
    <row r="177" customFormat="false" ht="11.25" hidden="true" customHeight="false" outlineLevel="0" collapsed="false">
      <c r="A177" s="134" t="s">
        <v>72</v>
      </c>
      <c r="B177" s="81" t="n">
        <v>37003</v>
      </c>
      <c r="C177" s="56" t="n">
        <v>4090.37</v>
      </c>
      <c r="D177" s="51" t="n">
        <v>3128.775</v>
      </c>
      <c r="E177" s="57" t="n">
        <v>7219.145</v>
      </c>
      <c r="F177" s="151" t="n">
        <v>1201.989</v>
      </c>
      <c r="G177" s="147"/>
      <c r="H177" s="147"/>
      <c r="I177" s="51" t="n">
        <v>396.288</v>
      </c>
      <c r="J177" s="51" t="n">
        <v>514.671</v>
      </c>
      <c r="K177" s="51" t="n">
        <v>2537.765</v>
      </c>
      <c r="L177" s="51" t="n">
        <v>876.913</v>
      </c>
      <c r="M177" s="51" t="n">
        <v>1183.439</v>
      </c>
      <c r="N177" s="51" t="n">
        <v>773.132</v>
      </c>
      <c r="O177" s="51" t="n">
        <v>-92</v>
      </c>
      <c r="P177" s="57" t="n">
        <v>7392.197</v>
      </c>
      <c r="Q177" s="50" t="n">
        <v>145.576</v>
      </c>
      <c r="R177" s="51" t="n">
        <v>-318.628</v>
      </c>
      <c r="S177" s="51" t="n">
        <v>-173.052</v>
      </c>
      <c r="T177" s="56" t="n">
        <v>11477382</v>
      </c>
      <c r="U177" s="125" t="n">
        <v>12198931</v>
      </c>
      <c r="V177" s="58" t="n">
        <v>3.12638803734444E-013</v>
      </c>
      <c r="W177" s="130" t="n">
        <v>40.4422457739719</v>
      </c>
      <c r="X177" s="148" t="n">
        <v>56</v>
      </c>
      <c r="Y177" s="149" t="n">
        <v>39</v>
      </c>
      <c r="Z177" s="150" t="n">
        <v>47.5</v>
      </c>
    </row>
    <row r="178" customFormat="false" ht="11.25" hidden="true" customHeight="false" outlineLevel="0" collapsed="false">
      <c r="A178" s="134" t="s">
        <v>73</v>
      </c>
      <c r="B178" s="81" t="n">
        <v>37004</v>
      </c>
      <c r="C178" s="56" t="n">
        <v>4082.827</v>
      </c>
      <c r="D178" s="51" t="n">
        <v>3123.034</v>
      </c>
      <c r="E178" s="57" t="n">
        <v>7205.861</v>
      </c>
      <c r="F178" s="151" t="n">
        <v>826.785</v>
      </c>
      <c r="G178" s="147"/>
      <c r="H178" s="147"/>
      <c r="I178" s="51" t="n">
        <v>380.388</v>
      </c>
      <c r="J178" s="51" t="n">
        <v>537.566</v>
      </c>
      <c r="K178" s="51" t="n">
        <v>2539.628</v>
      </c>
      <c r="L178" s="51" t="n">
        <v>868.841</v>
      </c>
      <c r="M178" s="51" t="n">
        <v>1180.417</v>
      </c>
      <c r="N178" s="51" t="n">
        <v>773.354</v>
      </c>
      <c r="O178" s="51" t="n">
        <v>-87</v>
      </c>
      <c r="P178" s="57" t="n">
        <v>7019.979</v>
      </c>
      <c r="Q178" s="50" t="n">
        <v>202.702</v>
      </c>
      <c r="R178" s="51" t="n">
        <v>-16.82</v>
      </c>
      <c r="S178" s="51" t="n">
        <v>185.882</v>
      </c>
      <c r="T178" s="56" t="n">
        <v>11680084</v>
      </c>
      <c r="U178" s="125" t="n">
        <v>12182111</v>
      </c>
      <c r="V178" s="58" t="n">
        <v>5.11590769747272E-013</v>
      </c>
      <c r="W178" s="130" t="n">
        <v>33.8795463702389</v>
      </c>
      <c r="X178" s="148" t="n">
        <v>61</v>
      </c>
      <c r="Y178" s="149" t="n">
        <v>41</v>
      </c>
      <c r="Z178" s="150" t="n">
        <v>51</v>
      </c>
    </row>
    <row r="179" customFormat="false" ht="11.25" hidden="true" customHeight="false" outlineLevel="0" collapsed="false">
      <c r="A179" s="134" t="s">
        <v>74</v>
      </c>
      <c r="B179" s="81" t="n">
        <v>37005</v>
      </c>
      <c r="C179" s="56" t="n">
        <v>3710.095</v>
      </c>
      <c r="D179" s="51" t="n">
        <v>3102.927</v>
      </c>
      <c r="E179" s="57" t="n">
        <v>6813.022</v>
      </c>
      <c r="F179" s="151" t="n">
        <v>746.579</v>
      </c>
      <c r="G179" s="147"/>
      <c r="H179" s="147"/>
      <c r="I179" s="51" t="n">
        <v>313.619</v>
      </c>
      <c r="J179" s="51" t="n">
        <v>381.72</v>
      </c>
      <c r="K179" s="51" t="n">
        <v>2573.891</v>
      </c>
      <c r="L179" s="51" t="n">
        <v>851.471</v>
      </c>
      <c r="M179" s="51" t="n">
        <v>1109.172</v>
      </c>
      <c r="N179" s="51" t="n">
        <v>712.024</v>
      </c>
      <c r="O179" s="51" t="n">
        <v>-53</v>
      </c>
      <c r="P179" s="57" t="n">
        <v>6635.476</v>
      </c>
      <c r="Q179" s="50" t="n">
        <v>149.794</v>
      </c>
      <c r="R179" s="51" t="n">
        <v>27.752</v>
      </c>
      <c r="S179" s="51" t="n">
        <v>177.546</v>
      </c>
      <c r="T179" s="56" t="n">
        <v>11829878</v>
      </c>
      <c r="U179" s="125" t="n">
        <v>12209863</v>
      </c>
      <c r="V179" s="58" t="n">
        <v>2.55795384873636E-013</v>
      </c>
      <c r="W179" s="130" t="n">
        <v>44.7315473299574</v>
      </c>
      <c r="X179" s="148" t="n">
        <v>65</v>
      </c>
      <c r="Y179" s="149" t="n">
        <v>42</v>
      </c>
      <c r="Z179" s="150" t="n">
        <v>53.5</v>
      </c>
    </row>
    <row r="180" customFormat="false" ht="11.25" hidden="true" customHeight="false" outlineLevel="0" collapsed="false">
      <c r="A180" s="134" t="s">
        <v>68</v>
      </c>
      <c r="B180" s="81" t="n">
        <v>37006</v>
      </c>
      <c r="C180" s="56" t="n">
        <v>3760.487</v>
      </c>
      <c r="D180" s="51" t="n">
        <v>3129.505</v>
      </c>
      <c r="E180" s="57" t="n">
        <v>6889.992</v>
      </c>
      <c r="F180" s="151" t="n">
        <v>607.300999999999</v>
      </c>
      <c r="G180" s="147"/>
      <c r="H180" s="147"/>
      <c r="I180" s="51" t="n">
        <v>297.876</v>
      </c>
      <c r="J180" s="51" t="n">
        <v>445.766</v>
      </c>
      <c r="K180" s="51" t="n">
        <v>2605.655</v>
      </c>
      <c r="L180" s="51" t="n">
        <v>886.05</v>
      </c>
      <c r="M180" s="51" t="n">
        <v>1175.917</v>
      </c>
      <c r="N180" s="51" t="n">
        <v>716.564</v>
      </c>
      <c r="O180" s="51" t="n">
        <v>-55</v>
      </c>
      <c r="P180" s="57" t="n">
        <v>6680.129</v>
      </c>
      <c r="Q180" s="50" t="n">
        <v>197.705</v>
      </c>
      <c r="R180" s="51" t="n">
        <v>12.158</v>
      </c>
      <c r="S180" s="51" t="n">
        <v>209.863</v>
      </c>
      <c r="T180" s="56" t="n">
        <v>12027583</v>
      </c>
      <c r="U180" s="125" t="n">
        <v>12222021</v>
      </c>
      <c r="V180" s="58" t="n">
        <v>2.8421709430404E-013</v>
      </c>
      <c r="W180" s="130" t="n">
        <v>51.353511214502</v>
      </c>
      <c r="X180" s="148" t="n">
        <v>70</v>
      </c>
      <c r="Y180" s="149" t="n">
        <v>42</v>
      </c>
      <c r="Z180" s="150" t="n">
        <v>56</v>
      </c>
    </row>
    <row r="181" customFormat="false" ht="11.25" hidden="true" customHeight="false" outlineLevel="0" collapsed="false">
      <c r="A181" s="134" t="s">
        <v>69</v>
      </c>
      <c r="B181" s="81" t="n">
        <v>37007</v>
      </c>
      <c r="C181" s="56" t="n">
        <v>4031.099</v>
      </c>
      <c r="D181" s="51" t="n">
        <v>3104.438</v>
      </c>
      <c r="E181" s="57" t="n">
        <v>7135.537</v>
      </c>
      <c r="F181" s="151" t="n">
        <v>771.206</v>
      </c>
      <c r="G181" s="147"/>
      <c r="H181" s="147"/>
      <c r="I181" s="51" t="n">
        <v>272.528</v>
      </c>
      <c r="J181" s="51" t="n">
        <v>490.881</v>
      </c>
      <c r="K181" s="51" t="n">
        <v>2653.885</v>
      </c>
      <c r="L181" s="51" t="n">
        <v>873.003</v>
      </c>
      <c r="M181" s="51" t="n">
        <v>1157.206</v>
      </c>
      <c r="N181" s="51" t="n">
        <v>652.652</v>
      </c>
      <c r="O181" s="51" t="n">
        <v>-71</v>
      </c>
      <c r="P181" s="57" t="n">
        <v>6800.361</v>
      </c>
      <c r="Q181" s="50" t="n">
        <v>296.85</v>
      </c>
      <c r="R181" s="51" t="n">
        <v>38.326</v>
      </c>
      <c r="S181" s="51" t="n">
        <v>335.176</v>
      </c>
      <c r="T181" s="56" t="n">
        <v>12324433</v>
      </c>
      <c r="U181" s="125" t="n">
        <v>12260347</v>
      </c>
      <c r="V181" s="58" t="n">
        <v>0</v>
      </c>
      <c r="W181" s="130" t="n">
        <v>56.7758723546421</v>
      </c>
      <c r="X181" s="148" t="n">
        <v>78</v>
      </c>
      <c r="Y181" s="149" t="n">
        <v>47</v>
      </c>
      <c r="Z181" s="150" t="n">
        <v>62.5</v>
      </c>
    </row>
    <row r="182" customFormat="false" ht="11.25" hidden="true" customHeight="false" outlineLevel="0" collapsed="false">
      <c r="A182" s="134" t="s">
        <v>70</v>
      </c>
      <c r="B182" s="81" t="n">
        <v>37008</v>
      </c>
      <c r="C182" s="56" t="n">
        <v>4032.853</v>
      </c>
      <c r="D182" s="51" t="n">
        <v>3117.631</v>
      </c>
      <c r="E182" s="57" t="n">
        <v>7150.484</v>
      </c>
      <c r="F182" s="151" t="n">
        <v>608.274</v>
      </c>
      <c r="G182" s="147"/>
      <c r="H182" s="147"/>
      <c r="I182" s="51" t="n">
        <v>250.026</v>
      </c>
      <c r="J182" s="51" t="n">
        <v>526.927</v>
      </c>
      <c r="K182" s="51" t="n">
        <v>2692.397</v>
      </c>
      <c r="L182" s="51" t="n">
        <v>880.517</v>
      </c>
      <c r="M182" s="51" t="n">
        <v>1171.703</v>
      </c>
      <c r="N182" s="51" t="n">
        <v>667.306</v>
      </c>
      <c r="O182" s="51" t="n">
        <v>-75</v>
      </c>
      <c r="P182" s="57" t="n">
        <v>6722.15</v>
      </c>
      <c r="Q182" s="50" t="n">
        <v>340.995</v>
      </c>
      <c r="R182" s="51" t="n">
        <v>87.339</v>
      </c>
      <c r="S182" s="51" t="n">
        <v>428.334</v>
      </c>
      <c r="T182" s="56" t="n">
        <v>12665428</v>
      </c>
      <c r="U182" s="125" t="n">
        <v>12347686</v>
      </c>
      <c r="V182" s="58" t="n">
        <v>0</v>
      </c>
      <c r="W182" s="130" t="n">
        <v>59.8577504364418</v>
      </c>
      <c r="X182" s="148" t="n">
        <v>80</v>
      </c>
      <c r="Y182" s="149" t="n">
        <v>51</v>
      </c>
      <c r="Z182" s="150" t="n">
        <v>65.5</v>
      </c>
    </row>
    <row r="183" customFormat="false" ht="11.25" hidden="true" customHeight="false" outlineLevel="0" collapsed="false">
      <c r="A183" s="134" t="s">
        <v>71</v>
      </c>
      <c r="B183" s="81" t="n">
        <v>37009</v>
      </c>
      <c r="C183" s="56" t="n">
        <v>4073.948</v>
      </c>
      <c r="D183" s="51" t="n">
        <v>3043.132</v>
      </c>
      <c r="E183" s="57" t="n">
        <v>7117.08</v>
      </c>
      <c r="F183" s="151" t="n">
        <v>671.58</v>
      </c>
      <c r="G183" s="147"/>
      <c r="H183" s="147"/>
      <c r="I183" s="51" t="n">
        <v>245.557</v>
      </c>
      <c r="J183" s="51" t="n">
        <v>509.478</v>
      </c>
      <c r="K183" s="51" t="n">
        <v>2602.206</v>
      </c>
      <c r="L183" s="51" t="n">
        <v>933.741</v>
      </c>
      <c r="M183" s="51" t="n">
        <v>1181.323</v>
      </c>
      <c r="N183" s="51" t="n">
        <v>669.869</v>
      </c>
      <c r="O183" s="51" t="n">
        <v>-117</v>
      </c>
      <c r="P183" s="57" t="n">
        <v>6696.754</v>
      </c>
      <c r="Q183" s="50" t="n">
        <v>363.713</v>
      </c>
      <c r="R183" s="51" t="n">
        <v>56.613</v>
      </c>
      <c r="S183" s="51" t="n">
        <v>420.326</v>
      </c>
      <c r="T183" s="56" t="n">
        <v>13029141</v>
      </c>
      <c r="U183" s="125" t="n">
        <v>12404299</v>
      </c>
      <c r="V183" s="58" t="n">
        <v>0</v>
      </c>
      <c r="W183" s="130" t="n">
        <v>61.1160529435438</v>
      </c>
      <c r="X183" s="148" t="n">
        <v>80</v>
      </c>
      <c r="Y183" s="149" t="n">
        <v>61</v>
      </c>
      <c r="Z183" s="150" t="n">
        <v>70.5</v>
      </c>
    </row>
    <row r="184" customFormat="false" ht="11.25" hidden="true" customHeight="false" outlineLevel="0" collapsed="false">
      <c r="A184" s="134" t="s">
        <v>72</v>
      </c>
      <c r="B184" s="81" t="n">
        <v>37010</v>
      </c>
      <c r="C184" s="56" t="n">
        <v>4187.411</v>
      </c>
      <c r="D184" s="51" t="n">
        <v>3204.766</v>
      </c>
      <c r="E184" s="57" t="n">
        <v>7392.177</v>
      </c>
      <c r="F184" s="151" t="n">
        <v>796.946999999999</v>
      </c>
      <c r="G184" s="147"/>
      <c r="H184" s="147"/>
      <c r="I184" s="51" t="n">
        <v>260.972</v>
      </c>
      <c r="J184" s="51" t="n">
        <v>526.059</v>
      </c>
      <c r="K184" s="51" t="n">
        <v>2726.478</v>
      </c>
      <c r="L184" s="51" t="n">
        <v>893.692</v>
      </c>
      <c r="M184" s="51" t="n">
        <v>1181.343</v>
      </c>
      <c r="N184" s="51" t="n">
        <v>805.497</v>
      </c>
      <c r="O184" s="51" t="n">
        <v>-109</v>
      </c>
      <c r="P184" s="57" t="n">
        <v>7081.988</v>
      </c>
      <c r="Q184" s="50" t="n">
        <v>250.776</v>
      </c>
      <c r="R184" s="51" t="n">
        <v>59.413</v>
      </c>
      <c r="S184" s="51" t="n">
        <v>310.189</v>
      </c>
      <c r="T184" s="56" t="n">
        <v>13279917</v>
      </c>
      <c r="U184" s="125" t="n">
        <v>12463712</v>
      </c>
      <c r="V184" s="58" t="n">
        <v>0</v>
      </c>
      <c r="W184" s="130" t="n">
        <v>62.5485426250581</v>
      </c>
      <c r="X184" s="148" t="n">
        <v>64</v>
      </c>
      <c r="Y184" s="149" t="n">
        <v>50</v>
      </c>
      <c r="Z184" s="150" t="n">
        <v>57</v>
      </c>
    </row>
    <row r="185" customFormat="false" ht="12" hidden="true" customHeight="false" outlineLevel="0" collapsed="false">
      <c r="A185" s="137" t="s">
        <v>73</v>
      </c>
      <c r="B185" s="82" t="n">
        <v>37011</v>
      </c>
      <c r="C185" s="70" t="n">
        <v>4173.561</v>
      </c>
      <c r="D185" s="66" t="n">
        <v>3199.403</v>
      </c>
      <c r="E185" s="71" t="n">
        <v>7372.964</v>
      </c>
      <c r="F185" s="152" t="n">
        <v>823.634</v>
      </c>
      <c r="G185" s="153"/>
      <c r="H185" s="153"/>
      <c r="I185" s="66" t="n">
        <v>272.659</v>
      </c>
      <c r="J185" s="66" t="n">
        <v>523.265</v>
      </c>
      <c r="K185" s="66" t="n">
        <v>2731.807</v>
      </c>
      <c r="L185" s="66" t="n">
        <v>884.288</v>
      </c>
      <c r="M185" s="66" t="n">
        <v>1174.793</v>
      </c>
      <c r="N185" s="66" t="n">
        <v>811.031</v>
      </c>
      <c r="O185" s="66" t="n">
        <v>-107</v>
      </c>
      <c r="P185" s="71" t="n">
        <v>7114.477</v>
      </c>
      <c r="Q185" s="65" t="n">
        <v>252.621</v>
      </c>
      <c r="R185" s="66" t="n">
        <v>5.866</v>
      </c>
      <c r="S185" s="66" t="n">
        <v>258.487</v>
      </c>
      <c r="T185" s="70" t="n">
        <v>13532538</v>
      </c>
      <c r="U185" s="139" t="n">
        <v>12469578</v>
      </c>
      <c r="V185" s="72" t="n">
        <v>0</v>
      </c>
      <c r="W185" s="144" t="n">
        <v>61.6864019644472</v>
      </c>
      <c r="X185" s="154" t="n">
        <v>78</v>
      </c>
      <c r="Y185" s="155" t="n">
        <v>45</v>
      </c>
      <c r="Z185" s="156" t="n">
        <v>61.5</v>
      </c>
    </row>
    <row r="186" customFormat="false" ht="11.25" hidden="true" customHeight="false" outlineLevel="0" collapsed="false">
      <c r="A186" s="134" t="s">
        <v>74</v>
      </c>
      <c r="B186" s="81" t="n">
        <v>37012</v>
      </c>
      <c r="C186" s="56" t="n">
        <v>4071.912</v>
      </c>
      <c r="D186" s="51" t="n">
        <v>2601.531</v>
      </c>
      <c r="E186" s="57" t="n">
        <v>6673.443</v>
      </c>
      <c r="F186" s="151" t="n">
        <v>464.862</v>
      </c>
      <c r="G186" s="147"/>
      <c r="H186" s="147"/>
      <c r="I186" s="51" t="n">
        <v>304.91</v>
      </c>
      <c r="J186" s="51" t="n">
        <v>447.55</v>
      </c>
      <c r="K186" s="51" t="n">
        <v>2473.118</v>
      </c>
      <c r="L186" s="51" t="n">
        <v>681.657</v>
      </c>
      <c r="M186" s="51" t="n">
        <v>1096.219</v>
      </c>
      <c r="N186" s="51" t="n">
        <v>797.721</v>
      </c>
      <c r="O186" s="51" t="n">
        <v>-81</v>
      </c>
      <c r="P186" s="57" t="n">
        <v>6185.037</v>
      </c>
      <c r="Q186" s="50" t="n">
        <v>462.665</v>
      </c>
      <c r="R186" s="51" t="n">
        <v>25.741</v>
      </c>
      <c r="S186" s="51" t="n">
        <v>488.406</v>
      </c>
      <c r="T186" s="56" t="n">
        <v>13995203</v>
      </c>
      <c r="U186" s="125" t="n">
        <v>12495319</v>
      </c>
      <c r="V186" s="58" t="n">
        <v>0</v>
      </c>
      <c r="W186" s="130" t="n">
        <v>65.3274453700903</v>
      </c>
      <c r="X186" s="148" t="n">
        <v>69</v>
      </c>
      <c r="Y186" s="149" t="n">
        <v>45</v>
      </c>
      <c r="Z186" s="150" t="n">
        <v>57</v>
      </c>
    </row>
    <row r="187" customFormat="false" ht="11.25" hidden="true" customHeight="false" outlineLevel="0" collapsed="false">
      <c r="A187" s="134" t="s">
        <v>68</v>
      </c>
      <c r="B187" s="81" t="n">
        <v>37013</v>
      </c>
      <c r="C187" s="56" t="n">
        <v>3995.482</v>
      </c>
      <c r="D187" s="51" t="n">
        <v>2636.484</v>
      </c>
      <c r="E187" s="57" t="n">
        <v>6631.966</v>
      </c>
      <c r="F187" s="151" t="n">
        <v>782.361000000001</v>
      </c>
      <c r="G187" s="147"/>
      <c r="H187" s="147"/>
      <c r="I187" s="51" t="n">
        <v>418.082</v>
      </c>
      <c r="J187" s="51" t="n">
        <v>492.244</v>
      </c>
      <c r="K187" s="51" t="n">
        <v>2442.025</v>
      </c>
      <c r="L187" s="51" t="n">
        <v>696.148</v>
      </c>
      <c r="M187" s="51" t="n">
        <v>1126.586</v>
      </c>
      <c r="N187" s="51" t="n">
        <v>700.002</v>
      </c>
      <c r="O187" s="51" t="n">
        <v>-96</v>
      </c>
      <c r="P187" s="57" t="n">
        <v>6561.448</v>
      </c>
      <c r="Q187" s="50" t="n">
        <v>207.918</v>
      </c>
      <c r="R187" s="51" t="n">
        <v>-137.4</v>
      </c>
      <c r="S187" s="51" t="n">
        <v>70.518</v>
      </c>
      <c r="T187" s="56" t="n">
        <v>14203121</v>
      </c>
      <c r="U187" s="125" t="n">
        <v>12357919</v>
      </c>
      <c r="V187" s="58" t="n">
        <v>0</v>
      </c>
      <c r="W187" s="130" t="n">
        <v>57.1087166065952</v>
      </c>
      <c r="X187" s="148" t="n">
        <v>56</v>
      </c>
      <c r="Y187" s="149" t="n">
        <v>33</v>
      </c>
      <c r="Z187" s="150" t="n">
        <v>44.5</v>
      </c>
    </row>
    <row r="188" customFormat="false" ht="11.25" hidden="true" customHeight="false" outlineLevel="0" collapsed="false">
      <c r="A188" s="134" t="s">
        <v>69</v>
      </c>
      <c r="B188" s="81" t="n">
        <v>37014</v>
      </c>
      <c r="C188" s="56" t="n">
        <v>3909.465</v>
      </c>
      <c r="D188" s="51" t="n">
        <v>2965.697</v>
      </c>
      <c r="E188" s="57" t="n">
        <v>6875.162</v>
      </c>
      <c r="F188" s="151" t="n">
        <v>1103.939</v>
      </c>
      <c r="G188" s="147"/>
      <c r="H188" s="147"/>
      <c r="I188" s="51" t="n">
        <v>448.716</v>
      </c>
      <c r="J188" s="51" t="n">
        <v>499.499</v>
      </c>
      <c r="K188" s="51" t="n">
        <v>2551.87</v>
      </c>
      <c r="L188" s="51" t="n">
        <v>842.866</v>
      </c>
      <c r="M188" s="51" t="n">
        <v>1077.867</v>
      </c>
      <c r="N188" s="51" t="n">
        <v>684.646</v>
      </c>
      <c r="O188" s="51" t="n">
        <v>-77</v>
      </c>
      <c r="P188" s="57" t="n">
        <v>7132.403</v>
      </c>
      <c r="Q188" s="50" t="n">
        <v>77.616</v>
      </c>
      <c r="R188" s="51" t="n">
        <v>-334.857</v>
      </c>
      <c r="S188" s="51" t="n">
        <v>-257.241</v>
      </c>
      <c r="T188" s="56" t="n">
        <v>14280737</v>
      </c>
      <c r="U188" s="125" t="n">
        <v>12023062</v>
      </c>
      <c r="V188" s="58" t="n">
        <v>0</v>
      </c>
      <c r="W188" s="130" t="n">
        <v>34.8600406950427</v>
      </c>
      <c r="X188" s="148" t="n">
        <v>57</v>
      </c>
      <c r="Y188" s="149" t="n">
        <v>42</v>
      </c>
      <c r="Z188" s="150" t="n">
        <v>49.5</v>
      </c>
    </row>
    <row r="189" customFormat="false" ht="11.25" hidden="true" customHeight="false" outlineLevel="0" collapsed="false">
      <c r="A189" s="134" t="s">
        <v>70</v>
      </c>
      <c r="B189" s="81" t="n">
        <v>37015</v>
      </c>
      <c r="C189" s="56" t="n">
        <v>4042.322</v>
      </c>
      <c r="D189" s="51" t="n">
        <v>3175.533</v>
      </c>
      <c r="E189" s="57" t="n">
        <v>7217.855</v>
      </c>
      <c r="F189" s="151" t="n">
        <v>1004.927</v>
      </c>
      <c r="G189" s="147"/>
      <c r="H189" s="147"/>
      <c r="I189" s="51" t="n">
        <v>351.81</v>
      </c>
      <c r="J189" s="51" t="n">
        <v>525.905</v>
      </c>
      <c r="K189" s="51" t="n">
        <v>2752.731</v>
      </c>
      <c r="L189" s="51" t="n">
        <v>849.318</v>
      </c>
      <c r="M189" s="51" t="n">
        <v>1094.864</v>
      </c>
      <c r="N189" s="51" t="n">
        <v>749.655</v>
      </c>
      <c r="O189" s="51" t="n">
        <v>-75</v>
      </c>
      <c r="P189" s="57" t="n">
        <v>7254.21</v>
      </c>
      <c r="Q189" s="50" t="n">
        <v>263.947</v>
      </c>
      <c r="R189" s="51" t="n">
        <v>-300.302</v>
      </c>
      <c r="S189" s="51" t="n">
        <v>-36.355</v>
      </c>
      <c r="T189" s="56" t="n">
        <v>14544684</v>
      </c>
      <c r="U189" s="125" t="n">
        <v>11722760</v>
      </c>
      <c r="V189" s="58" t="n">
        <v>4.54747350886464E-013</v>
      </c>
      <c r="W189" s="130" t="n">
        <v>35.363076083967</v>
      </c>
      <c r="X189" s="148" t="n">
        <v>62</v>
      </c>
      <c r="Y189" s="149" t="n">
        <v>36</v>
      </c>
      <c r="Z189" s="150" t="n">
        <v>49</v>
      </c>
    </row>
    <row r="190" customFormat="false" ht="11.25" hidden="true" customHeight="false" outlineLevel="0" collapsed="false">
      <c r="A190" s="134" t="s">
        <v>71</v>
      </c>
      <c r="B190" s="81" t="n">
        <v>37016</v>
      </c>
      <c r="C190" s="56" t="n">
        <v>3960.553</v>
      </c>
      <c r="D190" s="51" t="n">
        <v>2937.843</v>
      </c>
      <c r="E190" s="57" t="n">
        <v>6898.396</v>
      </c>
      <c r="F190" s="151" t="n">
        <v>929.886999999999</v>
      </c>
      <c r="G190" s="147"/>
      <c r="H190" s="147"/>
      <c r="I190" s="51" t="n">
        <v>304.276</v>
      </c>
      <c r="J190" s="51" t="n">
        <v>535.052</v>
      </c>
      <c r="K190" s="51" t="n">
        <v>2433.372</v>
      </c>
      <c r="L190" s="51" t="n">
        <v>853.06</v>
      </c>
      <c r="M190" s="51" t="n">
        <v>1151.586</v>
      </c>
      <c r="N190" s="51" t="n">
        <v>724.822</v>
      </c>
      <c r="O190" s="51" t="n">
        <v>-91</v>
      </c>
      <c r="P190" s="57" t="n">
        <v>6841.055</v>
      </c>
      <c r="Q190" s="50" t="n">
        <v>288.379</v>
      </c>
      <c r="R190" s="51" t="n">
        <v>-231.038</v>
      </c>
      <c r="S190" s="51" t="n">
        <v>57.341</v>
      </c>
      <c r="T190" s="56" t="n">
        <v>14833063</v>
      </c>
      <c r="U190" s="125" t="n">
        <v>11491722</v>
      </c>
      <c r="V190" s="58" t="n">
        <v>3.41060513164848E-013</v>
      </c>
      <c r="W190" s="130" t="n">
        <v>37.992342013191</v>
      </c>
      <c r="X190" s="148" t="n">
        <v>67</v>
      </c>
      <c r="Y190" s="149" t="n">
        <v>39</v>
      </c>
      <c r="Z190" s="150" t="n">
        <v>53</v>
      </c>
    </row>
    <row r="191" customFormat="false" ht="11.25" hidden="true" customHeight="false" outlineLevel="0" collapsed="false">
      <c r="A191" s="134" t="s">
        <v>72</v>
      </c>
      <c r="B191" s="81" t="n">
        <v>37017</v>
      </c>
      <c r="C191" s="56" t="n">
        <v>4013.489</v>
      </c>
      <c r="D191" s="51" t="n">
        <v>3033.602</v>
      </c>
      <c r="E191" s="57" t="n">
        <v>7047.091</v>
      </c>
      <c r="F191" s="151" t="n">
        <v>756.179000000001</v>
      </c>
      <c r="G191" s="147"/>
      <c r="H191" s="147"/>
      <c r="I191" s="51" t="n">
        <v>316.892</v>
      </c>
      <c r="J191" s="51" t="n">
        <v>523.574</v>
      </c>
      <c r="K191" s="51" t="n">
        <v>2540.021</v>
      </c>
      <c r="L191" s="51" t="n">
        <v>874.441</v>
      </c>
      <c r="M191" s="51" t="n">
        <v>1167.187</v>
      </c>
      <c r="N191" s="51" t="n">
        <v>753.494</v>
      </c>
      <c r="O191" s="51" t="n">
        <v>-94</v>
      </c>
      <c r="P191" s="57" t="n">
        <v>6837.788</v>
      </c>
      <c r="Q191" s="50" t="n">
        <v>203.095</v>
      </c>
      <c r="R191" s="51" t="n">
        <v>6.208</v>
      </c>
      <c r="S191" s="51" t="n">
        <v>209.303</v>
      </c>
      <c r="T191" s="56" t="n">
        <v>15036158</v>
      </c>
      <c r="U191" s="125" t="n">
        <v>11497930</v>
      </c>
      <c r="V191" s="58" t="n">
        <v>0</v>
      </c>
      <c r="W191" s="130" t="n">
        <v>47.0712293441389</v>
      </c>
      <c r="X191" s="148" t="n">
        <v>64</v>
      </c>
      <c r="Y191" s="149" t="n">
        <v>40</v>
      </c>
      <c r="Z191" s="150" t="n">
        <v>52</v>
      </c>
    </row>
    <row r="192" customFormat="false" ht="11.25" hidden="true" customHeight="false" outlineLevel="0" collapsed="false">
      <c r="A192" s="134" t="s">
        <v>73</v>
      </c>
      <c r="B192" s="81" t="n">
        <v>37018</v>
      </c>
      <c r="C192" s="56" t="n">
        <v>4021.216</v>
      </c>
      <c r="D192" s="51" t="n">
        <v>3041.418</v>
      </c>
      <c r="E192" s="57" t="n">
        <v>7062.634</v>
      </c>
      <c r="F192" s="151" t="n">
        <v>787.435000000001</v>
      </c>
      <c r="G192" s="147"/>
      <c r="H192" s="147"/>
      <c r="I192" s="51" t="n">
        <v>313.777</v>
      </c>
      <c r="J192" s="51" t="n">
        <v>522.428</v>
      </c>
      <c r="K192" s="51" t="n">
        <v>2561.041</v>
      </c>
      <c r="L192" s="51" t="n">
        <v>859.315</v>
      </c>
      <c r="M192" s="51" t="n">
        <v>1089.141</v>
      </c>
      <c r="N192" s="51" t="n">
        <v>806.331</v>
      </c>
      <c r="O192" s="51" t="n">
        <v>-96</v>
      </c>
      <c r="P192" s="57" t="n">
        <v>6843.468</v>
      </c>
      <c r="Q192" s="50" t="n">
        <v>223.366</v>
      </c>
      <c r="R192" s="51" t="n">
        <v>-4.2</v>
      </c>
      <c r="S192" s="51" t="n">
        <v>219.166</v>
      </c>
      <c r="T192" s="56" t="n">
        <v>15259524</v>
      </c>
      <c r="U192" s="125" t="n">
        <v>11493730</v>
      </c>
      <c r="V192" s="58" t="n">
        <v>0</v>
      </c>
      <c r="W192" s="130" t="n">
        <v>50.3135407267776</v>
      </c>
      <c r="X192" s="148" t="n">
        <v>69</v>
      </c>
      <c r="Y192" s="149" t="n">
        <v>40</v>
      </c>
      <c r="Z192" s="150" t="n">
        <v>54.5</v>
      </c>
    </row>
    <row r="193" customFormat="false" ht="11.25" hidden="true" customHeight="false" outlineLevel="0" collapsed="false">
      <c r="A193" s="134" t="s">
        <v>74</v>
      </c>
      <c r="B193" s="81" t="n">
        <v>37019</v>
      </c>
      <c r="C193" s="56" t="n">
        <v>4068.365</v>
      </c>
      <c r="D193" s="51" t="n">
        <v>2921.105</v>
      </c>
      <c r="E193" s="57" t="n">
        <v>6989.47</v>
      </c>
      <c r="F193" s="151" t="n">
        <v>638.374</v>
      </c>
      <c r="G193" s="147"/>
      <c r="H193" s="147"/>
      <c r="I193" s="51" t="n">
        <v>293.768</v>
      </c>
      <c r="J193" s="51" t="n">
        <v>507.735</v>
      </c>
      <c r="K193" s="51" t="n">
        <v>2674.794</v>
      </c>
      <c r="L193" s="51" t="n">
        <v>723.672</v>
      </c>
      <c r="M193" s="51" t="n">
        <v>1079.236</v>
      </c>
      <c r="N193" s="51" t="n">
        <v>820.344</v>
      </c>
      <c r="O193" s="51" t="n">
        <v>-108</v>
      </c>
      <c r="P193" s="57" t="n">
        <v>6629.923</v>
      </c>
      <c r="Q193" s="50" t="n">
        <v>302.18</v>
      </c>
      <c r="R193" s="51" t="n">
        <v>57.367</v>
      </c>
      <c r="S193" s="51" t="n">
        <v>359.547</v>
      </c>
      <c r="T193" s="56" t="n">
        <v>15561704</v>
      </c>
      <c r="U193" s="125" t="n">
        <v>11551097</v>
      </c>
      <c r="V193" s="58" t="n">
        <v>4.54747350886464E-013</v>
      </c>
      <c r="W193" s="130" t="n">
        <v>54.0281080362247</v>
      </c>
      <c r="X193" s="148" t="n">
        <v>79</v>
      </c>
      <c r="Y193" s="149" t="n">
        <v>44</v>
      </c>
      <c r="Z193" s="150" t="n">
        <v>61.5</v>
      </c>
    </row>
    <row r="194" customFormat="false" ht="11.25" hidden="true" customHeight="false" outlineLevel="0" collapsed="false">
      <c r="A194" s="134" t="s">
        <v>68</v>
      </c>
      <c r="B194" s="81" t="n">
        <v>37020</v>
      </c>
      <c r="C194" s="56" t="n">
        <v>4106.573</v>
      </c>
      <c r="D194" s="51" t="n">
        <v>2969.146</v>
      </c>
      <c r="E194" s="57" t="n">
        <v>7075.719</v>
      </c>
      <c r="F194" s="151" t="n">
        <v>391.759000000001</v>
      </c>
      <c r="G194" s="147"/>
      <c r="H194" s="147"/>
      <c r="I194" s="51" t="n">
        <v>282.747</v>
      </c>
      <c r="J194" s="51" t="n">
        <v>539.074</v>
      </c>
      <c r="K194" s="51" t="n">
        <v>2702.648</v>
      </c>
      <c r="L194" s="51" t="n">
        <v>632.248</v>
      </c>
      <c r="M194" s="51" t="n">
        <v>1126.553</v>
      </c>
      <c r="N194" s="51" t="n">
        <v>820.428</v>
      </c>
      <c r="O194" s="51" t="n">
        <v>100</v>
      </c>
      <c r="P194" s="57" t="n">
        <v>6595.457</v>
      </c>
      <c r="Q194" s="50" t="n">
        <v>349.112</v>
      </c>
      <c r="R194" s="51" t="n">
        <v>131.15</v>
      </c>
      <c r="S194" s="51" t="n">
        <v>480.262</v>
      </c>
      <c r="T194" s="56" t="n">
        <v>15910816</v>
      </c>
      <c r="U194" s="125" t="n">
        <v>11682247</v>
      </c>
      <c r="V194" s="58" t="n">
        <v>0</v>
      </c>
      <c r="W194" s="130" t="n">
        <v>61.4146346850377</v>
      </c>
      <c r="X194" s="148" t="n">
        <v>83</v>
      </c>
      <c r="Y194" s="149" t="n">
        <v>54</v>
      </c>
      <c r="Z194" s="150" t="n">
        <v>68.5</v>
      </c>
    </row>
    <row r="195" customFormat="false" ht="11.25" hidden="true" customHeight="false" outlineLevel="0" collapsed="false">
      <c r="A195" s="134" t="s">
        <v>69</v>
      </c>
      <c r="B195" s="81" t="n">
        <v>37021</v>
      </c>
      <c r="C195" s="56" t="n">
        <v>4063.935</v>
      </c>
      <c r="D195" s="51" t="n">
        <v>2990.294</v>
      </c>
      <c r="E195" s="57" t="n">
        <v>7054.229</v>
      </c>
      <c r="F195" s="151" t="n">
        <v>518.907999999999</v>
      </c>
      <c r="G195" s="147"/>
      <c r="H195" s="147"/>
      <c r="I195" s="51" t="n">
        <v>253.918</v>
      </c>
      <c r="J195" s="51" t="n">
        <v>483.201</v>
      </c>
      <c r="K195" s="51" t="n">
        <v>2768.887</v>
      </c>
      <c r="L195" s="51" t="n">
        <v>623.602</v>
      </c>
      <c r="M195" s="51" t="n">
        <v>1111.793</v>
      </c>
      <c r="N195" s="51" t="n">
        <v>805.871</v>
      </c>
      <c r="O195" s="51" t="n">
        <v>100</v>
      </c>
      <c r="P195" s="57" t="n">
        <v>6666.18</v>
      </c>
      <c r="Q195" s="50" t="n">
        <v>329.074</v>
      </c>
      <c r="R195" s="51" t="n">
        <v>58.975</v>
      </c>
      <c r="S195" s="51" t="n">
        <v>388.049</v>
      </c>
      <c r="T195" s="56" t="n">
        <v>16239890</v>
      </c>
      <c r="U195" s="125" t="n">
        <v>11741222</v>
      </c>
      <c r="V195" s="58" t="n">
        <v>0</v>
      </c>
      <c r="W195" s="130" t="n">
        <v>63.5922048208653</v>
      </c>
      <c r="X195" s="148" t="n">
        <v>76</v>
      </c>
      <c r="Y195" s="149" t="n">
        <v>50</v>
      </c>
      <c r="Z195" s="150" t="n">
        <v>63</v>
      </c>
    </row>
    <row r="196" customFormat="false" ht="11.25" hidden="true" customHeight="false" outlineLevel="0" collapsed="false">
      <c r="A196" s="134" t="s">
        <v>70</v>
      </c>
      <c r="B196" s="81" t="n">
        <v>37022</v>
      </c>
      <c r="C196" s="56" t="n">
        <v>4127.79</v>
      </c>
      <c r="D196" s="51" t="n">
        <v>3089.336</v>
      </c>
      <c r="E196" s="57" t="n">
        <v>7217.126</v>
      </c>
      <c r="F196" s="151" t="n">
        <v>540.942</v>
      </c>
      <c r="G196" s="147"/>
      <c r="H196" s="147"/>
      <c r="I196" s="51" t="n">
        <v>271.391</v>
      </c>
      <c r="J196" s="51" t="n">
        <v>483.091</v>
      </c>
      <c r="K196" s="51" t="n">
        <v>2807.016</v>
      </c>
      <c r="L196" s="51" t="n">
        <v>708.574</v>
      </c>
      <c r="M196" s="51" t="n">
        <v>1137.366</v>
      </c>
      <c r="N196" s="51" t="n">
        <v>810.474</v>
      </c>
      <c r="O196" s="51" t="n">
        <v>100</v>
      </c>
      <c r="P196" s="57" t="n">
        <v>6858.854</v>
      </c>
      <c r="Q196" s="50" t="n">
        <v>311.286</v>
      </c>
      <c r="R196" s="51" t="n">
        <v>46.986</v>
      </c>
      <c r="S196" s="51" t="n">
        <v>358.272</v>
      </c>
      <c r="T196" s="56" t="n">
        <v>16551176</v>
      </c>
      <c r="U196" s="125" t="n">
        <v>11788208</v>
      </c>
      <c r="V196" s="58" t="n">
        <v>0</v>
      </c>
      <c r="W196" s="130" t="n">
        <v>61.4643528955811</v>
      </c>
      <c r="X196" s="148" t="n">
        <v>84</v>
      </c>
      <c r="Y196" s="149" t="n">
        <v>44</v>
      </c>
      <c r="Z196" s="150" t="n">
        <v>64</v>
      </c>
    </row>
    <row r="197" customFormat="false" ht="11.25" hidden="true" customHeight="false" outlineLevel="0" collapsed="false">
      <c r="A197" s="134" t="s">
        <v>71</v>
      </c>
      <c r="B197" s="81" t="n">
        <v>37023</v>
      </c>
      <c r="C197" s="56" t="n">
        <v>4082.991</v>
      </c>
      <c r="D197" s="51" t="n">
        <v>3114.354</v>
      </c>
      <c r="E197" s="57" t="n">
        <v>7197.345</v>
      </c>
      <c r="F197" s="151" t="n">
        <v>488.643999999999</v>
      </c>
      <c r="G197" s="147"/>
      <c r="H197" s="147"/>
      <c r="I197" s="51" t="n">
        <v>251.806</v>
      </c>
      <c r="J197" s="51" t="n">
        <v>498.265</v>
      </c>
      <c r="K197" s="51" t="n">
        <v>2838.876</v>
      </c>
      <c r="L197" s="51" t="n">
        <v>693.894</v>
      </c>
      <c r="M197" s="51" t="n">
        <v>1179.578</v>
      </c>
      <c r="N197" s="51" t="n">
        <v>803.112</v>
      </c>
      <c r="O197" s="51" t="n">
        <v>96</v>
      </c>
      <c r="P197" s="57" t="n">
        <v>6850.175</v>
      </c>
      <c r="Q197" s="50" t="n">
        <v>299.858</v>
      </c>
      <c r="R197" s="51" t="n">
        <v>47.312</v>
      </c>
      <c r="S197" s="51" t="n">
        <v>347.17</v>
      </c>
      <c r="T197" s="56" t="n">
        <v>16851034</v>
      </c>
      <c r="U197" s="125" t="n">
        <v>11835520</v>
      </c>
      <c r="V197" s="58" t="n">
        <v>0</v>
      </c>
      <c r="W197" s="130" t="n">
        <v>60.1282032176146</v>
      </c>
      <c r="X197" s="148" t="n">
        <v>90</v>
      </c>
      <c r="Y197" s="149" t="n">
        <v>56</v>
      </c>
      <c r="Z197" s="150" t="n">
        <v>73</v>
      </c>
    </row>
    <row r="198" customFormat="false" ht="11.25" hidden="true" customHeight="false" outlineLevel="0" collapsed="false">
      <c r="A198" s="134" t="s">
        <v>72</v>
      </c>
      <c r="B198" s="81" t="n">
        <v>37024</v>
      </c>
      <c r="C198" s="56" t="n">
        <v>4105.549</v>
      </c>
      <c r="D198" s="51" t="n">
        <v>3133.369</v>
      </c>
      <c r="E198" s="57" t="n">
        <v>7238.918</v>
      </c>
      <c r="F198" s="151" t="n">
        <v>547.399</v>
      </c>
      <c r="G198" s="147"/>
      <c r="H198" s="147"/>
      <c r="I198" s="51" t="n">
        <v>238.926</v>
      </c>
      <c r="J198" s="51" t="n">
        <v>483.609</v>
      </c>
      <c r="K198" s="51" t="n">
        <v>2743.709</v>
      </c>
      <c r="L198" s="51" t="n">
        <v>831.27</v>
      </c>
      <c r="M198" s="51" t="n">
        <v>1146.592</v>
      </c>
      <c r="N198" s="51" t="n">
        <v>803.955</v>
      </c>
      <c r="O198" s="51" t="n">
        <v>100</v>
      </c>
      <c r="P198" s="57" t="n">
        <v>6895.46</v>
      </c>
      <c r="Q198" s="50" t="n">
        <v>325.752</v>
      </c>
      <c r="R198" s="51" t="n">
        <v>17.706</v>
      </c>
      <c r="S198" s="51" t="n">
        <v>343.458</v>
      </c>
      <c r="T198" s="56" t="n">
        <v>17176786</v>
      </c>
      <c r="U198" s="125" t="n">
        <v>11853226</v>
      </c>
      <c r="V198" s="58" t="n">
        <v>5.11590769747272E-013</v>
      </c>
      <c r="W198" s="130" t="n">
        <v>66.3649219380084</v>
      </c>
      <c r="X198" s="148" t="n">
        <v>79</v>
      </c>
      <c r="Y198" s="149" t="n">
        <v>60</v>
      </c>
      <c r="Z198" s="150" t="n">
        <v>69.5</v>
      </c>
    </row>
    <row r="199" customFormat="false" ht="11.25" hidden="true" customHeight="false" outlineLevel="0" collapsed="false">
      <c r="A199" s="134" t="s">
        <v>73</v>
      </c>
      <c r="B199" s="81" t="n">
        <v>37025</v>
      </c>
      <c r="C199" s="56" t="n">
        <v>4067.544</v>
      </c>
      <c r="D199" s="51" t="n">
        <v>3119.328</v>
      </c>
      <c r="E199" s="57" t="n">
        <v>7186.872</v>
      </c>
      <c r="F199" s="151" t="n">
        <v>446.547</v>
      </c>
      <c r="G199" s="147"/>
      <c r="H199" s="147"/>
      <c r="I199" s="51" t="n">
        <v>252.853</v>
      </c>
      <c r="J199" s="51" t="n">
        <v>487.899</v>
      </c>
      <c r="K199" s="51" t="n">
        <v>2735.817</v>
      </c>
      <c r="L199" s="51" t="n">
        <v>817.778</v>
      </c>
      <c r="M199" s="51" t="n">
        <v>1137.362</v>
      </c>
      <c r="N199" s="51" t="n">
        <v>798.936</v>
      </c>
      <c r="O199" s="51" t="n">
        <v>100</v>
      </c>
      <c r="P199" s="57" t="n">
        <v>6777.192</v>
      </c>
      <c r="Q199" s="50" t="n">
        <v>280.041</v>
      </c>
      <c r="R199" s="51" t="n">
        <v>129.639</v>
      </c>
      <c r="S199" s="51" t="n">
        <v>409.68</v>
      </c>
      <c r="T199" s="56" t="n">
        <v>17456827</v>
      </c>
      <c r="U199" s="125" t="n">
        <v>11982865</v>
      </c>
      <c r="V199" s="58" t="n">
        <v>0</v>
      </c>
      <c r="W199" s="130" t="n">
        <v>67.7474089575127</v>
      </c>
      <c r="X199" s="148" t="n">
        <v>83</v>
      </c>
      <c r="Y199" s="149" t="n">
        <v>55</v>
      </c>
      <c r="Z199" s="150" t="n">
        <v>69</v>
      </c>
    </row>
    <row r="200" customFormat="false" ht="11.25" hidden="true" customHeight="false" outlineLevel="0" collapsed="false">
      <c r="A200" s="134" t="s">
        <v>74</v>
      </c>
      <c r="B200" s="81" t="n">
        <v>37026</v>
      </c>
      <c r="C200" s="56" t="n">
        <v>4069.025</v>
      </c>
      <c r="D200" s="51" t="n">
        <v>3132.209</v>
      </c>
      <c r="E200" s="57" t="n">
        <v>7201.234</v>
      </c>
      <c r="F200" s="151" t="n">
        <v>428.060000000001</v>
      </c>
      <c r="G200" s="147"/>
      <c r="H200" s="147"/>
      <c r="I200" s="51" t="n">
        <v>253.168</v>
      </c>
      <c r="J200" s="51" t="n">
        <v>464.296</v>
      </c>
      <c r="K200" s="51" t="n">
        <v>2674.29</v>
      </c>
      <c r="L200" s="51" t="n">
        <v>859.578</v>
      </c>
      <c r="M200" s="51" t="n">
        <v>1144.087</v>
      </c>
      <c r="N200" s="51" t="n">
        <v>800.789</v>
      </c>
      <c r="O200" s="51" t="n">
        <v>100</v>
      </c>
      <c r="P200" s="57" t="n">
        <v>6724.268</v>
      </c>
      <c r="Q200" s="50" t="n">
        <v>309.501</v>
      </c>
      <c r="R200" s="51" t="n">
        <v>167.465</v>
      </c>
      <c r="S200" s="51" t="n">
        <v>476.966</v>
      </c>
      <c r="T200" s="56" t="n">
        <v>17766328</v>
      </c>
      <c r="U200" s="125" t="n">
        <v>12150330</v>
      </c>
      <c r="V200" s="58" t="n">
        <v>0</v>
      </c>
      <c r="W200" s="130" t="n">
        <v>67.3760778525182</v>
      </c>
      <c r="X200" s="148" t="n">
        <v>83</v>
      </c>
      <c r="Y200" s="149" t="n">
        <v>62</v>
      </c>
      <c r="Z200" s="150" t="n">
        <v>72.5</v>
      </c>
    </row>
    <row r="201" customFormat="false" ht="11.25" hidden="true" customHeight="false" outlineLevel="0" collapsed="false">
      <c r="A201" s="134" t="s">
        <v>68</v>
      </c>
      <c r="B201" s="81" t="n">
        <v>37027</v>
      </c>
      <c r="C201" s="56" t="n">
        <v>4005.885</v>
      </c>
      <c r="D201" s="51" t="n">
        <v>3165.386</v>
      </c>
      <c r="E201" s="57" t="n">
        <v>7171.271</v>
      </c>
      <c r="F201" s="151" t="n">
        <v>456.398</v>
      </c>
      <c r="G201" s="147"/>
      <c r="H201" s="147"/>
      <c r="I201" s="51" t="n">
        <v>270.354</v>
      </c>
      <c r="J201" s="51" t="n">
        <v>479.758</v>
      </c>
      <c r="K201" s="51" t="n">
        <v>2764.499</v>
      </c>
      <c r="L201" s="51" t="n">
        <v>834.971</v>
      </c>
      <c r="M201" s="51" t="n">
        <v>1167.107</v>
      </c>
      <c r="N201" s="51" t="n">
        <v>762.866</v>
      </c>
      <c r="O201" s="51" t="n">
        <v>100</v>
      </c>
      <c r="P201" s="57" t="n">
        <v>6835.953</v>
      </c>
      <c r="Q201" s="50" t="n">
        <v>271.787</v>
      </c>
      <c r="R201" s="51" t="n">
        <v>63.531</v>
      </c>
      <c r="S201" s="51" t="n">
        <v>335.318</v>
      </c>
      <c r="T201" s="56" t="n">
        <v>18038115</v>
      </c>
      <c r="U201" s="125" t="n">
        <v>12213861</v>
      </c>
      <c r="V201" s="58" t="n">
        <v>0</v>
      </c>
      <c r="W201" s="130" t="n">
        <v>69.4015878134343</v>
      </c>
      <c r="X201" s="148" t="n">
        <v>75</v>
      </c>
      <c r="Y201" s="149" t="n">
        <v>57</v>
      </c>
      <c r="Z201" s="150" t="n">
        <v>66</v>
      </c>
    </row>
    <row r="202" customFormat="false" ht="11.25" hidden="true" customHeight="false" outlineLevel="0" collapsed="false">
      <c r="A202" s="134" t="s">
        <v>69</v>
      </c>
      <c r="B202" s="81" t="n">
        <v>37028</v>
      </c>
      <c r="C202" s="56" t="n">
        <v>4070.292</v>
      </c>
      <c r="D202" s="51" t="n">
        <v>3203.719</v>
      </c>
      <c r="E202" s="57" t="n">
        <v>7274.011</v>
      </c>
      <c r="F202" s="151" t="n">
        <v>577.730000000001</v>
      </c>
      <c r="G202" s="147"/>
      <c r="H202" s="147"/>
      <c r="I202" s="51" t="n">
        <v>276.399</v>
      </c>
      <c r="J202" s="51" t="n">
        <v>474.622</v>
      </c>
      <c r="K202" s="51" t="n">
        <v>2771.514</v>
      </c>
      <c r="L202" s="51" t="n">
        <v>860.605</v>
      </c>
      <c r="M202" s="51" t="n">
        <v>1164.718</v>
      </c>
      <c r="N202" s="51" t="n">
        <v>749.916</v>
      </c>
      <c r="O202" s="51" t="n">
        <v>100</v>
      </c>
      <c r="P202" s="57" t="n">
        <v>6975.504</v>
      </c>
      <c r="Q202" s="50" t="n">
        <v>239.236</v>
      </c>
      <c r="R202" s="51" t="n">
        <v>59.271</v>
      </c>
      <c r="S202" s="51" t="n">
        <v>298.507</v>
      </c>
      <c r="T202" s="56" t="n">
        <v>18277351</v>
      </c>
      <c r="U202" s="125" t="n">
        <v>12273132</v>
      </c>
      <c r="V202" s="58" t="n">
        <v>0</v>
      </c>
      <c r="W202" s="130" t="n">
        <v>65.2881363163035</v>
      </c>
      <c r="X202" s="148" t="n">
        <v>75</v>
      </c>
      <c r="Y202" s="149" t="n">
        <v>57</v>
      </c>
      <c r="Z202" s="150" t="n">
        <v>66</v>
      </c>
    </row>
    <row r="203" customFormat="false" ht="11.25" hidden="true" customHeight="false" outlineLevel="0" collapsed="false">
      <c r="A203" s="134" t="s">
        <v>70</v>
      </c>
      <c r="B203" s="81" t="n">
        <v>37029</v>
      </c>
      <c r="C203" s="56" t="n">
        <v>4061.451</v>
      </c>
      <c r="D203" s="51" t="n">
        <v>3199.178</v>
      </c>
      <c r="E203" s="57" t="n">
        <v>7260.629</v>
      </c>
      <c r="F203" s="151" t="n">
        <v>575.958</v>
      </c>
      <c r="G203" s="147"/>
      <c r="H203" s="147"/>
      <c r="I203" s="51" t="n">
        <v>256.181</v>
      </c>
      <c r="J203" s="51" t="n">
        <v>472.746</v>
      </c>
      <c r="K203" s="51" t="n">
        <v>2778.119</v>
      </c>
      <c r="L203" s="51" t="n">
        <v>863.918</v>
      </c>
      <c r="M203" s="51" t="n">
        <v>1082.82</v>
      </c>
      <c r="N203" s="51" t="n">
        <v>751.87</v>
      </c>
      <c r="O203" s="51" t="n">
        <v>95</v>
      </c>
      <c r="P203" s="57" t="n">
        <v>6876.612</v>
      </c>
      <c r="Q203" s="50" t="n">
        <v>254.651</v>
      </c>
      <c r="R203" s="51" t="n">
        <v>129.366</v>
      </c>
      <c r="S203" s="51" t="n">
        <v>384.017</v>
      </c>
      <c r="T203" s="56" t="n">
        <v>18532002</v>
      </c>
      <c r="U203" s="125" t="n">
        <v>12402498</v>
      </c>
      <c r="V203" s="58" t="n">
        <v>0</v>
      </c>
      <c r="W203" s="130" t="n">
        <v>54.3138144837061</v>
      </c>
      <c r="X203" s="148" t="n">
        <v>74</v>
      </c>
      <c r="Y203" s="149" t="n">
        <v>59</v>
      </c>
      <c r="Z203" s="150" t="n">
        <v>66.5</v>
      </c>
    </row>
    <row r="204" customFormat="false" ht="11.25" hidden="true" customHeight="false" outlineLevel="0" collapsed="false">
      <c r="A204" s="134" t="s">
        <v>71</v>
      </c>
      <c r="B204" s="81" t="n">
        <v>37030</v>
      </c>
      <c r="C204" s="56" t="n">
        <v>4074.235</v>
      </c>
      <c r="D204" s="51" t="n">
        <v>3165.399</v>
      </c>
      <c r="E204" s="57" t="n">
        <v>7239.634</v>
      </c>
      <c r="F204" s="151" t="n">
        <v>455.271999999999</v>
      </c>
      <c r="G204" s="147"/>
      <c r="H204" s="147"/>
      <c r="I204" s="51" t="n">
        <v>233.289</v>
      </c>
      <c r="J204" s="51" t="n">
        <v>484.271</v>
      </c>
      <c r="K204" s="51" t="n">
        <v>2768.874</v>
      </c>
      <c r="L204" s="51" t="n">
        <v>847.272</v>
      </c>
      <c r="M204" s="51" t="n">
        <v>1169.769</v>
      </c>
      <c r="N204" s="51" t="n">
        <v>743.654</v>
      </c>
      <c r="O204" s="51" t="n">
        <v>100</v>
      </c>
      <c r="P204" s="57" t="n">
        <v>6802.401</v>
      </c>
      <c r="Q204" s="50" t="n">
        <v>292.493</v>
      </c>
      <c r="R204" s="51" t="n">
        <v>144.74</v>
      </c>
      <c r="S204" s="51" t="n">
        <v>437.233</v>
      </c>
      <c r="T204" s="56" t="n">
        <v>18824495</v>
      </c>
      <c r="U204" s="125" t="n">
        <v>12547238</v>
      </c>
      <c r="V204" s="58" t="n">
        <v>0</v>
      </c>
      <c r="W204" s="130" t="n">
        <v>61.2409959544422</v>
      </c>
      <c r="X204" s="148" t="n">
        <v>76</v>
      </c>
      <c r="Y204" s="149" t="n">
        <v>51</v>
      </c>
      <c r="Z204" s="150" t="n">
        <v>63.5</v>
      </c>
    </row>
    <row r="205" customFormat="false" ht="11.25" hidden="true" customHeight="false" outlineLevel="0" collapsed="false">
      <c r="A205" s="134" t="s">
        <v>72</v>
      </c>
      <c r="B205" s="81" t="n">
        <v>37031</v>
      </c>
      <c r="C205" s="56" t="n">
        <v>4018.883</v>
      </c>
      <c r="D205" s="51" t="n">
        <v>3075.47</v>
      </c>
      <c r="E205" s="57" t="n">
        <v>7094.353</v>
      </c>
      <c r="F205" s="151" t="n">
        <v>545.293</v>
      </c>
      <c r="G205" s="147"/>
      <c r="H205" s="147"/>
      <c r="I205" s="51" t="n">
        <v>241.656</v>
      </c>
      <c r="J205" s="51" t="n">
        <v>488.751</v>
      </c>
      <c r="K205" s="51" t="n">
        <v>2722.942</v>
      </c>
      <c r="L205" s="51" t="n">
        <v>825.138</v>
      </c>
      <c r="M205" s="51" t="n">
        <v>1088.468</v>
      </c>
      <c r="N205" s="51" t="n">
        <v>772.074</v>
      </c>
      <c r="O205" s="51" t="n">
        <v>97</v>
      </c>
      <c r="P205" s="57" t="n">
        <v>6781.322</v>
      </c>
      <c r="Q205" s="50" t="n">
        <v>282.106</v>
      </c>
      <c r="R205" s="51" t="n">
        <v>30.925</v>
      </c>
      <c r="S205" s="51" t="n">
        <v>313.031</v>
      </c>
      <c r="T205" s="56" t="n">
        <v>19106601</v>
      </c>
      <c r="U205" s="125" t="n">
        <v>12578163</v>
      </c>
      <c r="V205" s="58" t="n">
        <v>0</v>
      </c>
      <c r="W205" s="130" t="n">
        <v>55.7694756258688</v>
      </c>
      <c r="X205" s="148" t="n">
        <v>74</v>
      </c>
      <c r="Y205" s="149" t="n">
        <v>49</v>
      </c>
      <c r="Z205" s="150" t="n">
        <v>61.5</v>
      </c>
    </row>
    <row r="206" customFormat="false" ht="11.25" hidden="true" customHeight="false" outlineLevel="0" collapsed="false">
      <c r="A206" s="134" t="s">
        <v>73</v>
      </c>
      <c r="B206" s="81" t="n">
        <v>37032</v>
      </c>
      <c r="C206" s="56" t="n">
        <v>4076.819</v>
      </c>
      <c r="D206" s="51" t="n">
        <v>3222.817</v>
      </c>
      <c r="E206" s="57" t="n">
        <v>7299.636</v>
      </c>
      <c r="F206" s="151" t="n">
        <v>599.952000000001</v>
      </c>
      <c r="G206" s="147"/>
      <c r="H206" s="147"/>
      <c r="I206" s="51" t="n">
        <v>270.967</v>
      </c>
      <c r="J206" s="51" t="n">
        <v>489.59</v>
      </c>
      <c r="K206" s="51" t="n">
        <v>2789.181</v>
      </c>
      <c r="L206" s="51" t="n">
        <v>854.192</v>
      </c>
      <c r="M206" s="51" t="n">
        <v>1170.53</v>
      </c>
      <c r="N206" s="51" t="n">
        <v>764.263</v>
      </c>
      <c r="O206" s="51" t="n">
        <v>100</v>
      </c>
      <c r="P206" s="57" t="n">
        <v>7038.675</v>
      </c>
      <c r="Q206" s="50" t="n">
        <v>232.437</v>
      </c>
      <c r="R206" s="51" t="n">
        <v>28.524</v>
      </c>
      <c r="S206" s="51" t="n">
        <v>260.961</v>
      </c>
      <c r="T206" s="56" t="n">
        <v>19339038</v>
      </c>
      <c r="U206" s="125" t="n">
        <v>12606687</v>
      </c>
      <c r="V206" s="58" t="n">
        <v>0</v>
      </c>
      <c r="W206" s="130" t="n">
        <v>50.3315926422507</v>
      </c>
      <c r="X206" s="148" t="n">
        <v>66</v>
      </c>
      <c r="Y206" s="149" t="n">
        <v>39</v>
      </c>
      <c r="Z206" s="150" t="n">
        <v>52.5</v>
      </c>
    </row>
    <row r="207" customFormat="false" ht="11.25" hidden="true" customHeight="false" outlineLevel="0" collapsed="false">
      <c r="A207" s="134" t="s">
        <v>74</v>
      </c>
      <c r="B207" s="81" t="n">
        <v>37033</v>
      </c>
      <c r="C207" s="56" t="n">
        <v>4102.665</v>
      </c>
      <c r="D207" s="51" t="n">
        <v>3079.63</v>
      </c>
      <c r="E207" s="57" t="n">
        <v>7182.295</v>
      </c>
      <c r="F207" s="151" t="n">
        <v>577.756</v>
      </c>
      <c r="G207" s="147"/>
      <c r="H207" s="147"/>
      <c r="I207" s="51" t="n">
        <v>278.532</v>
      </c>
      <c r="J207" s="51" t="n">
        <v>471.088</v>
      </c>
      <c r="K207" s="51" t="n">
        <v>2674.262</v>
      </c>
      <c r="L207" s="51" t="n">
        <v>887.749</v>
      </c>
      <c r="M207" s="51" t="n">
        <v>1174.021</v>
      </c>
      <c r="N207" s="51" t="n">
        <v>762.916</v>
      </c>
      <c r="O207" s="51" t="n">
        <v>100</v>
      </c>
      <c r="P207" s="57" t="n">
        <v>6926.324</v>
      </c>
      <c r="Q207" s="50" t="n">
        <v>151.755</v>
      </c>
      <c r="R207" s="51" t="n">
        <v>104.216</v>
      </c>
      <c r="S207" s="51" t="n">
        <v>255.971</v>
      </c>
      <c r="T207" s="56" t="n">
        <v>19490793</v>
      </c>
      <c r="U207" s="125" t="n">
        <v>12710903</v>
      </c>
      <c r="V207" s="58" t="n">
        <v>-4.54747350886464E-013</v>
      </c>
      <c r="W207" s="130" t="n">
        <v>48.1998859171764</v>
      </c>
      <c r="X207" s="148" t="n">
        <v>77</v>
      </c>
      <c r="Y207" s="149" t="n">
        <v>45</v>
      </c>
      <c r="Z207" s="150" t="n">
        <v>61</v>
      </c>
    </row>
    <row r="208" customFormat="false" ht="11.25" hidden="true" customHeight="false" outlineLevel="0" collapsed="false">
      <c r="A208" s="134" t="s">
        <v>68</v>
      </c>
      <c r="B208" s="81" t="n">
        <v>37034</v>
      </c>
      <c r="C208" s="56" t="n">
        <v>3970.06</v>
      </c>
      <c r="D208" s="51" t="n">
        <v>3037.079</v>
      </c>
      <c r="E208" s="57" t="n">
        <v>7007.139</v>
      </c>
      <c r="F208" s="151" t="n">
        <v>529.648</v>
      </c>
      <c r="G208" s="147"/>
      <c r="H208" s="147"/>
      <c r="I208" s="51" t="n">
        <v>290.091</v>
      </c>
      <c r="J208" s="51" t="n">
        <v>466.532</v>
      </c>
      <c r="K208" s="51" t="n">
        <v>2660.65</v>
      </c>
      <c r="L208" s="51" t="n">
        <v>847.609</v>
      </c>
      <c r="M208" s="51" t="n">
        <v>1166.965</v>
      </c>
      <c r="N208" s="51" t="n">
        <v>712.78</v>
      </c>
      <c r="O208" s="51" t="n">
        <v>100</v>
      </c>
      <c r="P208" s="57" t="n">
        <v>6774.275</v>
      </c>
      <c r="Q208" s="50" t="n">
        <v>184.112</v>
      </c>
      <c r="R208" s="51" t="n">
        <v>48.752</v>
      </c>
      <c r="S208" s="51" t="n">
        <v>232.864</v>
      </c>
      <c r="T208" s="56" t="n">
        <v>19674905</v>
      </c>
      <c r="U208" s="125" t="n">
        <v>12759655</v>
      </c>
      <c r="V208" s="58" t="n">
        <v>4.83169060316868E-013</v>
      </c>
      <c r="W208" s="130" t="n">
        <v>58.8216253326641</v>
      </c>
      <c r="X208" s="148" t="n">
        <v>86</v>
      </c>
      <c r="Y208" s="149" t="n">
        <v>50</v>
      </c>
      <c r="Z208" s="150" t="n">
        <v>68</v>
      </c>
    </row>
    <row r="209" customFormat="false" ht="11.25" hidden="true" customHeight="false" outlineLevel="0" collapsed="false">
      <c r="A209" s="134" t="s">
        <v>69</v>
      </c>
      <c r="B209" s="81" t="n">
        <v>37035</v>
      </c>
      <c r="C209" s="56" t="n">
        <v>4058.219</v>
      </c>
      <c r="D209" s="51" t="n">
        <v>3101.031</v>
      </c>
      <c r="E209" s="57" t="n">
        <v>7159.25</v>
      </c>
      <c r="F209" s="151" t="n">
        <v>574.41</v>
      </c>
      <c r="G209" s="147"/>
      <c r="H209" s="147"/>
      <c r="I209" s="51" t="n">
        <v>258</v>
      </c>
      <c r="J209" s="51" t="n">
        <v>481.275</v>
      </c>
      <c r="K209" s="51" t="n">
        <v>2725.742</v>
      </c>
      <c r="L209" s="51" t="n">
        <v>862.271</v>
      </c>
      <c r="M209" s="51" t="n">
        <v>1162.254</v>
      </c>
      <c r="N209" s="51" t="n">
        <v>682.799</v>
      </c>
      <c r="O209" s="51" t="n">
        <v>98</v>
      </c>
      <c r="P209" s="57" t="n">
        <v>6844.751</v>
      </c>
      <c r="Q209" s="50" t="n">
        <v>152.89</v>
      </c>
      <c r="R209" s="51" t="n">
        <v>161.609</v>
      </c>
      <c r="S209" s="51" t="n">
        <v>314.499</v>
      </c>
      <c r="T209" s="56" t="n">
        <v>19827795</v>
      </c>
      <c r="U209" s="125" t="n">
        <v>12921264</v>
      </c>
      <c r="V209" s="58" t="n">
        <v>0</v>
      </c>
      <c r="W209" s="130" t="n">
        <v>59.5237375737022</v>
      </c>
      <c r="X209" s="148" t="n">
        <v>90</v>
      </c>
      <c r="Y209" s="149" t="n">
        <v>52</v>
      </c>
      <c r="Z209" s="150" t="n">
        <v>71</v>
      </c>
    </row>
    <row r="210" customFormat="false" ht="11.25" hidden="true" customHeight="false" outlineLevel="0" collapsed="false">
      <c r="A210" s="134" t="s">
        <v>70</v>
      </c>
      <c r="B210" s="81" t="n">
        <v>37036</v>
      </c>
      <c r="C210" s="56" t="n">
        <v>4123.602</v>
      </c>
      <c r="D210" s="51" t="n">
        <v>3081.69</v>
      </c>
      <c r="E210" s="57" t="n">
        <v>7205.292</v>
      </c>
      <c r="F210" s="151" t="n">
        <v>503.411</v>
      </c>
      <c r="G210" s="147"/>
      <c r="H210" s="147"/>
      <c r="I210" s="51" t="n">
        <v>242</v>
      </c>
      <c r="J210" s="51" t="n">
        <v>471.751</v>
      </c>
      <c r="K210" s="51" t="n">
        <v>2690.334</v>
      </c>
      <c r="L210" s="51" t="n">
        <v>879.115</v>
      </c>
      <c r="M210" s="51" t="n">
        <v>1158.947</v>
      </c>
      <c r="N210" s="51" t="n">
        <v>777.419</v>
      </c>
      <c r="O210" s="51" t="n">
        <v>100</v>
      </c>
      <c r="P210" s="57" t="n">
        <v>6822.977</v>
      </c>
      <c r="Q210" s="50" t="n">
        <v>234.725</v>
      </c>
      <c r="R210" s="51" t="n">
        <v>147.59</v>
      </c>
      <c r="S210" s="51" t="n">
        <v>382.315</v>
      </c>
      <c r="T210" s="56" t="n">
        <v>20062520</v>
      </c>
      <c r="U210" s="125" t="n">
        <v>13068854</v>
      </c>
      <c r="V210" s="58" t="n">
        <v>0</v>
      </c>
      <c r="W210" s="130" t="n">
        <v>57.1574184872762</v>
      </c>
      <c r="X210" s="148" t="n">
        <v>92</v>
      </c>
      <c r="Y210" s="149" t="n">
        <v>61</v>
      </c>
      <c r="Z210" s="150" t="n">
        <v>76.5</v>
      </c>
    </row>
    <row r="211" customFormat="false" ht="11.25" hidden="true" customHeight="false" outlineLevel="0" collapsed="false">
      <c r="A211" s="134" t="s">
        <v>71</v>
      </c>
      <c r="B211" s="81" t="n">
        <v>37037</v>
      </c>
      <c r="C211" s="56" t="n">
        <v>4075.97</v>
      </c>
      <c r="D211" s="51" t="n">
        <v>3035.862</v>
      </c>
      <c r="E211" s="57" t="n">
        <v>7111.832</v>
      </c>
      <c r="F211" s="151" t="n">
        <v>395.382000000001</v>
      </c>
      <c r="G211" s="147"/>
      <c r="H211" s="147"/>
      <c r="I211" s="51" t="n">
        <v>247</v>
      </c>
      <c r="J211" s="51" t="n">
        <v>484.309</v>
      </c>
      <c r="K211" s="51" t="n">
        <v>2597.664</v>
      </c>
      <c r="L211" s="51" t="n">
        <v>879.436</v>
      </c>
      <c r="M211" s="51" t="n">
        <v>1163.875</v>
      </c>
      <c r="N211" s="51" t="n">
        <v>776.094</v>
      </c>
      <c r="O211" s="51" t="n">
        <v>100</v>
      </c>
      <c r="P211" s="57" t="n">
        <v>6643.76</v>
      </c>
      <c r="Q211" s="50" t="n">
        <v>268.31</v>
      </c>
      <c r="R211" s="51" t="n">
        <v>199.762</v>
      </c>
      <c r="S211" s="51" t="n">
        <v>468.072</v>
      </c>
      <c r="T211" s="56" t="n">
        <v>20330830</v>
      </c>
      <c r="U211" s="125" t="n">
        <v>13268616</v>
      </c>
      <c r="V211" s="58" t="n">
        <v>0</v>
      </c>
      <c r="W211" s="130" t="n">
        <v>59.5552522853182</v>
      </c>
      <c r="X211" s="148" t="n">
        <v>90</v>
      </c>
      <c r="Y211" s="149" t="n">
        <v>64</v>
      </c>
      <c r="Z211" s="150" t="n">
        <v>77</v>
      </c>
    </row>
    <row r="212" customFormat="false" ht="11.25" hidden="true" customHeight="false" outlineLevel="0" collapsed="false">
      <c r="A212" s="134" t="s">
        <v>72</v>
      </c>
      <c r="B212" s="81" t="n">
        <v>37038</v>
      </c>
      <c r="C212" s="56" t="n">
        <v>4001.699</v>
      </c>
      <c r="D212" s="51" t="n">
        <v>2986.441</v>
      </c>
      <c r="E212" s="57" t="n">
        <v>6988.14</v>
      </c>
      <c r="F212" s="151" t="n">
        <v>473.039</v>
      </c>
      <c r="G212" s="147"/>
      <c r="H212" s="147"/>
      <c r="I212" s="51" t="n">
        <v>231</v>
      </c>
      <c r="J212" s="51" t="n">
        <v>487.649</v>
      </c>
      <c r="K212" s="51" t="n">
        <v>2485.812</v>
      </c>
      <c r="L212" s="51" t="n">
        <v>901.434</v>
      </c>
      <c r="M212" s="51" t="n">
        <v>1087.06</v>
      </c>
      <c r="N212" s="51" t="n">
        <v>756.62</v>
      </c>
      <c r="O212" s="51" t="n">
        <v>100</v>
      </c>
      <c r="P212" s="57" t="n">
        <v>6522.614</v>
      </c>
      <c r="Q212" s="50" t="n">
        <v>236.157</v>
      </c>
      <c r="R212" s="51" t="n">
        <v>229.369</v>
      </c>
      <c r="S212" s="51" t="n">
        <v>465.526</v>
      </c>
      <c r="T212" s="56" t="n">
        <v>20566987</v>
      </c>
      <c r="U212" s="125" t="n">
        <v>13497985</v>
      </c>
      <c r="V212" s="58" t="n">
        <v>0</v>
      </c>
      <c r="W212" s="130" t="n">
        <v>64.4845513908596</v>
      </c>
      <c r="X212" s="148" t="n">
        <v>88</v>
      </c>
      <c r="Y212" s="149" t="n">
        <v>56</v>
      </c>
      <c r="Z212" s="150" t="n">
        <v>72</v>
      </c>
    </row>
    <row r="213" customFormat="false" ht="11.25" hidden="true" customHeight="false" outlineLevel="0" collapsed="false">
      <c r="A213" s="134" t="s">
        <v>73</v>
      </c>
      <c r="B213" s="81" t="n">
        <v>37039</v>
      </c>
      <c r="C213" s="56" t="n">
        <v>4005.803</v>
      </c>
      <c r="D213" s="51" t="n">
        <v>2958.09</v>
      </c>
      <c r="E213" s="57" t="n">
        <v>6963.893</v>
      </c>
      <c r="F213" s="151" t="n">
        <v>492.009</v>
      </c>
      <c r="G213" s="147"/>
      <c r="H213" s="147"/>
      <c r="I213" s="51" t="n">
        <v>230</v>
      </c>
      <c r="J213" s="51" t="n">
        <v>485.791</v>
      </c>
      <c r="K213" s="51" t="n">
        <v>2481.805</v>
      </c>
      <c r="L213" s="51" t="n">
        <v>878.17</v>
      </c>
      <c r="M213" s="51" t="n">
        <v>1087.104</v>
      </c>
      <c r="N213" s="51" t="n">
        <v>757.073</v>
      </c>
      <c r="O213" s="51" t="n">
        <v>98</v>
      </c>
      <c r="P213" s="57" t="n">
        <v>6509.952</v>
      </c>
      <c r="Q213" s="50" t="n">
        <v>271.497</v>
      </c>
      <c r="R213" s="51" t="n">
        <v>182.444</v>
      </c>
      <c r="S213" s="51" t="n">
        <v>453.941</v>
      </c>
      <c r="T213" s="56" t="n">
        <v>20838484</v>
      </c>
      <c r="U213" s="125" t="n">
        <v>13680429</v>
      </c>
      <c r="V213" s="58" t="n">
        <v>0</v>
      </c>
      <c r="W213" s="130" t="n">
        <v>64.0497246040173</v>
      </c>
      <c r="X213" s="148" t="n">
        <v>82</v>
      </c>
      <c r="Y213" s="149" t="n">
        <v>65</v>
      </c>
      <c r="Z213" s="150" t="n">
        <v>73.5</v>
      </c>
    </row>
    <row r="214" customFormat="false" ht="11.25" hidden="true" customHeight="false" outlineLevel="0" collapsed="false">
      <c r="A214" s="134" t="s">
        <v>74</v>
      </c>
      <c r="B214" s="81" t="n">
        <v>37040</v>
      </c>
      <c r="C214" s="56" t="n">
        <v>4005.898</v>
      </c>
      <c r="D214" s="51" t="n">
        <v>3150.44</v>
      </c>
      <c r="E214" s="57" t="n">
        <v>7156.338</v>
      </c>
      <c r="F214" s="151" t="n">
        <v>439.529</v>
      </c>
      <c r="G214" s="147"/>
      <c r="H214" s="147"/>
      <c r="I214" s="51" t="n">
        <v>261</v>
      </c>
      <c r="J214" s="51" t="n">
        <v>482.609</v>
      </c>
      <c r="K214" s="51" t="n">
        <v>2720.797</v>
      </c>
      <c r="L214" s="51" t="n">
        <v>863.541</v>
      </c>
      <c r="M214" s="51" t="n">
        <v>1164.251</v>
      </c>
      <c r="N214" s="51" t="n">
        <v>785.646</v>
      </c>
      <c r="O214" s="51" t="n">
        <v>100</v>
      </c>
      <c r="P214" s="57" t="n">
        <v>6817.373</v>
      </c>
      <c r="Q214" s="50" t="n">
        <v>235.658</v>
      </c>
      <c r="R214" s="51" t="n">
        <v>103.307</v>
      </c>
      <c r="S214" s="51" t="n">
        <v>338.965</v>
      </c>
      <c r="T214" s="56" t="n">
        <v>21074142</v>
      </c>
      <c r="U214" s="125" t="n">
        <v>13783736</v>
      </c>
      <c r="V214" s="58" t="n">
        <v>0</v>
      </c>
      <c r="W214" s="130" t="n">
        <v>64.2137954427783</v>
      </c>
      <c r="X214" s="148" t="n">
        <v>80</v>
      </c>
      <c r="Y214" s="149" t="n">
        <v>59</v>
      </c>
      <c r="Z214" s="150" t="n">
        <v>69.5</v>
      </c>
    </row>
    <row r="215" customFormat="false" ht="11.25" hidden="true" customHeight="false" outlineLevel="0" collapsed="false">
      <c r="A215" s="134" t="s">
        <v>68</v>
      </c>
      <c r="B215" s="81" t="n">
        <v>37041</v>
      </c>
      <c r="C215" s="56" t="n">
        <v>3990.299</v>
      </c>
      <c r="D215" s="51" t="n">
        <v>3157.846</v>
      </c>
      <c r="E215" s="57" t="n">
        <v>7148.145</v>
      </c>
      <c r="F215" s="151" t="n">
        <v>469.627000000001</v>
      </c>
      <c r="G215" s="147"/>
      <c r="H215" s="147"/>
      <c r="I215" s="51" t="n">
        <v>261</v>
      </c>
      <c r="J215" s="51" t="n">
        <v>476.168</v>
      </c>
      <c r="K215" s="51" t="n">
        <v>2765.121</v>
      </c>
      <c r="L215" s="51" t="n">
        <v>852.158</v>
      </c>
      <c r="M215" s="51" t="n">
        <v>1136.669</v>
      </c>
      <c r="N215" s="51" t="n">
        <v>773.142</v>
      </c>
      <c r="O215" s="51" t="n">
        <v>93</v>
      </c>
      <c r="P215" s="57" t="n">
        <v>6826.885</v>
      </c>
      <c r="Q215" s="50" t="n">
        <v>235.25</v>
      </c>
      <c r="R215" s="51" t="n">
        <v>86.01</v>
      </c>
      <c r="S215" s="51" t="n">
        <v>321.26</v>
      </c>
      <c r="T215" s="56" t="n">
        <v>21309392</v>
      </c>
      <c r="U215" s="125" t="n">
        <v>13869746</v>
      </c>
      <c r="V215" s="58" t="n">
        <v>0</v>
      </c>
      <c r="W215" s="130" t="n">
        <v>61.7360601925807</v>
      </c>
      <c r="X215" s="148" t="n">
        <v>74</v>
      </c>
      <c r="Y215" s="149" t="n">
        <v>49</v>
      </c>
      <c r="Z215" s="150" t="n">
        <v>61.5</v>
      </c>
    </row>
    <row r="216" customFormat="false" ht="12" hidden="true" customHeight="false" outlineLevel="0" collapsed="false">
      <c r="A216" s="137" t="s">
        <v>69</v>
      </c>
      <c r="B216" s="82" t="n">
        <v>37042</v>
      </c>
      <c r="C216" s="70" t="n">
        <v>4009.977</v>
      </c>
      <c r="D216" s="66" t="n">
        <v>3112.584</v>
      </c>
      <c r="E216" s="71" t="n">
        <v>7122.561</v>
      </c>
      <c r="F216" s="152" t="n">
        <v>612.454</v>
      </c>
      <c r="G216" s="153"/>
      <c r="H216" s="153"/>
      <c r="I216" s="66" t="n">
        <v>262</v>
      </c>
      <c r="J216" s="66" t="n">
        <v>472.183</v>
      </c>
      <c r="K216" s="66" t="n">
        <v>2685.695</v>
      </c>
      <c r="L216" s="66" t="n">
        <v>886.657</v>
      </c>
      <c r="M216" s="66" t="n">
        <v>1085.392</v>
      </c>
      <c r="N216" s="66" t="n">
        <v>789.117</v>
      </c>
      <c r="O216" s="66" t="n">
        <v>94</v>
      </c>
      <c r="P216" s="71" t="n">
        <v>6887.498</v>
      </c>
      <c r="Q216" s="65" t="n">
        <v>168.206</v>
      </c>
      <c r="R216" s="66" t="n">
        <v>66.857</v>
      </c>
      <c r="S216" s="66" t="n">
        <v>235.063</v>
      </c>
      <c r="T216" s="70" t="n">
        <v>21477598</v>
      </c>
      <c r="U216" s="139" t="n">
        <v>13936603</v>
      </c>
      <c r="V216" s="72" t="n">
        <v>0</v>
      </c>
      <c r="W216" s="144" t="n">
        <v>57.0446109873361</v>
      </c>
      <c r="X216" s="154" t="n">
        <v>79</v>
      </c>
      <c r="Y216" s="155" t="n">
        <v>50</v>
      </c>
      <c r="Z216" s="156" t="n">
        <v>64.5</v>
      </c>
    </row>
    <row r="217" customFormat="false" ht="11.25" hidden="true" customHeight="false" outlineLevel="0" collapsed="false">
      <c r="A217" s="134" t="s">
        <v>70</v>
      </c>
      <c r="B217" s="81" t="n">
        <v>37043</v>
      </c>
      <c r="C217" s="56" t="n">
        <v>3942.305</v>
      </c>
      <c r="D217" s="51" t="n">
        <v>3120.921</v>
      </c>
      <c r="E217" s="57" t="n">
        <v>7063.226</v>
      </c>
      <c r="F217" s="151" t="n">
        <v>433.662</v>
      </c>
      <c r="G217" s="147"/>
      <c r="H217" s="147"/>
      <c r="I217" s="51" t="n">
        <v>252</v>
      </c>
      <c r="J217" s="51" t="n">
        <v>409.076</v>
      </c>
      <c r="K217" s="51" t="n">
        <v>2766.645</v>
      </c>
      <c r="L217" s="51" t="n">
        <v>857.924</v>
      </c>
      <c r="M217" s="51" t="n">
        <v>1145.849</v>
      </c>
      <c r="N217" s="51" t="n">
        <v>747.81</v>
      </c>
      <c r="O217" s="51" t="n">
        <v>100</v>
      </c>
      <c r="P217" s="57" t="n">
        <v>6712.966</v>
      </c>
      <c r="Q217" s="50" t="n">
        <v>265.053</v>
      </c>
      <c r="R217" s="51" t="n">
        <v>85.207</v>
      </c>
      <c r="S217" s="51" t="n">
        <v>350.26</v>
      </c>
      <c r="T217" s="56" t="n">
        <v>21742651</v>
      </c>
      <c r="U217" s="125" t="n">
        <v>14021810</v>
      </c>
      <c r="V217" s="58" t="n">
        <v>0</v>
      </c>
      <c r="W217" s="130" t="n">
        <v>62.5640201791986</v>
      </c>
      <c r="X217" s="148" t="n">
        <v>92</v>
      </c>
      <c r="Y217" s="149" t="n">
        <v>55</v>
      </c>
      <c r="Z217" s="150" t="n">
        <v>73.5</v>
      </c>
    </row>
    <row r="218" customFormat="false" ht="11.25" hidden="true" customHeight="false" outlineLevel="0" collapsed="false">
      <c r="A218" s="134" t="s">
        <v>71</v>
      </c>
      <c r="B218" s="81" t="n">
        <v>37044</v>
      </c>
      <c r="C218" s="56" t="n">
        <v>4064.642</v>
      </c>
      <c r="D218" s="51" t="n">
        <v>3050.672</v>
      </c>
      <c r="E218" s="57" t="n">
        <v>7115.314</v>
      </c>
      <c r="F218" s="151" t="n">
        <v>500.06</v>
      </c>
      <c r="G218" s="147"/>
      <c r="H218" s="147"/>
      <c r="I218" s="51" t="n">
        <v>235.047</v>
      </c>
      <c r="J218" s="51" t="n">
        <v>478.976</v>
      </c>
      <c r="K218" s="51" t="n">
        <v>2608.303</v>
      </c>
      <c r="L218" s="51" t="n">
        <v>861.691</v>
      </c>
      <c r="M218" s="51" t="n">
        <v>1152.863</v>
      </c>
      <c r="N218" s="51" t="n">
        <v>808.523</v>
      </c>
      <c r="O218" s="51" t="n">
        <v>100</v>
      </c>
      <c r="P218" s="57" t="n">
        <v>6745.463</v>
      </c>
      <c r="Q218" s="50" t="n">
        <v>233.687</v>
      </c>
      <c r="R218" s="51" t="n">
        <v>136.164</v>
      </c>
      <c r="S218" s="51" t="n">
        <v>369.851</v>
      </c>
      <c r="T218" s="56" t="n">
        <v>21976338</v>
      </c>
      <c r="U218" s="125" t="n">
        <v>14157974</v>
      </c>
      <c r="V218" s="58" t="n">
        <v>0</v>
      </c>
      <c r="W218" s="130" t="n">
        <v>65.2556719994439</v>
      </c>
      <c r="X218" s="148" t="n">
        <v>82</v>
      </c>
      <c r="Y218" s="149" t="n">
        <v>61</v>
      </c>
      <c r="Z218" s="150" t="n">
        <v>71.5</v>
      </c>
    </row>
    <row r="219" customFormat="false" ht="11.25" hidden="true" customHeight="false" outlineLevel="0" collapsed="false">
      <c r="A219" s="134" t="s">
        <v>72</v>
      </c>
      <c r="B219" s="81" t="n">
        <v>37045</v>
      </c>
      <c r="C219" s="56" t="n">
        <v>4041.649</v>
      </c>
      <c r="D219" s="51" t="n">
        <v>2997.873</v>
      </c>
      <c r="E219" s="57" t="n">
        <v>7039.522</v>
      </c>
      <c r="F219" s="151" t="n">
        <v>342.499</v>
      </c>
      <c r="G219" s="147"/>
      <c r="H219" s="147"/>
      <c r="I219" s="51" t="n">
        <v>242.891</v>
      </c>
      <c r="J219" s="51" t="n">
        <v>468.372</v>
      </c>
      <c r="K219" s="51" t="n">
        <v>2609.121</v>
      </c>
      <c r="L219" s="51" t="n">
        <v>839.196</v>
      </c>
      <c r="M219" s="51" t="n">
        <v>1140.792</v>
      </c>
      <c r="N219" s="51" t="n">
        <v>763.006</v>
      </c>
      <c r="O219" s="51" t="n">
        <v>100</v>
      </c>
      <c r="P219" s="57" t="n">
        <v>6505.877</v>
      </c>
      <c r="Q219" s="50" t="n">
        <v>280.775</v>
      </c>
      <c r="R219" s="51" t="n">
        <v>252.87</v>
      </c>
      <c r="S219" s="51" t="n">
        <v>533.645</v>
      </c>
      <c r="T219" s="56" t="n">
        <v>22257113</v>
      </c>
      <c r="U219" s="125" t="n">
        <v>14410844</v>
      </c>
      <c r="V219" s="58" t="n">
        <v>0</v>
      </c>
      <c r="W219" s="130" t="n">
        <v>70.4334770663766</v>
      </c>
      <c r="X219" s="148" t="n">
        <v>67</v>
      </c>
      <c r="Y219" s="149" t="n">
        <v>52</v>
      </c>
      <c r="Z219" s="150" t="n">
        <v>59.5</v>
      </c>
    </row>
    <row r="220" customFormat="false" ht="11.25" hidden="true" customHeight="false" outlineLevel="0" collapsed="false">
      <c r="A220" s="134" t="s">
        <v>73</v>
      </c>
      <c r="B220" s="81" t="n">
        <v>37046</v>
      </c>
      <c r="C220" s="56" t="n">
        <v>4041.186</v>
      </c>
      <c r="D220" s="51" t="n">
        <v>2320.94</v>
      </c>
      <c r="E220" s="57" t="n">
        <v>6362.126</v>
      </c>
      <c r="F220" s="151" t="n">
        <v>414.942</v>
      </c>
      <c r="G220" s="147"/>
      <c r="H220" s="147"/>
      <c r="I220" s="51" t="n">
        <v>280.464</v>
      </c>
      <c r="J220" s="51" t="n">
        <v>475.33</v>
      </c>
      <c r="K220" s="51" t="n">
        <v>1999.732</v>
      </c>
      <c r="L220" s="51" t="n">
        <v>783.959</v>
      </c>
      <c r="M220" s="51" t="n">
        <v>1161.607</v>
      </c>
      <c r="N220" s="51" t="n">
        <v>798.993</v>
      </c>
      <c r="O220" s="51" t="n">
        <v>100</v>
      </c>
      <c r="P220" s="57" t="n">
        <v>6015.027</v>
      </c>
      <c r="Q220" s="50" t="n">
        <v>230.222</v>
      </c>
      <c r="R220" s="51" t="n">
        <v>116.877</v>
      </c>
      <c r="S220" s="51" t="n">
        <v>347.099</v>
      </c>
      <c r="T220" s="56" t="n">
        <v>22487335</v>
      </c>
      <c r="U220" s="125" t="n">
        <v>14527721</v>
      </c>
      <c r="V220" s="58" t="n">
        <v>0</v>
      </c>
      <c r="W220" s="130" t="n">
        <v>59.7779370979813</v>
      </c>
      <c r="X220" s="148" t="n">
        <v>62</v>
      </c>
      <c r="Y220" s="149" t="n">
        <v>43</v>
      </c>
      <c r="Z220" s="150" t="n">
        <v>52.5</v>
      </c>
    </row>
    <row r="221" customFormat="false" ht="11.25" hidden="true" customHeight="false" outlineLevel="0" collapsed="false">
      <c r="A221" s="134" t="s">
        <v>74</v>
      </c>
      <c r="B221" s="81" t="n">
        <v>37047</v>
      </c>
      <c r="C221" s="56" t="n">
        <v>4055.813</v>
      </c>
      <c r="D221" s="51" t="n">
        <v>2718.336</v>
      </c>
      <c r="E221" s="57" t="n">
        <v>6774.149</v>
      </c>
      <c r="F221" s="151" t="n">
        <v>486.64</v>
      </c>
      <c r="G221" s="147"/>
      <c r="H221" s="147"/>
      <c r="I221" s="51" t="n">
        <v>282.018</v>
      </c>
      <c r="J221" s="51" t="n">
        <v>458.512</v>
      </c>
      <c r="K221" s="51" t="n">
        <v>2237.603</v>
      </c>
      <c r="L221" s="51" t="n">
        <v>862.723</v>
      </c>
      <c r="M221" s="51" t="n">
        <v>1138.326</v>
      </c>
      <c r="N221" s="51" t="n">
        <v>798.683</v>
      </c>
      <c r="O221" s="51" t="n">
        <v>100</v>
      </c>
      <c r="P221" s="57" t="n">
        <v>6364.505</v>
      </c>
      <c r="Q221" s="50" t="n">
        <v>219.055</v>
      </c>
      <c r="R221" s="51" t="n">
        <v>190.589</v>
      </c>
      <c r="S221" s="51" t="n">
        <v>409.644</v>
      </c>
      <c r="T221" s="56" t="n">
        <v>22706390</v>
      </c>
      <c r="U221" s="125" t="n">
        <v>14718310</v>
      </c>
      <c r="V221" s="58" t="n">
        <v>-6.82121026329696E-013</v>
      </c>
      <c r="W221" s="130" t="n">
        <v>55.0243177523987</v>
      </c>
      <c r="X221" s="148" t="n">
        <v>75</v>
      </c>
      <c r="Y221" s="149" t="n">
        <v>46</v>
      </c>
      <c r="Z221" s="150" t="n">
        <v>60.5</v>
      </c>
    </row>
    <row r="222" customFormat="false" ht="11.25" hidden="true" customHeight="false" outlineLevel="0" collapsed="false">
      <c r="A222" s="134" t="s">
        <v>68</v>
      </c>
      <c r="B222" s="81" t="n">
        <v>37048</v>
      </c>
      <c r="C222" s="56" t="n">
        <v>4025.171</v>
      </c>
      <c r="D222" s="51" t="n">
        <v>2438.668</v>
      </c>
      <c r="E222" s="57" t="n">
        <v>6463.839</v>
      </c>
      <c r="F222" s="151" t="n">
        <v>488.230000000001</v>
      </c>
      <c r="G222" s="147"/>
      <c r="H222" s="147"/>
      <c r="I222" s="51" t="n">
        <v>252.587</v>
      </c>
      <c r="J222" s="51" t="n">
        <v>454.296</v>
      </c>
      <c r="K222" s="51" t="n">
        <v>1928.081</v>
      </c>
      <c r="L222" s="51" t="n">
        <v>881.843</v>
      </c>
      <c r="M222" s="51" t="n">
        <v>1135.168</v>
      </c>
      <c r="N222" s="51" t="n">
        <v>775.673</v>
      </c>
      <c r="O222" s="51" t="n">
        <v>100</v>
      </c>
      <c r="P222" s="57" t="n">
        <v>6015.878</v>
      </c>
      <c r="Q222" s="50" t="n">
        <v>282.069</v>
      </c>
      <c r="R222" s="51" t="n">
        <v>165.892</v>
      </c>
      <c r="S222" s="51" t="n">
        <v>447.961</v>
      </c>
      <c r="T222" s="56" t="n">
        <v>22988459</v>
      </c>
      <c r="U222" s="125" t="n">
        <v>14884202</v>
      </c>
      <c r="V222" s="58" t="n">
        <v>0</v>
      </c>
      <c r="W222" s="130" t="n">
        <v>63.6794531882627</v>
      </c>
      <c r="X222" s="148" t="n">
        <v>75</v>
      </c>
      <c r="Y222" s="149" t="n">
        <v>50</v>
      </c>
      <c r="Z222" s="150" t="n">
        <v>62.5</v>
      </c>
    </row>
    <row r="223" customFormat="false" ht="11.25" hidden="true" customHeight="false" outlineLevel="0" collapsed="false">
      <c r="A223" s="134" t="s">
        <v>69</v>
      </c>
      <c r="B223" s="81" t="n">
        <v>37049</v>
      </c>
      <c r="C223" s="56" t="n">
        <v>4077.639</v>
      </c>
      <c r="D223" s="51" t="n">
        <v>2693.302</v>
      </c>
      <c r="E223" s="57" t="n">
        <v>6770.941</v>
      </c>
      <c r="F223" s="151" t="n">
        <v>459.692</v>
      </c>
      <c r="G223" s="147"/>
      <c r="H223" s="147"/>
      <c r="I223" s="51" t="n">
        <v>240.072</v>
      </c>
      <c r="J223" s="51" t="n">
        <v>487.172</v>
      </c>
      <c r="K223" s="51" t="n">
        <v>2266.863</v>
      </c>
      <c r="L223" s="51" t="n">
        <v>908.088</v>
      </c>
      <c r="M223" s="51" t="n">
        <v>1117.979</v>
      </c>
      <c r="N223" s="51" t="n">
        <v>773.332</v>
      </c>
      <c r="O223" s="51" t="n">
        <v>100</v>
      </c>
      <c r="P223" s="57" t="n">
        <v>6353.198</v>
      </c>
      <c r="Q223" s="50" t="n">
        <v>265.138</v>
      </c>
      <c r="R223" s="51" t="n">
        <v>152.605</v>
      </c>
      <c r="S223" s="51" t="n">
        <v>417.743</v>
      </c>
      <c r="T223" s="56" t="n">
        <v>23253597</v>
      </c>
      <c r="U223" s="125" t="n">
        <v>15036807</v>
      </c>
      <c r="V223" s="58" t="n">
        <v>4.54747350886464E-013</v>
      </c>
      <c r="W223" s="130" t="n">
        <v>66.600906571352</v>
      </c>
      <c r="X223" s="148" t="n">
        <v>86</v>
      </c>
      <c r="Y223" s="149" t="n">
        <v>51</v>
      </c>
      <c r="Z223" s="150" t="n">
        <v>68.5</v>
      </c>
    </row>
    <row r="224" customFormat="false" ht="11.25" hidden="true" customHeight="false" outlineLevel="0" collapsed="false">
      <c r="A224" s="134" t="s">
        <v>70</v>
      </c>
      <c r="B224" s="81" t="n">
        <v>37050</v>
      </c>
      <c r="C224" s="56" t="n">
        <v>4092.332</v>
      </c>
      <c r="D224" s="51" t="n">
        <v>2920.616</v>
      </c>
      <c r="E224" s="57" t="n">
        <v>7012.948</v>
      </c>
      <c r="F224" s="151" t="n">
        <v>536.558000000001</v>
      </c>
      <c r="G224" s="147"/>
      <c r="H224" s="147"/>
      <c r="I224" s="51" t="n">
        <v>229.1</v>
      </c>
      <c r="J224" s="51" t="n">
        <v>470.27</v>
      </c>
      <c r="K224" s="51" t="n">
        <v>2588.208</v>
      </c>
      <c r="L224" s="51" t="n">
        <v>861.904</v>
      </c>
      <c r="M224" s="51" t="n">
        <v>1133.616</v>
      </c>
      <c r="N224" s="51" t="n">
        <v>781.516</v>
      </c>
      <c r="O224" s="51" t="n">
        <v>100</v>
      </c>
      <c r="P224" s="57" t="n">
        <v>6701.172</v>
      </c>
      <c r="Q224" s="50" t="n">
        <v>204.95</v>
      </c>
      <c r="R224" s="51" t="n">
        <v>106.826</v>
      </c>
      <c r="S224" s="51" t="n">
        <v>311.776</v>
      </c>
      <c r="T224" s="56" t="n">
        <v>23458547</v>
      </c>
      <c r="U224" s="125" t="n">
        <v>15143633</v>
      </c>
      <c r="V224" s="58" t="n">
        <v>0</v>
      </c>
      <c r="W224" s="130" t="n">
        <v>65.8162877119059</v>
      </c>
      <c r="X224" s="148" t="n">
        <v>95</v>
      </c>
      <c r="Y224" s="149" t="n">
        <v>59</v>
      </c>
      <c r="Z224" s="150" t="n">
        <v>77</v>
      </c>
    </row>
    <row r="225" customFormat="false" ht="11.25" hidden="true" customHeight="false" outlineLevel="0" collapsed="false">
      <c r="A225" s="134" t="s">
        <v>71</v>
      </c>
      <c r="B225" s="81" t="n">
        <v>37051</v>
      </c>
      <c r="C225" s="56" t="n">
        <v>4052.028</v>
      </c>
      <c r="D225" s="51" t="n">
        <v>3015.869</v>
      </c>
      <c r="E225" s="57" t="n">
        <v>7067.897</v>
      </c>
      <c r="F225" s="151" t="n">
        <v>490.427999999999</v>
      </c>
      <c r="G225" s="147"/>
      <c r="H225" s="147"/>
      <c r="I225" s="51" t="n">
        <v>213.428</v>
      </c>
      <c r="J225" s="51" t="n">
        <v>490.257</v>
      </c>
      <c r="K225" s="51" t="n">
        <v>2794.231</v>
      </c>
      <c r="L225" s="51" t="n">
        <v>755.236</v>
      </c>
      <c r="M225" s="51" t="n">
        <v>1132.484</v>
      </c>
      <c r="N225" s="51" t="n">
        <v>748.92</v>
      </c>
      <c r="O225" s="51" t="n">
        <v>100</v>
      </c>
      <c r="P225" s="57" t="n">
        <v>6724.984</v>
      </c>
      <c r="Q225" s="50" t="n">
        <v>263.238</v>
      </c>
      <c r="R225" s="51" t="n">
        <v>79.675</v>
      </c>
      <c r="S225" s="51" t="n">
        <v>342.913</v>
      </c>
      <c r="T225" s="56" t="n">
        <v>23721785</v>
      </c>
      <c r="U225" s="125" t="n">
        <v>15223308</v>
      </c>
      <c r="V225" s="58" t="n">
        <v>-4.54747350886464E-013</v>
      </c>
      <c r="W225" s="130" t="n">
        <v>72.4177305213518</v>
      </c>
      <c r="X225" s="148" t="n">
        <v>89</v>
      </c>
      <c r="Y225" s="149" t="n">
        <v>66</v>
      </c>
      <c r="Z225" s="150" t="n">
        <v>77.5</v>
      </c>
    </row>
    <row r="226" customFormat="false" ht="11.25" hidden="true" customHeight="false" outlineLevel="0" collapsed="false">
      <c r="A226" s="134" t="s">
        <v>72</v>
      </c>
      <c r="B226" s="81" t="n">
        <v>37052</v>
      </c>
      <c r="C226" s="56" t="n">
        <v>4015.768</v>
      </c>
      <c r="D226" s="51" t="n">
        <v>3048.368</v>
      </c>
      <c r="E226" s="57" t="n">
        <v>7064.136</v>
      </c>
      <c r="F226" s="151" t="n">
        <v>536.814000000001</v>
      </c>
      <c r="G226" s="147"/>
      <c r="H226" s="147"/>
      <c r="I226" s="51" t="n">
        <v>215.346</v>
      </c>
      <c r="J226" s="51" t="n">
        <v>490.659</v>
      </c>
      <c r="K226" s="51" t="n">
        <v>2756.34</v>
      </c>
      <c r="L226" s="51" t="n">
        <v>767.94</v>
      </c>
      <c r="M226" s="51" t="n">
        <v>1132.022</v>
      </c>
      <c r="N226" s="51" t="n">
        <v>721.63</v>
      </c>
      <c r="O226" s="51" t="n">
        <v>100</v>
      </c>
      <c r="P226" s="57" t="n">
        <v>6720.751</v>
      </c>
      <c r="Q226" s="50" t="n">
        <v>278.356</v>
      </c>
      <c r="R226" s="51" t="n">
        <v>65.029</v>
      </c>
      <c r="S226" s="51" t="n">
        <v>343.385</v>
      </c>
      <c r="T226" s="56" t="n">
        <v>24000141</v>
      </c>
      <c r="U226" s="125" t="n">
        <v>15288337</v>
      </c>
      <c r="V226" s="58" t="n">
        <v>0</v>
      </c>
      <c r="W226" s="130" t="n">
        <v>72.5255473917998</v>
      </c>
      <c r="X226" s="148" t="n">
        <v>92</v>
      </c>
      <c r="Y226" s="149" t="n">
        <v>60</v>
      </c>
      <c r="Z226" s="150" t="n">
        <v>76</v>
      </c>
    </row>
    <row r="227" customFormat="false" ht="11.25" hidden="true" customHeight="false" outlineLevel="0" collapsed="false">
      <c r="A227" s="134" t="s">
        <v>73</v>
      </c>
      <c r="B227" s="81" t="n">
        <v>37053</v>
      </c>
      <c r="C227" s="56" t="n">
        <v>4017.51</v>
      </c>
      <c r="D227" s="51" t="n">
        <v>2669.747</v>
      </c>
      <c r="E227" s="57" t="n">
        <v>6687.257</v>
      </c>
      <c r="F227" s="151" t="n">
        <v>434.965999999999</v>
      </c>
      <c r="G227" s="147"/>
      <c r="H227" s="147"/>
      <c r="I227" s="51" t="n">
        <v>249.815</v>
      </c>
      <c r="J227" s="51" t="n">
        <v>479.977</v>
      </c>
      <c r="K227" s="51" t="n">
        <v>2266.769</v>
      </c>
      <c r="L227" s="51" t="n">
        <v>851.522</v>
      </c>
      <c r="M227" s="51" t="n">
        <v>1136.4</v>
      </c>
      <c r="N227" s="51" t="n">
        <v>774.867</v>
      </c>
      <c r="O227" s="51" t="n">
        <v>100</v>
      </c>
      <c r="P227" s="57" t="n">
        <v>6294.316</v>
      </c>
      <c r="Q227" s="50" t="n">
        <v>306.756</v>
      </c>
      <c r="R227" s="51" t="n">
        <v>86.185</v>
      </c>
      <c r="S227" s="51" t="n">
        <v>392.941</v>
      </c>
      <c r="T227" s="56" t="n">
        <v>24306897</v>
      </c>
      <c r="U227" s="125" t="n">
        <v>15374522</v>
      </c>
      <c r="V227" s="58" t="n">
        <v>0</v>
      </c>
      <c r="W227" s="130" t="n">
        <v>76.2735838397158</v>
      </c>
      <c r="X227" s="148" t="n">
        <v>83</v>
      </c>
      <c r="Y227" s="149" t="n">
        <v>60</v>
      </c>
      <c r="Z227" s="150" t="n">
        <v>71.5</v>
      </c>
    </row>
    <row r="228" customFormat="false" ht="11.25" hidden="true" customHeight="false" outlineLevel="0" collapsed="false">
      <c r="A228" s="134" t="s">
        <v>74</v>
      </c>
      <c r="B228" s="81" t="n">
        <v>37054</v>
      </c>
      <c r="C228" s="56" t="n">
        <v>4016.058</v>
      </c>
      <c r="D228" s="51" t="n">
        <v>3023.517</v>
      </c>
      <c r="E228" s="57" t="n">
        <v>7039.575</v>
      </c>
      <c r="F228" s="151" t="n">
        <v>533.673999999999</v>
      </c>
      <c r="G228" s="147"/>
      <c r="H228" s="147"/>
      <c r="I228" s="51" t="n">
        <v>292.154</v>
      </c>
      <c r="J228" s="51" t="n">
        <v>491.679</v>
      </c>
      <c r="K228" s="51" t="n">
        <v>2579.617</v>
      </c>
      <c r="L228" s="51" t="n">
        <v>856.848</v>
      </c>
      <c r="M228" s="51" t="n">
        <v>1136.38</v>
      </c>
      <c r="N228" s="51" t="n">
        <v>788.436</v>
      </c>
      <c r="O228" s="51" t="n">
        <v>100</v>
      </c>
      <c r="P228" s="57" t="n">
        <v>6778.788</v>
      </c>
      <c r="Q228" s="50" t="n">
        <v>194.443</v>
      </c>
      <c r="R228" s="51" t="n">
        <v>66.344</v>
      </c>
      <c r="S228" s="51" t="n">
        <v>260.787</v>
      </c>
      <c r="T228" s="56" t="n">
        <v>24501340</v>
      </c>
      <c r="U228" s="125" t="n">
        <v>15440866</v>
      </c>
      <c r="V228" s="58" t="n">
        <v>0</v>
      </c>
      <c r="W228" s="130" t="n">
        <v>72.9546437660956</v>
      </c>
      <c r="X228" s="148" t="n">
        <v>68</v>
      </c>
      <c r="Y228" s="149" t="n">
        <v>38</v>
      </c>
      <c r="Z228" s="150" t="n">
        <v>53</v>
      </c>
    </row>
    <row r="229" customFormat="false" ht="11.25" hidden="true" customHeight="false" outlineLevel="0" collapsed="false">
      <c r="A229" s="134" t="s">
        <v>68</v>
      </c>
      <c r="B229" s="81" t="n">
        <v>37055</v>
      </c>
      <c r="C229" s="56" t="n">
        <v>3987.143</v>
      </c>
      <c r="D229" s="51" t="n">
        <v>3049.537</v>
      </c>
      <c r="E229" s="57" t="n">
        <v>7036.68</v>
      </c>
      <c r="F229" s="151" t="n">
        <v>581.513</v>
      </c>
      <c r="G229" s="147"/>
      <c r="H229" s="147"/>
      <c r="I229" s="51" t="n">
        <v>349.545</v>
      </c>
      <c r="J229" s="51" t="n">
        <v>457.947</v>
      </c>
      <c r="K229" s="51" t="n">
        <v>2626.55</v>
      </c>
      <c r="L229" s="51" t="n">
        <v>858.213</v>
      </c>
      <c r="M229" s="51" t="n">
        <v>1131.25</v>
      </c>
      <c r="N229" s="51" t="n">
        <v>773.959</v>
      </c>
      <c r="O229" s="51" t="n">
        <v>100</v>
      </c>
      <c r="P229" s="57" t="n">
        <v>6878.977</v>
      </c>
      <c r="Q229" s="50" t="n">
        <v>112.698</v>
      </c>
      <c r="R229" s="51" t="n">
        <v>45.005</v>
      </c>
      <c r="S229" s="51" t="n">
        <v>157.703</v>
      </c>
      <c r="T229" s="56" t="n">
        <v>24614038</v>
      </c>
      <c r="U229" s="125" t="n">
        <v>15485871</v>
      </c>
      <c r="V229" s="58" t="n">
        <v>-4.83169060316868E-013</v>
      </c>
      <c r="W229" s="130" t="n">
        <v>66.3664202195589</v>
      </c>
      <c r="X229" s="148" t="n">
        <v>55</v>
      </c>
      <c r="Y229" s="149" t="n">
        <v>37</v>
      </c>
      <c r="Z229" s="150" t="n">
        <v>46</v>
      </c>
    </row>
    <row r="230" customFormat="false" ht="11.25" hidden="true" customHeight="false" outlineLevel="0" collapsed="false">
      <c r="A230" s="134" t="s">
        <v>69</v>
      </c>
      <c r="B230" s="81" t="n">
        <v>37056</v>
      </c>
      <c r="C230" s="56" t="n">
        <v>3967.43</v>
      </c>
      <c r="D230" s="51" t="n">
        <v>3111.295</v>
      </c>
      <c r="E230" s="57" t="n">
        <v>7078.725</v>
      </c>
      <c r="F230" s="151" t="n">
        <v>434.149000000001</v>
      </c>
      <c r="G230" s="147"/>
      <c r="H230" s="147"/>
      <c r="I230" s="51" t="n">
        <v>265.492</v>
      </c>
      <c r="J230" s="51" t="n">
        <v>486.498</v>
      </c>
      <c r="K230" s="51" t="n">
        <v>2695.951</v>
      </c>
      <c r="L230" s="51" t="n">
        <v>865.711</v>
      </c>
      <c r="M230" s="51" t="n">
        <v>1152.828</v>
      </c>
      <c r="N230" s="51" t="n">
        <v>779.607</v>
      </c>
      <c r="O230" s="51" t="n">
        <v>100</v>
      </c>
      <c r="P230" s="57" t="n">
        <v>6780.236</v>
      </c>
      <c r="Q230" s="50" t="n">
        <v>216.702</v>
      </c>
      <c r="R230" s="51" t="n">
        <v>81.787</v>
      </c>
      <c r="S230" s="51" t="n">
        <v>298.489</v>
      </c>
      <c r="T230" s="56" t="n">
        <v>24830740</v>
      </c>
      <c r="U230" s="125" t="n">
        <v>15567658</v>
      </c>
      <c r="V230" s="58" t="n">
        <v>-4.54747350886464E-013</v>
      </c>
      <c r="W230" s="130" t="n">
        <v>52.4373933597613</v>
      </c>
      <c r="X230" s="148" t="n">
        <v>70</v>
      </c>
      <c r="Y230" s="149" t="n">
        <v>43</v>
      </c>
      <c r="Z230" s="150" t="n">
        <v>56.5</v>
      </c>
    </row>
    <row r="231" customFormat="false" ht="11.25" hidden="true" customHeight="false" outlineLevel="0" collapsed="false">
      <c r="A231" s="134" t="s">
        <v>70</v>
      </c>
      <c r="B231" s="81" t="n">
        <v>37057</v>
      </c>
      <c r="C231" s="56" t="n">
        <v>4012.936</v>
      </c>
      <c r="D231" s="51" t="n">
        <v>3109.13</v>
      </c>
      <c r="E231" s="57" t="n">
        <v>7122.066</v>
      </c>
      <c r="F231" s="151" t="n">
        <v>470.789000000001</v>
      </c>
      <c r="G231" s="147"/>
      <c r="H231" s="147"/>
      <c r="I231" s="51" t="n">
        <v>258.309</v>
      </c>
      <c r="J231" s="51" t="n">
        <v>482.016</v>
      </c>
      <c r="K231" s="51" t="n">
        <v>2711.951</v>
      </c>
      <c r="L231" s="51" t="n">
        <v>862.217</v>
      </c>
      <c r="M231" s="51" t="n">
        <v>1143.501</v>
      </c>
      <c r="N231" s="51" t="n">
        <v>774.137</v>
      </c>
      <c r="O231" s="51" t="n">
        <v>100</v>
      </c>
      <c r="P231" s="57" t="n">
        <v>6802.92</v>
      </c>
      <c r="Q231" s="50" t="n">
        <v>214.978</v>
      </c>
      <c r="R231" s="51" t="n">
        <v>104.168</v>
      </c>
      <c r="S231" s="51" t="n">
        <v>319.146</v>
      </c>
      <c r="T231" s="56" t="n">
        <v>25045718</v>
      </c>
      <c r="U231" s="125" t="n">
        <v>15671826</v>
      </c>
      <c r="V231" s="58" t="n">
        <v>0</v>
      </c>
      <c r="W231" s="130" t="n">
        <v>58.1807535046118</v>
      </c>
      <c r="X231" s="148" t="n">
        <v>81</v>
      </c>
      <c r="Y231" s="149" t="n">
        <v>56</v>
      </c>
      <c r="Z231" s="150" t="n">
        <v>68.5</v>
      </c>
    </row>
    <row r="232" customFormat="false" ht="11.25" hidden="true" customHeight="false" outlineLevel="0" collapsed="false">
      <c r="A232" s="134" t="s">
        <v>71</v>
      </c>
      <c r="B232" s="81" t="n">
        <v>37058</v>
      </c>
      <c r="C232" s="56" t="n">
        <v>4031.017</v>
      </c>
      <c r="D232" s="51" t="n">
        <v>3056.851</v>
      </c>
      <c r="E232" s="57" t="n">
        <v>7087.868</v>
      </c>
      <c r="F232" s="151" t="n">
        <v>379.657</v>
      </c>
      <c r="G232" s="147"/>
      <c r="H232" s="147"/>
      <c r="I232" s="51" t="n">
        <v>251.145</v>
      </c>
      <c r="J232" s="51" t="n">
        <v>492.866</v>
      </c>
      <c r="K232" s="51" t="n">
        <v>2634.4</v>
      </c>
      <c r="L232" s="51" t="n">
        <v>835.659</v>
      </c>
      <c r="M232" s="51" t="n">
        <v>1146.215</v>
      </c>
      <c r="N232" s="51" t="n">
        <v>786.591</v>
      </c>
      <c r="O232" s="51" t="n">
        <v>100</v>
      </c>
      <c r="P232" s="57" t="n">
        <v>6626.533</v>
      </c>
      <c r="Q232" s="50" t="n">
        <v>293.052</v>
      </c>
      <c r="R232" s="51" t="n">
        <v>168.283</v>
      </c>
      <c r="S232" s="51" t="n">
        <v>461.335</v>
      </c>
      <c r="T232" s="56" t="n">
        <v>25338770</v>
      </c>
      <c r="U232" s="125" t="n">
        <v>15840109</v>
      </c>
      <c r="V232" s="58" t="n">
        <v>0</v>
      </c>
      <c r="W232" s="130" t="n">
        <v>65.5490365499792</v>
      </c>
      <c r="X232" s="148" t="n">
        <v>90</v>
      </c>
      <c r="Y232" s="149" t="n">
        <v>53</v>
      </c>
      <c r="Z232" s="150" t="n">
        <v>71.5</v>
      </c>
    </row>
    <row r="233" customFormat="false" ht="11.25" hidden="true" customHeight="false" outlineLevel="0" collapsed="false">
      <c r="A233" s="134" t="s">
        <v>72</v>
      </c>
      <c r="B233" s="81" t="n">
        <v>37059</v>
      </c>
      <c r="C233" s="56" t="n">
        <v>4063.189</v>
      </c>
      <c r="D233" s="51" t="n">
        <v>2888.103</v>
      </c>
      <c r="E233" s="57" t="n">
        <v>6951.292</v>
      </c>
      <c r="F233" s="151" t="n">
        <v>456.551</v>
      </c>
      <c r="G233" s="147"/>
      <c r="H233" s="147"/>
      <c r="I233" s="51" t="n">
        <v>243.133</v>
      </c>
      <c r="J233" s="51" t="n">
        <v>504.156</v>
      </c>
      <c r="K233" s="51" t="n">
        <v>2493.628</v>
      </c>
      <c r="L233" s="51" t="n">
        <v>810.498</v>
      </c>
      <c r="M233" s="51" t="n">
        <v>1146.041</v>
      </c>
      <c r="N233" s="51" t="n">
        <v>780.319</v>
      </c>
      <c r="O233" s="51" t="n">
        <v>100</v>
      </c>
      <c r="P233" s="57" t="n">
        <v>6534.326</v>
      </c>
      <c r="Q233" s="50" t="n">
        <v>294.788</v>
      </c>
      <c r="R233" s="51" t="n">
        <v>122.178</v>
      </c>
      <c r="S233" s="51" t="n">
        <v>416.966</v>
      </c>
      <c r="T233" s="56" t="n">
        <v>25633558</v>
      </c>
      <c r="U233" s="125" t="n">
        <v>15962287</v>
      </c>
      <c r="V233" s="58" t="n">
        <v>0</v>
      </c>
      <c r="W233" s="130" t="n">
        <v>70.6928988963934</v>
      </c>
      <c r="X233" s="148" t="n">
        <v>92</v>
      </c>
      <c r="Y233" s="149" t="n">
        <v>63</v>
      </c>
      <c r="Z233" s="150" t="n">
        <v>77.5</v>
      </c>
    </row>
    <row r="234" customFormat="false" ht="11.25" hidden="true" customHeight="false" outlineLevel="0" collapsed="false">
      <c r="A234" s="134" t="s">
        <v>73</v>
      </c>
      <c r="B234" s="81" t="n">
        <v>37060</v>
      </c>
      <c r="C234" s="56" t="n">
        <v>4056.573</v>
      </c>
      <c r="D234" s="51" t="n">
        <v>2676.324</v>
      </c>
      <c r="E234" s="57" t="n">
        <v>6732.897</v>
      </c>
      <c r="F234" s="151" t="n">
        <v>465.402999999999</v>
      </c>
      <c r="G234" s="147"/>
      <c r="H234" s="147"/>
      <c r="I234" s="51" t="n">
        <v>259.587</v>
      </c>
      <c r="J234" s="51" t="n">
        <v>506.262</v>
      </c>
      <c r="K234" s="51" t="n">
        <v>2240.451</v>
      </c>
      <c r="L234" s="51" t="n">
        <v>861.875</v>
      </c>
      <c r="M234" s="51" t="n">
        <v>1147.801</v>
      </c>
      <c r="N234" s="51" t="n">
        <v>793.515</v>
      </c>
      <c r="O234" s="51" t="n">
        <v>100</v>
      </c>
      <c r="P234" s="57" t="n">
        <v>6374.894</v>
      </c>
      <c r="Q234" s="50" t="n">
        <v>244.238</v>
      </c>
      <c r="R234" s="51" t="n">
        <v>113.765</v>
      </c>
      <c r="S234" s="51" t="n">
        <v>358.003</v>
      </c>
      <c r="T234" s="56" t="n">
        <v>25877796</v>
      </c>
      <c r="U234" s="125" t="n">
        <v>16076052</v>
      </c>
      <c r="V234" s="58" t="n">
        <v>0</v>
      </c>
      <c r="W234" s="130" t="n">
        <v>75.6718315861326</v>
      </c>
      <c r="X234" s="148" t="n">
        <v>78</v>
      </c>
      <c r="Y234" s="149" t="n">
        <v>54</v>
      </c>
      <c r="Z234" s="150" t="n">
        <v>66</v>
      </c>
    </row>
    <row r="235" customFormat="false" ht="11.25" hidden="true" customHeight="false" outlineLevel="0" collapsed="false">
      <c r="A235" s="134" t="s">
        <v>74</v>
      </c>
      <c r="B235" s="81" t="n">
        <v>37061</v>
      </c>
      <c r="C235" s="56" t="n">
        <v>3949</v>
      </c>
      <c r="D235" s="51" t="n">
        <v>2642.865</v>
      </c>
      <c r="E235" s="57" t="n">
        <v>6591.865</v>
      </c>
      <c r="F235" s="151" t="n">
        <v>492.82</v>
      </c>
      <c r="G235" s="147"/>
      <c r="H235" s="147"/>
      <c r="I235" s="51" t="n">
        <v>258.53</v>
      </c>
      <c r="J235" s="51" t="n">
        <v>439.073</v>
      </c>
      <c r="K235" s="51" t="n">
        <v>2263.161</v>
      </c>
      <c r="L235" s="51" t="n">
        <v>856.788</v>
      </c>
      <c r="M235" s="51" t="n">
        <v>1174.438</v>
      </c>
      <c r="N235" s="51" t="n">
        <v>785.721</v>
      </c>
      <c r="O235" s="51" t="n">
        <v>99</v>
      </c>
      <c r="P235" s="57" t="n">
        <v>6369.531</v>
      </c>
      <c r="Q235" s="50" t="n">
        <v>144.497</v>
      </c>
      <c r="R235" s="51" t="n">
        <v>77.837</v>
      </c>
      <c r="S235" s="51" t="n">
        <v>222.334</v>
      </c>
      <c r="T235" s="56" t="n">
        <v>26022293</v>
      </c>
      <c r="U235" s="125" t="n">
        <v>16153889</v>
      </c>
      <c r="V235" s="58" t="n">
        <v>7.38964445190504E-013</v>
      </c>
      <c r="W235" s="130" t="n">
        <v>71.07908087884</v>
      </c>
      <c r="X235" s="148" t="n">
        <v>84</v>
      </c>
      <c r="Y235" s="149" t="n">
        <v>53</v>
      </c>
      <c r="Z235" s="150" t="n">
        <v>68.5</v>
      </c>
    </row>
    <row r="236" customFormat="false" ht="11.25" hidden="true" customHeight="false" outlineLevel="0" collapsed="false">
      <c r="A236" s="134" t="s">
        <v>68</v>
      </c>
      <c r="B236" s="81" t="n">
        <v>37062</v>
      </c>
      <c r="C236" s="56" t="n">
        <v>3993.036</v>
      </c>
      <c r="D236" s="51" t="n">
        <v>2697.251</v>
      </c>
      <c r="E236" s="57" t="n">
        <v>6690.287</v>
      </c>
      <c r="F236" s="151" t="n">
        <v>540.184000000001</v>
      </c>
      <c r="G236" s="147"/>
      <c r="H236" s="147"/>
      <c r="I236" s="51" t="n">
        <v>266.283</v>
      </c>
      <c r="J236" s="51" t="n">
        <v>446.618</v>
      </c>
      <c r="K236" s="51" t="n">
        <v>2213.816</v>
      </c>
      <c r="L236" s="51" t="n">
        <v>920.548</v>
      </c>
      <c r="M236" s="51" t="n">
        <v>1138.962</v>
      </c>
      <c r="N236" s="51" t="n">
        <v>791.313</v>
      </c>
      <c r="O236" s="51" t="n">
        <v>100</v>
      </c>
      <c r="P236" s="57" t="n">
        <v>6417.724</v>
      </c>
      <c r="Q236" s="50" t="n">
        <v>201.064</v>
      </c>
      <c r="R236" s="51" t="n">
        <v>71.499</v>
      </c>
      <c r="S236" s="51" t="n">
        <v>272.563</v>
      </c>
      <c r="T236" s="56" t="n">
        <v>26223357</v>
      </c>
      <c r="U236" s="125" t="n">
        <v>16225388</v>
      </c>
      <c r="V236" s="58" t="n">
        <v>0</v>
      </c>
      <c r="W236" s="130" t="n">
        <v>62.8429776756165</v>
      </c>
      <c r="X236" s="148" t="n">
        <v>88</v>
      </c>
      <c r="Y236" s="149" t="n">
        <v>56</v>
      </c>
      <c r="Z236" s="150" t="n">
        <v>72</v>
      </c>
    </row>
    <row r="237" customFormat="false" ht="11.25" hidden="true" customHeight="false" outlineLevel="0" collapsed="false">
      <c r="A237" s="134" t="s">
        <v>69</v>
      </c>
      <c r="B237" s="81" t="n">
        <v>37063</v>
      </c>
      <c r="C237" s="56" t="n">
        <v>3988.995</v>
      </c>
      <c r="D237" s="51" t="n">
        <v>2919.379</v>
      </c>
      <c r="E237" s="57" t="n">
        <v>6908.374</v>
      </c>
      <c r="F237" s="151" t="n">
        <v>535.263999999999</v>
      </c>
      <c r="G237" s="147"/>
      <c r="H237" s="147"/>
      <c r="I237" s="51" t="n">
        <v>254.794</v>
      </c>
      <c r="J237" s="51" t="n">
        <v>493.046</v>
      </c>
      <c r="K237" s="51" t="n">
        <v>2408.058</v>
      </c>
      <c r="L237" s="51" t="n">
        <v>893.661</v>
      </c>
      <c r="M237" s="51" t="n">
        <v>1162.81</v>
      </c>
      <c r="N237" s="51" t="n">
        <v>786.147</v>
      </c>
      <c r="O237" s="51" t="n">
        <v>100</v>
      </c>
      <c r="P237" s="57" t="n">
        <v>6633.78</v>
      </c>
      <c r="Q237" s="50" t="n">
        <v>211.113</v>
      </c>
      <c r="R237" s="51" t="n">
        <v>63.481</v>
      </c>
      <c r="S237" s="51" t="n">
        <v>274.594</v>
      </c>
      <c r="T237" s="56" t="n">
        <v>26434470</v>
      </c>
      <c r="U237" s="125" t="n">
        <v>16288869</v>
      </c>
      <c r="V237" s="58" t="n">
        <v>0</v>
      </c>
      <c r="W237" s="130" t="n">
        <v>66.0322426376823</v>
      </c>
      <c r="X237" s="148" t="n">
        <v>93</v>
      </c>
      <c r="Y237" s="149" t="n">
        <v>58</v>
      </c>
      <c r="Z237" s="150" t="n">
        <v>75.5</v>
      </c>
    </row>
    <row r="238" customFormat="false" ht="11.25" hidden="true" customHeight="false" outlineLevel="0" collapsed="false">
      <c r="A238" s="134" t="s">
        <v>70</v>
      </c>
      <c r="B238" s="81" t="n">
        <v>37064</v>
      </c>
      <c r="C238" s="56" t="n">
        <v>4023.627</v>
      </c>
      <c r="D238" s="51" t="n">
        <v>2978.63</v>
      </c>
      <c r="E238" s="57" t="n">
        <v>7002.257</v>
      </c>
      <c r="F238" s="151" t="n">
        <v>519.564999999999</v>
      </c>
      <c r="G238" s="147"/>
      <c r="H238" s="147"/>
      <c r="I238" s="51" t="n">
        <v>263.985</v>
      </c>
      <c r="J238" s="51" t="n">
        <v>481.478</v>
      </c>
      <c r="K238" s="51" t="n">
        <v>2499.756</v>
      </c>
      <c r="L238" s="51" t="n">
        <v>917.631</v>
      </c>
      <c r="M238" s="51" t="n">
        <v>1164.197</v>
      </c>
      <c r="N238" s="51" t="n">
        <v>787.738</v>
      </c>
      <c r="O238" s="51" t="n">
        <v>100</v>
      </c>
      <c r="P238" s="57" t="n">
        <v>6734.35</v>
      </c>
      <c r="Q238" s="50" t="n">
        <v>182.751</v>
      </c>
      <c r="R238" s="51" t="n">
        <v>85.156</v>
      </c>
      <c r="S238" s="51" t="n">
        <v>267.907</v>
      </c>
      <c r="T238" s="56" t="n">
        <v>26617221</v>
      </c>
      <c r="U238" s="125" t="n">
        <v>16374025</v>
      </c>
      <c r="V238" s="58" t="n">
        <v>0</v>
      </c>
      <c r="W238" s="130" t="n">
        <v>68.4860830347194</v>
      </c>
      <c r="X238" s="148" t="n">
        <v>98</v>
      </c>
      <c r="Y238" s="149" t="n">
        <v>63</v>
      </c>
      <c r="Z238" s="150" t="n">
        <v>80.5</v>
      </c>
    </row>
    <row r="239" customFormat="false" ht="11.25" hidden="true" customHeight="false" outlineLevel="0" collapsed="false">
      <c r="A239" s="134" t="s">
        <v>71</v>
      </c>
      <c r="B239" s="81" t="n">
        <v>37065</v>
      </c>
      <c r="C239" s="56" t="n">
        <v>3924.354</v>
      </c>
      <c r="D239" s="51" t="n">
        <v>2998.461</v>
      </c>
      <c r="E239" s="57" t="n">
        <v>6922.815</v>
      </c>
      <c r="F239" s="151" t="n">
        <v>412.746</v>
      </c>
      <c r="G239" s="147"/>
      <c r="H239" s="147"/>
      <c r="I239" s="51" t="n">
        <v>254.743</v>
      </c>
      <c r="J239" s="51" t="n">
        <v>470.288</v>
      </c>
      <c r="K239" s="51" t="n">
        <v>2527.58</v>
      </c>
      <c r="L239" s="51" t="n">
        <v>887.043</v>
      </c>
      <c r="M239" s="51" t="n">
        <v>1165.374</v>
      </c>
      <c r="N239" s="51" t="n">
        <v>785.701</v>
      </c>
      <c r="O239" s="51" t="n">
        <v>100</v>
      </c>
      <c r="P239" s="57" t="n">
        <v>6603.475</v>
      </c>
      <c r="Q239" s="50" t="n">
        <v>240.064</v>
      </c>
      <c r="R239" s="51" t="n">
        <v>79.276</v>
      </c>
      <c r="S239" s="51" t="n">
        <v>319.34</v>
      </c>
      <c r="T239" s="56" t="n">
        <v>26857285</v>
      </c>
      <c r="U239" s="125" t="n">
        <v>16453301</v>
      </c>
      <c r="V239" s="58" t="n">
        <v>0</v>
      </c>
      <c r="W239" s="130" t="n">
        <v>73.6930887244462</v>
      </c>
      <c r="X239" s="148" t="n">
        <v>95</v>
      </c>
      <c r="Y239" s="149" t="n">
        <v>78</v>
      </c>
      <c r="Z239" s="150" t="n">
        <v>86.5</v>
      </c>
    </row>
    <row r="240" customFormat="false" ht="11.25" hidden="true" customHeight="false" outlineLevel="0" collapsed="false">
      <c r="A240" s="134" t="s">
        <v>72</v>
      </c>
      <c r="B240" s="81" t="n">
        <v>37066</v>
      </c>
      <c r="C240" s="56" t="n">
        <v>3932.504</v>
      </c>
      <c r="D240" s="51" t="n">
        <v>2952.9</v>
      </c>
      <c r="E240" s="57" t="n">
        <v>6885.404</v>
      </c>
      <c r="F240" s="151" t="n">
        <v>420.233</v>
      </c>
      <c r="G240" s="147"/>
      <c r="H240" s="147"/>
      <c r="I240" s="51" t="n">
        <v>249.188</v>
      </c>
      <c r="J240" s="51" t="n">
        <v>478.229</v>
      </c>
      <c r="K240" s="51" t="n">
        <v>2525.13</v>
      </c>
      <c r="L240" s="51" t="n">
        <v>832.789</v>
      </c>
      <c r="M240" s="51" t="n">
        <v>1163.405</v>
      </c>
      <c r="N240" s="51" t="n">
        <v>787.774</v>
      </c>
      <c r="O240" s="51" t="n">
        <v>100</v>
      </c>
      <c r="P240" s="57" t="n">
        <v>6556.748</v>
      </c>
      <c r="Q240" s="50" t="n">
        <v>228.27</v>
      </c>
      <c r="R240" s="51" t="n">
        <v>100.386</v>
      </c>
      <c r="S240" s="51" t="n">
        <v>328.656</v>
      </c>
      <c r="T240" s="56" t="n">
        <v>27085555</v>
      </c>
      <c r="U240" s="125" t="n">
        <v>16553687</v>
      </c>
      <c r="V240" s="58" t="n">
        <v>0</v>
      </c>
      <c r="W240" s="130" t="n">
        <v>76.4854829781313</v>
      </c>
      <c r="X240" s="148" t="n">
        <v>96</v>
      </c>
      <c r="Y240" s="149" t="n">
        <v>70</v>
      </c>
      <c r="Z240" s="150" t="n">
        <v>83</v>
      </c>
    </row>
    <row r="241" customFormat="false" ht="11.25" hidden="true" customHeight="false" outlineLevel="0" collapsed="false">
      <c r="A241" s="134" t="s">
        <v>73</v>
      </c>
      <c r="B241" s="81" t="n">
        <v>37067</v>
      </c>
      <c r="C241" s="56" t="n">
        <v>3955.138</v>
      </c>
      <c r="D241" s="51" t="n">
        <v>2998.704</v>
      </c>
      <c r="E241" s="57" t="n">
        <v>6953.842</v>
      </c>
      <c r="F241" s="151" t="n">
        <v>449.167000000001</v>
      </c>
      <c r="G241" s="147"/>
      <c r="H241" s="147"/>
      <c r="I241" s="51" t="n">
        <v>249.14</v>
      </c>
      <c r="J241" s="51" t="n">
        <v>491.384</v>
      </c>
      <c r="K241" s="51" t="n">
        <v>2527.596</v>
      </c>
      <c r="L241" s="51" t="n">
        <v>875.068</v>
      </c>
      <c r="M241" s="51" t="n">
        <v>1162.947</v>
      </c>
      <c r="N241" s="51" t="n">
        <v>788.566</v>
      </c>
      <c r="O241" s="51" t="n">
        <v>100</v>
      </c>
      <c r="P241" s="57" t="n">
        <v>6643.868</v>
      </c>
      <c r="Q241" s="50" t="n">
        <v>227.96</v>
      </c>
      <c r="R241" s="51" t="n">
        <v>82.014</v>
      </c>
      <c r="S241" s="51" t="n">
        <v>309.974</v>
      </c>
      <c r="T241" s="56" t="n">
        <v>27313515</v>
      </c>
      <c r="U241" s="125" t="n">
        <v>16635701</v>
      </c>
      <c r="V241" s="58" t="n">
        <v>0</v>
      </c>
      <c r="W241" s="130" t="n">
        <v>77.4638161925073</v>
      </c>
      <c r="X241" s="148" t="n">
        <v>89</v>
      </c>
      <c r="Y241" s="149" t="n">
        <v>63</v>
      </c>
      <c r="Z241" s="150" t="n">
        <v>76</v>
      </c>
    </row>
    <row r="242" customFormat="false" ht="11.25" hidden="true" customHeight="false" outlineLevel="0" collapsed="false">
      <c r="A242" s="134" t="s">
        <v>74</v>
      </c>
      <c r="B242" s="81" t="n">
        <v>37068</v>
      </c>
      <c r="C242" s="56" t="n">
        <v>3975.277</v>
      </c>
      <c r="D242" s="51" t="n">
        <v>2974.624</v>
      </c>
      <c r="E242" s="57" t="n">
        <v>6949.901</v>
      </c>
      <c r="F242" s="151" t="n">
        <v>497.699</v>
      </c>
      <c r="G242" s="147"/>
      <c r="H242" s="147"/>
      <c r="I242" s="51" t="n">
        <v>261.635</v>
      </c>
      <c r="J242" s="51" t="n">
        <v>476.186</v>
      </c>
      <c r="K242" s="51" t="n">
        <v>2528.685</v>
      </c>
      <c r="L242" s="51" t="n">
        <v>848.591</v>
      </c>
      <c r="M242" s="51" t="n">
        <v>1155.171</v>
      </c>
      <c r="N242" s="51" t="n">
        <v>795.229</v>
      </c>
      <c r="O242" s="51" t="n">
        <v>100</v>
      </c>
      <c r="P242" s="57" t="n">
        <v>6663.196</v>
      </c>
      <c r="Q242" s="50" t="n">
        <v>206.399</v>
      </c>
      <c r="R242" s="51" t="n">
        <v>80.306</v>
      </c>
      <c r="S242" s="51" t="n">
        <v>286.705</v>
      </c>
      <c r="T242" s="56" t="n">
        <v>27519914</v>
      </c>
      <c r="U242" s="125" t="n">
        <v>16716007</v>
      </c>
      <c r="V242" s="58" t="n">
        <v>0</v>
      </c>
      <c r="W242" s="130" t="n">
        <v>76.8726617612835</v>
      </c>
      <c r="X242" s="148" t="n">
        <v>81</v>
      </c>
      <c r="Y242" s="149" t="n">
        <v>68</v>
      </c>
      <c r="Z242" s="150" t="n">
        <v>74.5</v>
      </c>
    </row>
    <row r="243" customFormat="false" ht="11.25" hidden="true" customHeight="false" outlineLevel="0" collapsed="false">
      <c r="A243" s="134" t="s">
        <v>68</v>
      </c>
      <c r="B243" s="81" t="n">
        <v>37069</v>
      </c>
      <c r="C243" s="56" t="n">
        <v>3905.888</v>
      </c>
      <c r="D243" s="51" t="n">
        <v>3100.492</v>
      </c>
      <c r="E243" s="57" t="n">
        <v>7006.38</v>
      </c>
      <c r="F243" s="151" t="n">
        <v>314.786</v>
      </c>
      <c r="G243" s="147"/>
      <c r="H243" s="147"/>
      <c r="I243" s="51" t="n">
        <v>262.957</v>
      </c>
      <c r="J243" s="51" t="n">
        <v>423.487</v>
      </c>
      <c r="K243" s="51" t="n">
        <v>2666.587</v>
      </c>
      <c r="L243" s="51" t="n">
        <v>916.295</v>
      </c>
      <c r="M243" s="51" t="n">
        <v>1169.284</v>
      </c>
      <c r="N243" s="51" t="n">
        <v>789.355</v>
      </c>
      <c r="O243" s="51" t="n">
        <v>100</v>
      </c>
      <c r="P243" s="57" t="n">
        <v>6642.751</v>
      </c>
      <c r="Q243" s="50" t="n">
        <v>168.021</v>
      </c>
      <c r="R243" s="51" t="n">
        <v>195.608</v>
      </c>
      <c r="S243" s="51" t="n">
        <v>363.629</v>
      </c>
      <c r="T243" s="56" t="n">
        <v>27687935</v>
      </c>
      <c r="U243" s="125" t="n">
        <v>16911615</v>
      </c>
      <c r="V243" s="58" t="n">
        <v>0</v>
      </c>
      <c r="W243" s="130" t="n">
        <v>74.1614618364243</v>
      </c>
      <c r="X243" s="148" t="n">
        <v>92</v>
      </c>
      <c r="Y243" s="149" t="n">
        <v>67</v>
      </c>
      <c r="Z243" s="150" t="n">
        <v>79.5</v>
      </c>
    </row>
    <row r="244" customFormat="false" ht="11.25" hidden="true" customHeight="false" outlineLevel="0" collapsed="false">
      <c r="A244" s="134" t="s">
        <v>69</v>
      </c>
      <c r="B244" s="81" t="n">
        <v>37070</v>
      </c>
      <c r="C244" s="56" t="n">
        <v>3938.692</v>
      </c>
      <c r="D244" s="51" t="n">
        <v>3085.685</v>
      </c>
      <c r="E244" s="57" t="n">
        <v>7024.377</v>
      </c>
      <c r="F244" s="151" t="n">
        <v>490.991000000001</v>
      </c>
      <c r="G244" s="147"/>
      <c r="H244" s="147"/>
      <c r="I244" s="51" t="n">
        <v>261.365</v>
      </c>
      <c r="J244" s="51" t="n">
        <v>429.759</v>
      </c>
      <c r="K244" s="51" t="n">
        <v>2708.098</v>
      </c>
      <c r="L244" s="51" t="n">
        <v>855.918</v>
      </c>
      <c r="M244" s="51" t="n">
        <v>1151.366</v>
      </c>
      <c r="N244" s="51" t="n">
        <v>807.129</v>
      </c>
      <c r="O244" s="51" t="n">
        <v>100</v>
      </c>
      <c r="P244" s="57" t="n">
        <v>6804.626</v>
      </c>
      <c r="Q244" s="50" t="n">
        <v>128.132</v>
      </c>
      <c r="R244" s="51" t="n">
        <v>91.619</v>
      </c>
      <c r="S244" s="51" t="n">
        <v>219.751</v>
      </c>
      <c r="T244" s="56" t="n">
        <v>27816067</v>
      </c>
      <c r="U244" s="125" t="n">
        <v>17003234</v>
      </c>
      <c r="V244" s="58" t="n">
        <v>0</v>
      </c>
      <c r="W244" s="130" t="n">
        <v>74.5109342353324</v>
      </c>
      <c r="X244" s="148" t="n">
        <v>92</v>
      </c>
      <c r="Y244" s="149" t="n">
        <v>66</v>
      </c>
      <c r="Z244" s="150" t="n">
        <v>79</v>
      </c>
    </row>
    <row r="245" customFormat="false" ht="11.25" hidden="true" customHeight="false" outlineLevel="0" collapsed="false">
      <c r="A245" s="134" t="s">
        <v>70</v>
      </c>
      <c r="B245" s="81" t="n">
        <v>37071</v>
      </c>
      <c r="C245" s="56" t="n">
        <v>3951.707</v>
      </c>
      <c r="D245" s="51" t="n">
        <v>2847.687</v>
      </c>
      <c r="E245" s="57" t="n">
        <v>6799.394</v>
      </c>
      <c r="F245" s="151" t="n">
        <v>375.608</v>
      </c>
      <c r="G245" s="147"/>
      <c r="H245" s="147"/>
      <c r="I245" s="51" t="n">
        <v>245.494</v>
      </c>
      <c r="J245" s="51" t="n">
        <v>430.015</v>
      </c>
      <c r="K245" s="51" t="n">
        <v>2463.978</v>
      </c>
      <c r="L245" s="51" t="n">
        <v>885.414</v>
      </c>
      <c r="M245" s="51" t="n">
        <v>1160.372</v>
      </c>
      <c r="N245" s="51" t="n">
        <v>800.37</v>
      </c>
      <c r="O245" s="51" t="n">
        <v>100</v>
      </c>
      <c r="P245" s="57" t="n">
        <v>6461.251</v>
      </c>
      <c r="Q245" s="50" t="n">
        <v>239.491</v>
      </c>
      <c r="R245" s="51" t="n">
        <v>98.652</v>
      </c>
      <c r="S245" s="51" t="n">
        <v>338.143</v>
      </c>
      <c r="T245" s="56" t="n">
        <v>28055558</v>
      </c>
      <c r="U245" s="125" t="n">
        <v>17101886</v>
      </c>
      <c r="V245" s="58" t="n">
        <v>0</v>
      </c>
      <c r="W245" s="130" t="n">
        <v>77.7465222408034</v>
      </c>
      <c r="X245" s="148" t="n">
        <v>96</v>
      </c>
      <c r="Y245" s="149" t="n">
        <v>63</v>
      </c>
      <c r="Z245" s="150" t="n">
        <v>79.5</v>
      </c>
    </row>
    <row r="246" customFormat="false" ht="12" hidden="true" customHeight="false" outlineLevel="0" collapsed="false">
      <c r="A246" s="137" t="s">
        <v>71</v>
      </c>
      <c r="B246" s="82" t="n">
        <v>37072</v>
      </c>
      <c r="C246" s="70" t="n">
        <v>3936.361</v>
      </c>
      <c r="D246" s="66" t="n">
        <v>2960.286</v>
      </c>
      <c r="E246" s="71" t="n">
        <v>6896.647</v>
      </c>
      <c r="F246" s="152" t="n">
        <v>437.885999999999</v>
      </c>
      <c r="G246" s="153"/>
      <c r="H246" s="153"/>
      <c r="I246" s="66" t="n">
        <v>235.34</v>
      </c>
      <c r="J246" s="66" t="n">
        <v>395.159</v>
      </c>
      <c r="K246" s="66" t="n">
        <v>2629.244</v>
      </c>
      <c r="L246" s="66" t="n">
        <v>833.319</v>
      </c>
      <c r="M246" s="66" t="n">
        <v>1146.299</v>
      </c>
      <c r="N246" s="66" t="n">
        <v>802.633</v>
      </c>
      <c r="O246" s="66" t="n">
        <v>100</v>
      </c>
      <c r="P246" s="71" t="n">
        <v>6579.88</v>
      </c>
      <c r="Q246" s="65" t="n">
        <v>245.197</v>
      </c>
      <c r="R246" s="66" t="n">
        <v>71.57</v>
      </c>
      <c r="S246" s="66" t="n">
        <v>316.767</v>
      </c>
      <c r="T246" s="70" t="n">
        <v>28300755</v>
      </c>
      <c r="U246" s="139" t="n">
        <v>17173456</v>
      </c>
      <c r="V246" s="72" t="n">
        <v>0</v>
      </c>
      <c r="W246" s="144" t="n">
        <v>78.5923684937975</v>
      </c>
      <c r="X246" s="154" t="n">
        <v>101</v>
      </c>
      <c r="Y246" s="155" t="n">
        <v>65</v>
      </c>
      <c r="Z246" s="156" t="n">
        <v>83</v>
      </c>
    </row>
    <row r="247" customFormat="false" ht="11.25" hidden="true" customHeight="false" outlineLevel="0" collapsed="false">
      <c r="A247" s="134" t="s">
        <v>72</v>
      </c>
      <c r="B247" s="81" t="n">
        <v>37073</v>
      </c>
      <c r="C247" s="56" t="n">
        <v>3916</v>
      </c>
      <c r="D247" s="51" t="n">
        <v>3100</v>
      </c>
      <c r="E247" s="57" t="n">
        <v>7016</v>
      </c>
      <c r="F247" s="157" t="n">
        <v>363</v>
      </c>
      <c r="G247" s="147" t="n">
        <v>6</v>
      </c>
      <c r="H247" s="147" t="n">
        <v>6</v>
      </c>
      <c r="I247" s="54" t="n">
        <v>227</v>
      </c>
      <c r="J247" s="51" t="n">
        <v>340</v>
      </c>
      <c r="K247" s="51" t="n">
        <v>2761</v>
      </c>
      <c r="L247" s="51" t="n">
        <v>834</v>
      </c>
      <c r="M247" s="51" t="n">
        <v>1153</v>
      </c>
      <c r="N247" s="55" t="n">
        <v>850</v>
      </c>
      <c r="O247" s="55" t="n">
        <v>100</v>
      </c>
      <c r="P247" s="57" t="n">
        <v>6628</v>
      </c>
      <c r="Q247" s="50" t="n">
        <v>254</v>
      </c>
      <c r="R247" s="51" t="n">
        <v>134.116</v>
      </c>
      <c r="S247" s="51" t="n">
        <v>388.116</v>
      </c>
      <c r="T247" s="56" t="n">
        <v>28554755</v>
      </c>
      <c r="U247" s="125" t="n">
        <v>17307572</v>
      </c>
      <c r="V247" s="58" t="n">
        <v>-0.115999999999985</v>
      </c>
      <c r="W247" s="130" t="n">
        <v>80.4184747217153</v>
      </c>
      <c r="X247" s="158" t="n">
        <v>100</v>
      </c>
      <c r="Y247" s="5" t="n">
        <v>65</v>
      </c>
      <c r="Z247" s="159" t="n">
        <v>76</v>
      </c>
    </row>
    <row r="248" customFormat="false" ht="11.25" hidden="true" customHeight="false" outlineLevel="0" collapsed="false">
      <c r="A248" s="134" t="s">
        <v>73</v>
      </c>
      <c r="B248" s="81" t="n">
        <v>37074</v>
      </c>
      <c r="C248" s="56" t="n">
        <v>3869</v>
      </c>
      <c r="D248" s="51" t="n">
        <v>2870</v>
      </c>
      <c r="E248" s="57" t="n">
        <v>6739</v>
      </c>
      <c r="F248" s="157" t="n">
        <v>311</v>
      </c>
      <c r="G248" s="147" t="n">
        <v>-46</v>
      </c>
      <c r="H248" s="147" t="n">
        <v>-46</v>
      </c>
      <c r="I248" s="54" t="n">
        <v>252</v>
      </c>
      <c r="J248" s="51" t="n">
        <v>383</v>
      </c>
      <c r="K248" s="51" t="n">
        <v>2377</v>
      </c>
      <c r="L248" s="51" t="n">
        <v>866</v>
      </c>
      <c r="M248" s="51" t="n">
        <v>1152</v>
      </c>
      <c r="N248" s="55" t="n">
        <v>885</v>
      </c>
      <c r="O248" s="55" t="n">
        <v>100</v>
      </c>
      <c r="P248" s="57" t="n">
        <v>6326</v>
      </c>
      <c r="Q248" s="50" t="n">
        <v>299</v>
      </c>
      <c r="R248" s="51" t="n">
        <v>114.177</v>
      </c>
      <c r="S248" s="51" t="n">
        <v>413.177</v>
      </c>
      <c r="T248" s="56" t="n">
        <v>28853755</v>
      </c>
      <c r="U248" s="125" t="n">
        <v>17421749</v>
      </c>
      <c r="V248" s="58" t="n">
        <v>-0.177000000000021</v>
      </c>
      <c r="W248" s="130" t="n">
        <v>80.9440530346799</v>
      </c>
      <c r="X248" s="158" t="n">
        <v>100</v>
      </c>
      <c r="Y248" s="5" t="n">
        <v>70</v>
      </c>
      <c r="Z248" s="159" t="n">
        <v>85</v>
      </c>
    </row>
    <row r="249" customFormat="false" ht="11.25" hidden="true" customHeight="false" outlineLevel="0" collapsed="false">
      <c r="A249" s="134" t="s">
        <v>74</v>
      </c>
      <c r="B249" s="81" t="n">
        <v>37075</v>
      </c>
      <c r="C249" s="56" t="n">
        <v>3956</v>
      </c>
      <c r="D249" s="51" t="n">
        <v>2898</v>
      </c>
      <c r="E249" s="57" t="n">
        <v>6854</v>
      </c>
      <c r="F249" s="157" t="n">
        <v>314</v>
      </c>
      <c r="G249" s="147" t="n">
        <v>-43</v>
      </c>
      <c r="H249" s="147" t="n">
        <v>-89</v>
      </c>
      <c r="I249" s="54" t="n">
        <v>249</v>
      </c>
      <c r="J249" s="51" t="n">
        <v>424</v>
      </c>
      <c r="K249" s="51" t="n">
        <v>2397</v>
      </c>
      <c r="L249" s="51" t="n">
        <v>913</v>
      </c>
      <c r="M249" s="51" t="n">
        <v>1114</v>
      </c>
      <c r="N249" s="55" t="n">
        <v>903</v>
      </c>
      <c r="O249" s="55" t="n">
        <v>100</v>
      </c>
      <c r="P249" s="57" t="n">
        <v>6414</v>
      </c>
      <c r="Q249" s="50" t="n">
        <v>300</v>
      </c>
      <c r="R249" s="51" t="n">
        <v>139.65</v>
      </c>
      <c r="S249" s="51" t="n">
        <v>439.65</v>
      </c>
      <c r="T249" s="56" t="n">
        <v>29153755</v>
      </c>
      <c r="U249" s="125" t="n">
        <v>17561399</v>
      </c>
      <c r="V249" s="58" t="n">
        <v>0.350000000000023</v>
      </c>
      <c r="W249" s="130" t="n">
        <v>80.5073370344185</v>
      </c>
      <c r="X249" s="158" t="n">
        <v>103</v>
      </c>
      <c r="Y249" s="5" t="n">
        <v>69</v>
      </c>
      <c r="Z249" s="159" t="n">
        <v>86</v>
      </c>
    </row>
    <row r="250" customFormat="false" ht="11.25" hidden="true" customHeight="false" outlineLevel="0" collapsed="false">
      <c r="A250" s="134" t="s">
        <v>68</v>
      </c>
      <c r="B250" s="81" t="n">
        <v>37076</v>
      </c>
      <c r="C250" s="56" t="n">
        <v>3980</v>
      </c>
      <c r="D250" s="51" t="n">
        <v>3036</v>
      </c>
      <c r="E250" s="57" t="n">
        <v>7016</v>
      </c>
      <c r="F250" s="157" t="n">
        <v>294</v>
      </c>
      <c r="G250" s="147" t="n">
        <v>-63</v>
      </c>
      <c r="H250" s="147" t="n">
        <v>-152</v>
      </c>
      <c r="I250" s="54" t="n">
        <v>215</v>
      </c>
      <c r="J250" s="51" t="n">
        <v>402</v>
      </c>
      <c r="K250" s="51" t="n">
        <v>2558</v>
      </c>
      <c r="L250" s="51" t="n">
        <v>897</v>
      </c>
      <c r="M250" s="51" t="n">
        <v>1148</v>
      </c>
      <c r="N250" s="55" t="n">
        <v>887</v>
      </c>
      <c r="O250" s="55" t="n">
        <v>100</v>
      </c>
      <c r="P250" s="57" t="n">
        <v>6501</v>
      </c>
      <c r="Q250" s="50" t="n">
        <v>303</v>
      </c>
      <c r="R250" s="51" t="n">
        <v>212.791</v>
      </c>
      <c r="S250" s="51" t="n">
        <v>515.791</v>
      </c>
      <c r="T250" s="56" t="n">
        <v>29456755</v>
      </c>
      <c r="U250" s="125" t="n">
        <v>17774190</v>
      </c>
      <c r="V250" s="58" t="n">
        <v>-0.79099999999994</v>
      </c>
      <c r="W250" s="130" t="n">
        <v>76.855335679467</v>
      </c>
      <c r="X250" s="158" t="n">
        <v>104</v>
      </c>
      <c r="Y250" s="5" t="n">
        <v>71</v>
      </c>
      <c r="Z250" s="159" t="n">
        <v>87.5</v>
      </c>
    </row>
    <row r="251" customFormat="false" ht="11.25" hidden="true" customHeight="false" outlineLevel="0" collapsed="false">
      <c r="A251" s="134" t="s">
        <v>69</v>
      </c>
      <c r="B251" s="81" t="n">
        <v>37077</v>
      </c>
      <c r="C251" s="56" t="n">
        <v>4004</v>
      </c>
      <c r="D251" s="51" t="n">
        <v>2768</v>
      </c>
      <c r="E251" s="57" t="n">
        <v>6772</v>
      </c>
      <c r="F251" s="157" t="n">
        <v>448</v>
      </c>
      <c r="G251" s="147" t="n">
        <v>91</v>
      </c>
      <c r="H251" s="147" t="n">
        <v>-61</v>
      </c>
      <c r="I251" s="54" t="n">
        <v>235</v>
      </c>
      <c r="J251" s="51" t="n">
        <v>433</v>
      </c>
      <c r="K251" s="51" t="n">
        <v>2238</v>
      </c>
      <c r="L251" s="51" t="n">
        <v>893</v>
      </c>
      <c r="M251" s="51" t="n">
        <v>1137</v>
      </c>
      <c r="N251" s="55" t="n">
        <v>912</v>
      </c>
      <c r="O251" s="55" t="n">
        <v>100</v>
      </c>
      <c r="P251" s="57" t="n">
        <v>6396</v>
      </c>
      <c r="Q251" s="50" t="n">
        <v>272</v>
      </c>
      <c r="R251" s="51" t="n">
        <v>104.143</v>
      </c>
      <c r="S251" s="51" t="n">
        <v>376.143</v>
      </c>
      <c r="T251" s="56" t="n">
        <v>29728755</v>
      </c>
      <c r="U251" s="125" t="n">
        <v>17878333</v>
      </c>
      <c r="V251" s="58" t="n">
        <v>-0.143000000000029</v>
      </c>
      <c r="W251" s="130" t="n">
        <v>81.2275890721349</v>
      </c>
      <c r="X251" s="158" t="n">
        <v>98</v>
      </c>
      <c r="Y251" s="5" t="n">
        <v>75</v>
      </c>
      <c r="Z251" s="159" t="n">
        <v>86.5</v>
      </c>
    </row>
    <row r="252" customFormat="false" ht="11.25" hidden="true" customHeight="false" outlineLevel="0" collapsed="false">
      <c r="A252" s="134" t="s">
        <v>70</v>
      </c>
      <c r="B252" s="81" t="n">
        <v>37078</v>
      </c>
      <c r="C252" s="56" t="n">
        <v>3990</v>
      </c>
      <c r="D252" s="51" t="n">
        <v>2917</v>
      </c>
      <c r="E252" s="57" t="n">
        <v>6907</v>
      </c>
      <c r="F252" s="157" t="n">
        <v>429</v>
      </c>
      <c r="G252" s="147" t="n">
        <v>72</v>
      </c>
      <c r="H252" s="147" t="n">
        <v>11</v>
      </c>
      <c r="I252" s="54" t="n">
        <v>234</v>
      </c>
      <c r="J252" s="51" t="n">
        <v>398</v>
      </c>
      <c r="K252" s="51" t="n">
        <v>2487</v>
      </c>
      <c r="L252" s="51" t="n">
        <v>816</v>
      </c>
      <c r="M252" s="51" t="n">
        <v>1155</v>
      </c>
      <c r="N252" s="55" t="n">
        <v>887</v>
      </c>
      <c r="O252" s="55" t="n">
        <v>100</v>
      </c>
      <c r="P252" s="57" t="n">
        <v>6506</v>
      </c>
      <c r="Q252" s="50" t="n">
        <v>278</v>
      </c>
      <c r="R252" s="51" t="n">
        <v>123.609</v>
      </c>
      <c r="S252" s="51" t="n">
        <v>401.609</v>
      </c>
      <c r="T252" s="56" t="n">
        <v>30006755</v>
      </c>
      <c r="U252" s="125" t="n">
        <v>18001942</v>
      </c>
      <c r="V252" s="58" t="n">
        <v>-0.60899999999998</v>
      </c>
      <c r="W252" s="130" t="n">
        <v>78.0313997453305</v>
      </c>
      <c r="X252" s="158" t="n">
        <v>92</v>
      </c>
      <c r="Y252" s="5" t="n">
        <v>66</v>
      </c>
      <c r="Z252" s="159" t="n">
        <v>79</v>
      </c>
    </row>
    <row r="253" customFormat="false" ht="11.25" hidden="true" customHeight="false" outlineLevel="0" collapsed="false">
      <c r="A253" s="134" t="s">
        <v>71</v>
      </c>
      <c r="B253" s="81" t="n">
        <v>37079</v>
      </c>
      <c r="C253" s="56" t="n">
        <v>4036</v>
      </c>
      <c r="D253" s="51" t="n">
        <v>2999</v>
      </c>
      <c r="E253" s="57" t="n">
        <v>7035</v>
      </c>
      <c r="F253" s="157" t="n">
        <v>389</v>
      </c>
      <c r="G253" s="147" t="n">
        <v>32</v>
      </c>
      <c r="H253" s="147" t="n">
        <v>43</v>
      </c>
      <c r="I253" s="54" t="n">
        <v>226</v>
      </c>
      <c r="J253" s="51" t="n">
        <v>447</v>
      </c>
      <c r="K253" s="51" t="n">
        <v>2571</v>
      </c>
      <c r="L253" s="51" t="n">
        <v>863</v>
      </c>
      <c r="M253" s="51" t="n">
        <v>1154</v>
      </c>
      <c r="N253" s="55" t="n">
        <v>887</v>
      </c>
      <c r="O253" s="55" t="n">
        <v>100</v>
      </c>
      <c r="P253" s="57" t="n">
        <v>6637</v>
      </c>
      <c r="Q253" s="50" t="n">
        <v>253</v>
      </c>
      <c r="R253" s="51" t="n">
        <v>145.11</v>
      </c>
      <c r="S253" s="51" t="n">
        <v>398.11</v>
      </c>
      <c r="T253" s="56" t="n">
        <v>30259755</v>
      </c>
      <c r="U253" s="125" t="n">
        <v>18147052</v>
      </c>
      <c r="V253" s="58" t="n">
        <v>-0.110000000000014</v>
      </c>
      <c r="W253" s="130" t="n">
        <v>79.7163148202353</v>
      </c>
      <c r="X253" s="158" t="n">
        <v>86</v>
      </c>
      <c r="Y253" s="5" t="n">
        <v>67</v>
      </c>
      <c r="Z253" s="159" t="n">
        <v>76.5</v>
      </c>
    </row>
    <row r="254" customFormat="false" ht="11.25" hidden="true" customHeight="false" outlineLevel="0" collapsed="false">
      <c r="A254" s="134" t="s">
        <v>72</v>
      </c>
      <c r="B254" s="81" t="n">
        <v>37080</v>
      </c>
      <c r="C254" s="56" t="n">
        <v>3995</v>
      </c>
      <c r="D254" s="51" t="n">
        <v>2924</v>
      </c>
      <c r="E254" s="57" t="n">
        <v>6919</v>
      </c>
      <c r="F254" s="157" t="n">
        <v>340</v>
      </c>
      <c r="G254" s="147" t="n">
        <v>-17</v>
      </c>
      <c r="H254" s="147" t="n">
        <v>26</v>
      </c>
      <c r="I254" s="54" t="n">
        <v>228</v>
      </c>
      <c r="J254" s="51" t="n">
        <v>441</v>
      </c>
      <c r="K254" s="51" t="n">
        <v>2502</v>
      </c>
      <c r="L254" s="51" t="n">
        <v>852</v>
      </c>
      <c r="M254" s="51" t="n">
        <v>1153</v>
      </c>
      <c r="N254" s="55" t="n">
        <v>880</v>
      </c>
      <c r="O254" s="55" t="n">
        <v>100</v>
      </c>
      <c r="P254" s="57" t="n">
        <v>6496</v>
      </c>
      <c r="Q254" s="50" t="n">
        <v>246</v>
      </c>
      <c r="R254" s="51" t="n">
        <v>177.627</v>
      </c>
      <c r="S254" s="51" t="n">
        <v>423.627</v>
      </c>
      <c r="T254" s="56" t="n">
        <v>30505755</v>
      </c>
      <c r="U254" s="125" t="n">
        <v>18324679</v>
      </c>
      <c r="V254" s="58" t="n">
        <v>-0.62700000000001</v>
      </c>
      <c r="W254" s="130" t="n">
        <v>78.1033942139294</v>
      </c>
      <c r="X254" s="158" t="n">
        <v>87</v>
      </c>
      <c r="Y254" s="5" t="n">
        <v>70</v>
      </c>
      <c r="Z254" s="159" t="n">
        <v>78.5</v>
      </c>
    </row>
    <row r="255" customFormat="false" ht="11.25" hidden="true" customHeight="false" outlineLevel="0" collapsed="false">
      <c r="A255" s="134" t="s">
        <v>73</v>
      </c>
      <c r="B255" s="81" t="n">
        <v>37081</v>
      </c>
      <c r="C255" s="56" t="n">
        <v>3868</v>
      </c>
      <c r="D255" s="51" t="n">
        <v>2447</v>
      </c>
      <c r="E255" s="57" t="n">
        <v>6315</v>
      </c>
      <c r="F255" s="157" t="n">
        <v>341</v>
      </c>
      <c r="G255" s="160" t="n">
        <v>-16</v>
      </c>
      <c r="H255" s="160" t="n">
        <v>10</v>
      </c>
      <c r="I255" s="54" t="n">
        <v>234</v>
      </c>
      <c r="J255" s="51" t="n">
        <v>412</v>
      </c>
      <c r="K255" s="51" t="n">
        <v>2123</v>
      </c>
      <c r="L255" s="51" t="n">
        <v>780</v>
      </c>
      <c r="M255" s="51" t="n">
        <v>1146</v>
      </c>
      <c r="N255" s="55" t="n">
        <v>851</v>
      </c>
      <c r="O255" s="55" t="n">
        <v>100</v>
      </c>
      <c r="P255" s="57" t="n">
        <v>5987</v>
      </c>
      <c r="Q255" s="50" t="n">
        <v>172</v>
      </c>
      <c r="R255" s="51" t="n">
        <v>156.141</v>
      </c>
      <c r="S255" s="51" t="n">
        <v>328.141</v>
      </c>
      <c r="T255" s="56" t="n">
        <v>30677755</v>
      </c>
      <c r="U255" s="125" t="n">
        <v>18480820</v>
      </c>
      <c r="V255" s="58" t="n">
        <v>-0.140999999999963</v>
      </c>
      <c r="W255" s="130" t="n">
        <v>76.4324431835223</v>
      </c>
      <c r="X255" s="158" t="n">
        <v>86</v>
      </c>
      <c r="Y255" s="5" t="n">
        <v>64</v>
      </c>
      <c r="Z255" s="159" t="n">
        <v>75</v>
      </c>
    </row>
    <row r="256" customFormat="false" ht="11.25" hidden="true" customHeight="false" outlineLevel="0" collapsed="false">
      <c r="A256" s="134" t="s">
        <v>74</v>
      </c>
      <c r="B256" s="81" t="n">
        <v>37082</v>
      </c>
      <c r="C256" s="56" t="n">
        <v>3897</v>
      </c>
      <c r="D256" s="51" t="n">
        <v>2512</v>
      </c>
      <c r="E256" s="57" t="n">
        <v>6409</v>
      </c>
      <c r="F256" s="50" t="n">
        <v>486</v>
      </c>
      <c r="G256" s="160" t="n">
        <v>129</v>
      </c>
      <c r="H256" s="160" t="n">
        <v>139</v>
      </c>
      <c r="I256" s="51" t="n">
        <v>222</v>
      </c>
      <c r="J256" s="51" t="n">
        <v>298</v>
      </c>
      <c r="K256" s="51" t="n">
        <v>2196</v>
      </c>
      <c r="L256" s="51" t="n">
        <v>824</v>
      </c>
      <c r="M256" s="51" t="n">
        <v>1139</v>
      </c>
      <c r="N256" s="55" t="n">
        <v>914</v>
      </c>
      <c r="O256" s="55" t="n">
        <v>100</v>
      </c>
      <c r="P256" s="57" t="n">
        <v>6179</v>
      </c>
      <c r="Q256" s="50" t="n">
        <v>55</v>
      </c>
      <c r="R256" s="51" t="n">
        <v>174.557</v>
      </c>
      <c r="S256" s="51" t="n">
        <v>229.557</v>
      </c>
      <c r="T256" s="56" t="n">
        <v>30732755</v>
      </c>
      <c r="U256" s="125" t="n">
        <v>18655377</v>
      </c>
      <c r="V256" s="58" t="n">
        <v>0.443000000000012</v>
      </c>
      <c r="W256" s="130" t="n">
        <v>74.4338915959762</v>
      </c>
      <c r="X256" s="158" t="n">
        <v>85</v>
      </c>
      <c r="Y256" s="5" t="n">
        <v>63</v>
      </c>
      <c r="Z256" s="159" t="n">
        <v>74</v>
      </c>
    </row>
    <row r="257" customFormat="false" ht="11.25" hidden="true" customHeight="false" outlineLevel="0" collapsed="false">
      <c r="A257" s="134" t="s">
        <v>68</v>
      </c>
      <c r="B257" s="81" t="n">
        <v>37083</v>
      </c>
      <c r="C257" s="56" t="n">
        <v>3862</v>
      </c>
      <c r="D257" s="51" t="n">
        <v>2702</v>
      </c>
      <c r="E257" s="57" t="n">
        <v>6564</v>
      </c>
      <c r="F257" s="50" t="n">
        <v>398</v>
      </c>
      <c r="G257" s="160" t="n">
        <v>41</v>
      </c>
      <c r="H257" s="160" t="n">
        <v>180</v>
      </c>
      <c r="I257" s="51" t="n">
        <v>226</v>
      </c>
      <c r="J257" s="51" t="n">
        <v>335</v>
      </c>
      <c r="K257" s="51" t="n">
        <v>2447</v>
      </c>
      <c r="L257" s="51" t="n">
        <v>806</v>
      </c>
      <c r="M257" s="51" t="n">
        <v>1151</v>
      </c>
      <c r="N257" s="55" t="n">
        <v>904</v>
      </c>
      <c r="O257" s="55" t="n">
        <v>95</v>
      </c>
      <c r="P257" s="57" t="n">
        <v>6362</v>
      </c>
      <c r="Q257" s="50" t="n">
        <v>68</v>
      </c>
      <c r="R257" s="51" t="n">
        <v>134.23</v>
      </c>
      <c r="S257" s="51" t="n">
        <v>202.23</v>
      </c>
      <c r="T257" s="56" t="n">
        <v>30800755</v>
      </c>
      <c r="U257" s="125" t="n">
        <v>18789607</v>
      </c>
      <c r="V257" s="58" t="n">
        <v>-0.22999999999999</v>
      </c>
      <c r="W257" s="130" t="n">
        <v>73.943257454035</v>
      </c>
      <c r="X257" s="158" t="n">
        <v>90</v>
      </c>
      <c r="Y257" s="5" t="n">
        <v>63</v>
      </c>
      <c r="Z257" s="159" t="n">
        <v>76.5</v>
      </c>
    </row>
    <row r="258" customFormat="false" ht="11.25" hidden="true" customHeight="false" outlineLevel="0" collapsed="false">
      <c r="A258" s="134" t="s">
        <v>69</v>
      </c>
      <c r="B258" s="81" t="n">
        <v>37084</v>
      </c>
      <c r="C258" s="56" t="n">
        <v>4010</v>
      </c>
      <c r="D258" s="51" t="n">
        <v>2917</v>
      </c>
      <c r="E258" s="57" t="n">
        <v>6927</v>
      </c>
      <c r="F258" s="50" t="n">
        <v>484</v>
      </c>
      <c r="G258" s="160" t="n">
        <v>127</v>
      </c>
      <c r="H258" s="160" t="n">
        <v>307</v>
      </c>
      <c r="I258" s="51" t="n">
        <v>225</v>
      </c>
      <c r="J258" s="51" t="n">
        <v>365</v>
      </c>
      <c r="K258" s="51" t="n">
        <v>2631</v>
      </c>
      <c r="L258" s="51" t="n">
        <v>831</v>
      </c>
      <c r="M258" s="51" t="n">
        <v>1153</v>
      </c>
      <c r="N258" s="55" t="n">
        <v>889</v>
      </c>
      <c r="O258" s="55" t="n">
        <v>88</v>
      </c>
      <c r="P258" s="57" t="n">
        <v>6666</v>
      </c>
      <c r="Q258" s="50" t="n">
        <v>169</v>
      </c>
      <c r="R258" s="51" t="n">
        <v>92.315</v>
      </c>
      <c r="S258" s="51" t="n">
        <v>261.315</v>
      </c>
      <c r="T258" s="56" t="n">
        <v>30969755</v>
      </c>
      <c r="U258" s="125" t="n">
        <v>18881922</v>
      </c>
      <c r="V258" s="58" t="n">
        <v>-0.314999999999998</v>
      </c>
      <c r="W258" s="130" t="n">
        <v>76.2035479827893</v>
      </c>
      <c r="X258" s="158" t="n">
        <v>91</v>
      </c>
      <c r="Y258" s="5" t="n">
        <v>63</v>
      </c>
      <c r="Z258" s="159" t="n">
        <v>77</v>
      </c>
    </row>
    <row r="259" customFormat="false" ht="11.25" hidden="true" customHeight="false" outlineLevel="0" collapsed="false">
      <c r="A259" s="134" t="s">
        <v>70</v>
      </c>
      <c r="B259" s="81" t="n">
        <v>37085</v>
      </c>
      <c r="C259" s="56" t="n">
        <v>3992</v>
      </c>
      <c r="D259" s="51" t="n">
        <v>2959</v>
      </c>
      <c r="E259" s="57" t="n">
        <v>6951</v>
      </c>
      <c r="F259" s="50" t="n">
        <v>256</v>
      </c>
      <c r="G259" s="160" t="n">
        <v>-101</v>
      </c>
      <c r="H259" s="160" t="n">
        <v>206</v>
      </c>
      <c r="I259" s="51" t="n">
        <v>212</v>
      </c>
      <c r="J259" s="51" t="n">
        <v>394</v>
      </c>
      <c r="K259" s="51" t="n">
        <v>2626</v>
      </c>
      <c r="L259" s="51" t="n">
        <v>846</v>
      </c>
      <c r="M259" s="51" t="n">
        <v>1157</v>
      </c>
      <c r="N259" s="55" t="n">
        <v>866</v>
      </c>
      <c r="O259" s="55" t="n">
        <v>100</v>
      </c>
      <c r="P259" s="57" t="n">
        <v>6457</v>
      </c>
      <c r="Q259" s="50" t="n">
        <v>307</v>
      </c>
      <c r="R259" s="51" t="n">
        <v>187.238</v>
      </c>
      <c r="S259" s="51" t="n">
        <v>494.238</v>
      </c>
      <c r="T259" s="56" t="n">
        <v>31276755</v>
      </c>
      <c r="U259" s="125" t="n">
        <v>19069160</v>
      </c>
      <c r="V259" s="58" t="n">
        <v>-0.238</v>
      </c>
      <c r="W259" s="130" t="n">
        <v>71.6278521577742</v>
      </c>
      <c r="X259" s="158" t="n">
        <v>95</v>
      </c>
      <c r="Y259" s="5" t="n">
        <v>69</v>
      </c>
      <c r="Z259" s="159" t="n">
        <v>82</v>
      </c>
    </row>
    <row r="260" customFormat="false" ht="11.25" hidden="true" customHeight="false" outlineLevel="0" collapsed="false">
      <c r="A260" s="134" t="s">
        <v>71</v>
      </c>
      <c r="B260" s="81" t="n">
        <v>37086</v>
      </c>
      <c r="C260" s="56" t="n">
        <v>3864</v>
      </c>
      <c r="D260" s="51" t="n">
        <v>3050</v>
      </c>
      <c r="E260" s="57" t="n">
        <v>6914</v>
      </c>
      <c r="F260" s="50" t="n">
        <v>213</v>
      </c>
      <c r="G260" s="160" t="n">
        <v>-144</v>
      </c>
      <c r="H260" s="160" t="n">
        <v>62</v>
      </c>
      <c r="I260" s="51" t="n">
        <v>191</v>
      </c>
      <c r="J260" s="51" t="n">
        <v>297</v>
      </c>
      <c r="K260" s="51" t="n">
        <v>2649</v>
      </c>
      <c r="L260" s="51" t="n">
        <v>883</v>
      </c>
      <c r="M260" s="51" t="n">
        <v>1168</v>
      </c>
      <c r="N260" s="55" t="n">
        <v>906</v>
      </c>
      <c r="O260" s="55" t="n">
        <v>100</v>
      </c>
      <c r="P260" s="57" t="n">
        <v>6407</v>
      </c>
      <c r="Q260" s="50" t="n">
        <v>254</v>
      </c>
      <c r="R260" s="51" t="n">
        <v>253.711</v>
      </c>
      <c r="S260" s="51" t="n">
        <v>507.711</v>
      </c>
      <c r="T260" s="56" t="n">
        <v>31530755</v>
      </c>
      <c r="U260" s="125" t="n">
        <v>19322871</v>
      </c>
      <c r="V260" s="58" t="n">
        <v>-0.711000000000013</v>
      </c>
      <c r="W260" s="130" t="n">
        <v>70.1976478525716</v>
      </c>
      <c r="X260" s="158" t="n">
        <v>91</v>
      </c>
      <c r="Y260" s="5" t="n">
        <v>68</v>
      </c>
      <c r="Z260" s="159" t="n">
        <v>79.5</v>
      </c>
    </row>
    <row r="261" customFormat="false" ht="11.25" hidden="true" customHeight="false" outlineLevel="0" collapsed="false">
      <c r="A261" s="134" t="s">
        <v>72</v>
      </c>
      <c r="B261" s="81" t="n">
        <v>37087</v>
      </c>
      <c r="C261" s="56" t="n">
        <v>3940</v>
      </c>
      <c r="D261" s="51" t="n">
        <v>3097</v>
      </c>
      <c r="E261" s="57" t="n">
        <v>7037</v>
      </c>
      <c r="F261" s="50" t="n">
        <v>264</v>
      </c>
      <c r="G261" s="160" t="n">
        <v>-93</v>
      </c>
      <c r="H261" s="160" t="n">
        <v>-31</v>
      </c>
      <c r="I261" s="51" t="n">
        <v>217</v>
      </c>
      <c r="J261" s="51" t="n">
        <v>322</v>
      </c>
      <c r="K261" s="51" t="n">
        <v>2759</v>
      </c>
      <c r="L261" s="51" t="n">
        <v>779</v>
      </c>
      <c r="M261" s="51" t="n">
        <v>1163</v>
      </c>
      <c r="N261" s="55" t="n">
        <v>888</v>
      </c>
      <c r="O261" s="55" t="n">
        <v>100</v>
      </c>
      <c r="P261" s="57" t="n">
        <v>6492</v>
      </c>
      <c r="Q261" s="50" t="n">
        <v>294</v>
      </c>
      <c r="R261" s="51" t="n">
        <v>252</v>
      </c>
      <c r="S261" s="51" t="n">
        <v>546</v>
      </c>
      <c r="T261" s="56" t="n">
        <v>31824755</v>
      </c>
      <c r="U261" s="125" t="n">
        <v>19574871</v>
      </c>
      <c r="V261" s="58" t="n">
        <v>-1</v>
      </c>
      <c r="W261" s="130" t="n">
        <v>69.3582950441743</v>
      </c>
      <c r="X261" s="158" t="n">
        <v>90</v>
      </c>
      <c r="Y261" s="5" t="n">
        <v>63</v>
      </c>
      <c r="Z261" s="159" t="n">
        <v>76.5</v>
      </c>
    </row>
    <row r="262" customFormat="false" ht="11.25" hidden="true" customHeight="false" outlineLevel="0" collapsed="false">
      <c r="A262" s="134" t="s">
        <v>73</v>
      </c>
      <c r="B262" s="81" t="n">
        <v>37088</v>
      </c>
      <c r="C262" s="56" t="n">
        <v>4033</v>
      </c>
      <c r="D262" s="51" t="n">
        <v>2890</v>
      </c>
      <c r="E262" s="57" t="n">
        <v>6923</v>
      </c>
      <c r="F262" s="50" t="n">
        <v>355</v>
      </c>
      <c r="G262" s="160" t="n">
        <v>-2</v>
      </c>
      <c r="H262" s="160" t="n">
        <v>-33</v>
      </c>
      <c r="I262" s="51" t="n">
        <v>220</v>
      </c>
      <c r="J262" s="51" t="n">
        <v>395</v>
      </c>
      <c r="K262" s="51" t="n">
        <v>2569</v>
      </c>
      <c r="L262" s="51" t="n">
        <v>762</v>
      </c>
      <c r="M262" s="51" t="n">
        <v>1164</v>
      </c>
      <c r="N262" s="55" t="n">
        <v>921</v>
      </c>
      <c r="O262" s="55" t="n">
        <v>100</v>
      </c>
      <c r="P262" s="57" t="n">
        <v>6486</v>
      </c>
      <c r="Q262" s="50" t="n">
        <v>302</v>
      </c>
      <c r="R262" s="51" t="n">
        <v>134.959</v>
      </c>
      <c r="S262" s="51" t="n">
        <v>436.959</v>
      </c>
      <c r="T262" s="56" t="n">
        <v>32126755</v>
      </c>
      <c r="U262" s="125" t="n">
        <v>19709830</v>
      </c>
      <c r="V262" s="58" t="n">
        <v>0.0409999999999968</v>
      </c>
      <c r="W262" s="130" t="n">
        <v>71.8387444984157</v>
      </c>
      <c r="X262" s="158" t="n">
        <v>92</v>
      </c>
      <c r="Y262" s="5" t="n">
        <v>64</v>
      </c>
      <c r="Z262" s="159" t="n">
        <v>78</v>
      </c>
    </row>
    <row r="263" customFormat="false" ht="11.25" hidden="true" customHeight="false" outlineLevel="0" collapsed="false">
      <c r="A263" s="134" t="s">
        <v>74</v>
      </c>
      <c r="B263" s="81" t="n">
        <v>37089</v>
      </c>
      <c r="C263" s="56" t="n">
        <v>3994</v>
      </c>
      <c r="D263" s="51" t="n">
        <v>2978</v>
      </c>
      <c r="E263" s="57" t="n">
        <v>6972</v>
      </c>
      <c r="F263" s="50" t="n">
        <v>373</v>
      </c>
      <c r="G263" s="160" t="n">
        <v>16</v>
      </c>
      <c r="H263" s="160" t="n">
        <v>-17</v>
      </c>
      <c r="I263" s="51" t="n">
        <v>218</v>
      </c>
      <c r="J263" s="51" t="n">
        <v>360</v>
      </c>
      <c r="K263" s="51" t="n">
        <v>2578</v>
      </c>
      <c r="L263" s="51" t="n">
        <v>834</v>
      </c>
      <c r="M263" s="51" t="n">
        <v>1141</v>
      </c>
      <c r="N263" s="54" t="n">
        <v>900</v>
      </c>
      <c r="O263" s="55" t="n">
        <v>100</v>
      </c>
      <c r="P263" s="57" t="n">
        <v>6504</v>
      </c>
      <c r="Q263" s="50" t="n">
        <v>299</v>
      </c>
      <c r="R263" s="51" t="n">
        <v>169.026</v>
      </c>
      <c r="S263" s="51" t="n">
        <v>468.026</v>
      </c>
      <c r="T263" s="56" t="n">
        <v>32425755</v>
      </c>
      <c r="U263" s="125" t="n">
        <v>19878856</v>
      </c>
      <c r="V263" s="58" t="n">
        <v>-0.0260000000000105</v>
      </c>
      <c r="W263" s="130" t="n">
        <v>73.1081833908707</v>
      </c>
      <c r="X263" s="158" t="n">
        <v>91</v>
      </c>
      <c r="Y263" s="5" t="n">
        <v>69</v>
      </c>
      <c r="Z263" s="159" t="n">
        <v>80</v>
      </c>
    </row>
    <row r="264" customFormat="false" ht="11.25" hidden="true" customHeight="false" outlineLevel="0" collapsed="false">
      <c r="A264" s="134" t="s">
        <v>68</v>
      </c>
      <c r="B264" s="81" t="n">
        <v>37090</v>
      </c>
      <c r="C264" s="56" t="n">
        <v>3982</v>
      </c>
      <c r="D264" s="51" t="n">
        <v>3038</v>
      </c>
      <c r="E264" s="57" t="n">
        <v>7020</v>
      </c>
      <c r="F264" s="50" t="n">
        <v>269</v>
      </c>
      <c r="G264" s="160" t="n">
        <v>-88</v>
      </c>
      <c r="H264" s="160" t="n">
        <v>-105</v>
      </c>
      <c r="I264" s="51" t="n">
        <v>232</v>
      </c>
      <c r="J264" s="51" t="n">
        <v>431</v>
      </c>
      <c r="K264" s="51" t="n">
        <v>2583</v>
      </c>
      <c r="L264" s="51" t="n">
        <v>852</v>
      </c>
      <c r="M264" s="51" t="n">
        <v>1166</v>
      </c>
      <c r="N264" s="54" t="n">
        <v>906</v>
      </c>
      <c r="O264" s="55" t="n">
        <v>94</v>
      </c>
      <c r="P264" s="57" t="n">
        <v>6533</v>
      </c>
      <c r="Q264" s="50" t="n">
        <v>286</v>
      </c>
      <c r="R264" s="51" t="n">
        <v>200.59</v>
      </c>
      <c r="S264" s="51" t="n">
        <v>486.59</v>
      </c>
      <c r="T264" s="56" t="n">
        <v>32711755</v>
      </c>
      <c r="U264" s="125" t="n">
        <v>20079446</v>
      </c>
      <c r="V264" s="58" t="n">
        <v>0.409999999999968</v>
      </c>
      <c r="W264" s="130" t="n">
        <v>74.4829968467387</v>
      </c>
      <c r="X264" s="158" t="n">
        <v>89</v>
      </c>
      <c r="Y264" s="5" t="n">
        <v>67</v>
      </c>
      <c r="Z264" s="159" t="n">
        <v>78</v>
      </c>
    </row>
    <row r="265" customFormat="false" ht="11.25" hidden="true" customHeight="false" outlineLevel="0" collapsed="false">
      <c r="A265" s="134" t="s">
        <v>69</v>
      </c>
      <c r="B265" s="81" t="n">
        <v>37091</v>
      </c>
      <c r="C265" s="56" t="n">
        <v>3966</v>
      </c>
      <c r="D265" s="51" t="n">
        <v>3169</v>
      </c>
      <c r="E265" s="57" t="n">
        <v>7135</v>
      </c>
      <c r="F265" s="50" t="n">
        <v>353</v>
      </c>
      <c r="G265" s="160" t="n">
        <v>-4</v>
      </c>
      <c r="H265" s="160" t="n">
        <v>-109</v>
      </c>
      <c r="I265" s="51" t="n">
        <v>232</v>
      </c>
      <c r="J265" s="51" t="n">
        <v>431</v>
      </c>
      <c r="K265" s="51" t="n">
        <v>2712</v>
      </c>
      <c r="L265" s="51" t="n">
        <v>837</v>
      </c>
      <c r="M265" s="51" t="n">
        <v>1152</v>
      </c>
      <c r="N265" s="54" t="n">
        <v>910</v>
      </c>
      <c r="O265" s="55" t="n">
        <v>100</v>
      </c>
      <c r="P265" s="57" t="n">
        <v>6727</v>
      </c>
      <c r="Q265" s="50" t="n">
        <v>242</v>
      </c>
      <c r="R265" s="51" t="n">
        <v>165.83</v>
      </c>
      <c r="S265" s="51" t="n">
        <v>407.83</v>
      </c>
      <c r="T265" s="56" t="n">
        <v>32953755</v>
      </c>
      <c r="U265" s="125" t="n">
        <v>20245276</v>
      </c>
      <c r="V265" s="58" t="n">
        <v>0.169999999999959</v>
      </c>
      <c r="W265" s="130" t="n">
        <v>74.7928199428028</v>
      </c>
      <c r="X265" s="158" t="n">
        <v>93</v>
      </c>
      <c r="Y265" s="5" t="n">
        <v>63</v>
      </c>
      <c r="Z265" s="159" t="n">
        <v>78</v>
      </c>
    </row>
    <row r="266" customFormat="false" ht="11.25" hidden="true" customHeight="false" outlineLevel="0" collapsed="false">
      <c r="A266" s="134" t="s">
        <v>70</v>
      </c>
      <c r="B266" s="81" t="n">
        <v>37092</v>
      </c>
      <c r="C266" s="56" t="n">
        <v>4075</v>
      </c>
      <c r="D266" s="51" t="n">
        <v>3035</v>
      </c>
      <c r="E266" s="57" t="n">
        <v>7110</v>
      </c>
      <c r="F266" s="50" t="n">
        <v>366</v>
      </c>
      <c r="G266" s="160" t="n">
        <v>9</v>
      </c>
      <c r="H266" s="160" t="n">
        <v>-100</v>
      </c>
      <c r="I266" s="51" t="n">
        <v>231</v>
      </c>
      <c r="J266" s="51" t="n">
        <v>407</v>
      </c>
      <c r="K266" s="51" t="n">
        <v>2743</v>
      </c>
      <c r="L266" s="51" t="n">
        <v>795</v>
      </c>
      <c r="M266" s="51" t="n">
        <v>1164</v>
      </c>
      <c r="N266" s="54" t="n">
        <v>896</v>
      </c>
      <c r="O266" s="55" t="n">
        <v>83</v>
      </c>
      <c r="P266" s="57" t="n">
        <v>6685</v>
      </c>
      <c r="Q266" s="50" t="n">
        <v>270</v>
      </c>
      <c r="R266" s="51" t="n">
        <v>155.365</v>
      </c>
      <c r="S266" s="51" t="n">
        <v>425.365</v>
      </c>
      <c r="T266" s="56" t="n">
        <v>33223755</v>
      </c>
      <c r="U266" s="125" t="n">
        <v>20400641</v>
      </c>
      <c r="V266" s="58" t="n">
        <v>-0.365000000000009</v>
      </c>
      <c r="W266" s="130" t="n">
        <v>75.9691888030045</v>
      </c>
      <c r="X266" s="158" t="n">
        <v>95</v>
      </c>
      <c r="Y266" s="5" t="n">
        <v>66</v>
      </c>
      <c r="Z266" s="159" t="n">
        <v>80.5</v>
      </c>
    </row>
    <row r="267" customFormat="false" ht="11.25" hidden="true" customHeight="false" outlineLevel="0" collapsed="false">
      <c r="A267" s="134" t="s">
        <v>71</v>
      </c>
      <c r="B267" s="81" t="n">
        <v>37093</v>
      </c>
      <c r="C267" s="56" t="n">
        <v>4087</v>
      </c>
      <c r="D267" s="51" t="n">
        <v>3067</v>
      </c>
      <c r="E267" s="57" t="n">
        <v>7154</v>
      </c>
      <c r="F267" s="50" t="n">
        <v>280</v>
      </c>
      <c r="G267" s="160" t="n">
        <v>-77</v>
      </c>
      <c r="H267" s="160" t="n">
        <v>-177</v>
      </c>
      <c r="I267" s="51" t="n">
        <v>231</v>
      </c>
      <c r="J267" s="51" t="n">
        <v>436</v>
      </c>
      <c r="K267" s="51" t="n">
        <v>2780</v>
      </c>
      <c r="L267" s="51" t="n">
        <v>808</v>
      </c>
      <c r="M267" s="51" t="n">
        <v>1155</v>
      </c>
      <c r="N267" s="54" t="n">
        <v>885</v>
      </c>
      <c r="O267" s="55" t="n">
        <v>91</v>
      </c>
      <c r="P267" s="57" t="n">
        <v>6666</v>
      </c>
      <c r="Q267" s="50" t="n">
        <v>284</v>
      </c>
      <c r="R267" s="51" t="n">
        <v>203.569</v>
      </c>
      <c r="S267" s="51" t="n">
        <v>487.569</v>
      </c>
      <c r="T267" s="56" t="n">
        <v>33507755</v>
      </c>
      <c r="U267" s="125" t="n">
        <v>20604210</v>
      </c>
      <c r="V267" s="58" t="n">
        <v>0.43100000000004</v>
      </c>
      <c r="W267" s="130" t="n">
        <v>77.8773009822003</v>
      </c>
      <c r="X267" s="131" t="n">
        <v>95</v>
      </c>
      <c r="Y267" s="54" t="n">
        <v>67</v>
      </c>
      <c r="Z267" s="159" t="n">
        <v>81</v>
      </c>
    </row>
    <row r="268" customFormat="false" ht="11.25" hidden="true" customHeight="false" outlineLevel="0" collapsed="false">
      <c r="A268" s="134" t="s">
        <v>72</v>
      </c>
      <c r="B268" s="81" t="n">
        <v>37094</v>
      </c>
      <c r="C268" s="56" t="n">
        <v>4075</v>
      </c>
      <c r="D268" s="51" t="n">
        <v>3069</v>
      </c>
      <c r="E268" s="57" t="n">
        <v>7144</v>
      </c>
      <c r="F268" s="50" t="n">
        <v>342</v>
      </c>
      <c r="G268" s="160" t="n">
        <v>-15</v>
      </c>
      <c r="H268" s="160" t="n">
        <v>-192</v>
      </c>
      <c r="I268" s="51" t="n">
        <v>222</v>
      </c>
      <c r="J268" s="51" t="n">
        <v>436</v>
      </c>
      <c r="K268" s="51" t="n">
        <v>2765</v>
      </c>
      <c r="L268" s="51" t="n">
        <v>795</v>
      </c>
      <c r="M268" s="51" t="n">
        <v>1147</v>
      </c>
      <c r="N268" s="54" t="n">
        <v>914</v>
      </c>
      <c r="O268" s="55" t="n">
        <v>91</v>
      </c>
      <c r="P268" s="57" t="n">
        <v>6712</v>
      </c>
      <c r="Q268" s="50" t="n">
        <v>237</v>
      </c>
      <c r="R268" s="51" t="n">
        <v>195.443</v>
      </c>
      <c r="S268" s="51" t="n">
        <v>432.443</v>
      </c>
      <c r="T268" s="56" t="n">
        <v>33744755</v>
      </c>
      <c r="U268" s="125" t="n">
        <v>20799653</v>
      </c>
      <c r="V268" s="58" t="n">
        <v>-0.442999999999984</v>
      </c>
      <c r="W268" s="130" t="n">
        <v>79.0938259733599</v>
      </c>
      <c r="X268" s="131" t="n">
        <v>89</v>
      </c>
      <c r="Y268" s="54" t="n">
        <v>62</v>
      </c>
      <c r="Z268" s="159" t="n">
        <v>75.5</v>
      </c>
    </row>
    <row r="269" customFormat="false" ht="11.25" hidden="true" customHeight="false" outlineLevel="0" collapsed="false">
      <c r="A269" s="134" t="s">
        <v>73</v>
      </c>
      <c r="B269" s="81" t="n">
        <v>37095</v>
      </c>
      <c r="C269" s="56" t="n">
        <v>4076</v>
      </c>
      <c r="D269" s="51" t="n">
        <v>3100</v>
      </c>
      <c r="E269" s="57" t="n">
        <v>7176</v>
      </c>
      <c r="F269" s="50" t="n">
        <v>421</v>
      </c>
      <c r="G269" s="160" t="n">
        <v>64</v>
      </c>
      <c r="H269" s="160" t="n">
        <v>-128</v>
      </c>
      <c r="I269" s="51" t="n">
        <v>228</v>
      </c>
      <c r="J269" s="51" t="n">
        <v>443</v>
      </c>
      <c r="K269" s="51" t="n">
        <v>2729</v>
      </c>
      <c r="L269" s="51" t="n">
        <v>848</v>
      </c>
      <c r="M269" s="51" t="n">
        <v>1141</v>
      </c>
      <c r="N269" s="55" t="n">
        <v>926</v>
      </c>
      <c r="O269" s="55" t="n">
        <v>91</v>
      </c>
      <c r="P269" s="57" t="n">
        <v>6827</v>
      </c>
      <c r="Q269" s="50" t="n">
        <v>185</v>
      </c>
      <c r="R269" s="51" t="n">
        <v>164.15</v>
      </c>
      <c r="S269" s="51" t="n">
        <v>349.15</v>
      </c>
      <c r="T269" s="56" t="n">
        <v>33929755</v>
      </c>
      <c r="U269" s="125" t="n">
        <v>20963803</v>
      </c>
      <c r="V269" s="58" t="n">
        <v>-0.149999999999977</v>
      </c>
      <c r="W269" s="130" t="n">
        <v>77.8395615843819</v>
      </c>
      <c r="X269" s="158" t="n">
        <v>90</v>
      </c>
      <c r="Y269" s="5" t="n">
        <v>61</v>
      </c>
      <c r="Z269" s="159" t="n">
        <v>75.5</v>
      </c>
    </row>
    <row r="270" customFormat="false" ht="11.25" hidden="true" customHeight="false" outlineLevel="0" collapsed="false">
      <c r="A270" s="134" t="s">
        <v>74</v>
      </c>
      <c r="B270" s="81" t="n">
        <v>37096</v>
      </c>
      <c r="C270" s="56" t="n">
        <v>4094</v>
      </c>
      <c r="D270" s="51" t="n">
        <v>3020</v>
      </c>
      <c r="E270" s="57" t="n">
        <v>7114</v>
      </c>
      <c r="F270" s="50" t="n">
        <v>471</v>
      </c>
      <c r="G270" s="160" t="n">
        <v>114</v>
      </c>
      <c r="H270" s="160" t="n">
        <v>-14</v>
      </c>
      <c r="I270" s="51" t="n">
        <v>221</v>
      </c>
      <c r="J270" s="51" t="n">
        <v>388</v>
      </c>
      <c r="K270" s="51" t="n">
        <v>2757</v>
      </c>
      <c r="L270" s="51" t="n">
        <v>811</v>
      </c>
      <c r="M270" s="51" t="n">
        <v>1107</v>
      </c>
      <c r="N270" s="55" t="n">
        <v>924</v>
      </c>
      <c r="O270" s="55" t="n">
        <v>91</v>
      </c>
      <c r="P270" s="57" t="n">
        <v>6770</v>
      </c>
      <c r="Q270" s="50" t="n">
        <v>173</v>
      </c>
      <c r="R270" s="51" t="n">
        <v>171.022</v>
      </c>
      <c r="S270" s="51" t="n">
        <v>344.022</v>
      </c>
      <c r="T270" s="56" t="n">
        <v>34102755</v>
      </c>
      <c r="U270" s="125" t="n">
        <v>21134825</v>
      </c>
      <c r="V270" s="58" t="n">
        <v>-0.0219999999999914</v>
      </c>
      <c r="W270" s="130" t="n">
        <v>71.6651702837843</v>
      </c>
      <c r="X270" s="158" t="n">
        <v>92</v>
      </c>
      <c r="Y270" s="5" t="n">
        <v>60</v>
      </c>
      <c r="Z270" s="159" t="n">
        <v>76</v>
      </c>
    </row>
    <row r="271" customFormat="false" ht="11.25" hidden="true" customHeight="false" outlineLevel="0" collapsed="false">
      <c r="A271" s="134" t="s">
        <v>68</v>
      </c>
      <c r="B271" s="81" t="n">
        <v>37097</v>
      </c>
      <c r="C271" s="56" t="n">
        <v>4133</v>
      </c>
      <c r="D271" s="51" t="n">
        <v>2983</v>
      </c>
      <c r="E271" s="57" t="n">
        <v>7116</v>
      </c>
      <c r="F271" s="50" t="n">
        <v>356</v>
      </c>
      <c r="G271" s="160" t="n">
        <v>-1</v>
      </c>
      <c r="H271" s="160" t="n">
        <v>-15</v>
      </c>
      <c r="I271" s="51" t="n">
        <v>225</v>
      </c>
      <c r="J271" s="51" t="n">
        <v>430</v>
      </c>
      <c r="K271" s="51" t="n">
        <v>2691</v>
      </c>
      <c r="L271" s="51" t="n">
        <v>808</v>
      </c>
      <c r="M271" s="51" t="n">
        <v>1114</v>
      </c>
      <c r="N271" s="55" t="n">
        <v>916</v>
      </c>
      <c r="O271" s="55" t="n">
        <v>94</v>
      </c>
      <c r="P271" s="57" t="n">
        <v>6634</v>
      </c>
      <c r="Q271" s="50" t="n">
        <v>307</v>
      </c>
      <c r="R271" s="51" t="n">
        <v>175.015</v>
      </c>
      <c r="S271" s="51" t="n">
        <v>482.015</v>
      </c>
      <c r="T271" s="56" t="n">
        <v>34409755</v>
      </c>
      <c r="U271" s="125" t="n">
        <v>21309840</v>
      </c>
      <c r="V271" s="58" t="n">
        <v>-0.0149999999999864</v>
      </c>
      <c r="W271" s="130" t="n">
        <v>72.2551425035589</v>
      </c>
      <c r="X271" s="158" t="n">
        <v>95</v>
      </c>
      <c r="Y271" s="5" t="n">
        <v>64</v>
      </c>
      <c r="Z271" s="159" t="n">
        <v>79.5</v>
      </c>
    </row>
    <row r="272" customFormat="false" ht="11.25" hidden="true" customHeight="false" outlineLevel="0" collapsed="false">
      <c r="A272" s="134" t="s">
        <v>69</v>
      </c>
      <c r="B272" s="81" t="n">
        <v>37098</v>
      </c>
      <c r="C272" s="56" t="n">
        <v>4113</v>
      </c>
      <c r="D272" s="51" t="n">
        <v>2899</v>
      </c>
      <c r="E272" s="57" t="n">
        <v>7012</v>
      </c>
      <c r="F272" s="50" t="n">
        <v>424</v>
      </c>
      <c r="G272" s="160" t="n">
        <v>67</v>
      </c>
      <c r="H272" s="160" t="n">
        <v>52</v>
      </c>
      <c r="I272" s="51" t="n">
        <v>221</v>
      </c>
      <c r="J272" s="51" t="n">
        <v>452</v>
      </c>
      <c r="K272" s="51" t="n">
        <v>2569</v>
      </c>
      <c r="L272" s="51" t="n">
        <v>835</v>
      </c>
      <c r="M272" s="51" t="n">
        <v>1025</v>
      </c>
      <c r="N272" s="55" t="n">
        <v>881</v>
      </c>
      <c r="O272" s="55" t="n">
        <v>94</v>
      </c>
      <c r="P272" s="57" t="n">
        <v>6501</v>
      </c>
      <c r="Q272" s="50" t="n">
        <v>315</v>
      </c>
      <c r="R272" s="51" t="n">
        <v>195.873</v>
      </c>
      <c r="S272" s="51" t="n">
        <v>510.873</v>
      </c>
      <c r="T272" s="56" t="n">
        <v>34724755</v>
      </c>
      <c r="U272" s="125" t="n">
        <v>21505713</v>
      </c>
      <c r="V272" s="58" t="n">
        <v>0.12700000000001</v>
      </c>
      <c r="W272" s="130" t="n">
        <v>73.32320917052</v>
      </c>
      <c r="X272" s="158" t="n">
        <v>89</v>
      </c>
      <c r="Y272" s="5" t="n">
        <v>73</v>
      </c>
      <c r="Z272" s="159" t="n">
        <v>81</v>
      </c>
    </row>
    <row r="273" customFormat="false" ht="11.25" hidden="true" customHeight="false" outlineLevel="0" collapsed="false">
      <c r="A273" s="134" t="s">
        <v>70</v>
      </c>
      <c r="B273" s="81" t="n">
        <v>37099</v>
      </c>
      <c r="C273" s="56" t="n">
        <v>4117</v>
      </c>
      <c r="D273" s="51" t="n">
        <v>2891</v>
      </c>
      <c r="E273" s="57" t="n">
        <v>7008</v>
      </c>
      <c r="F273" s="50" t="n">
        <v>342</v>
      </c>
      <c r="G273" s="160" t="n">
        <v>-15</v>
      </c>
      <c r="H273" s="160" t="n">
        <v>37</v>
      </c>
      <c r="I273" s="51" t="n">
        <v>231</v>
      </c>
      <c r="J273" s="51" t="n">
        <v>464</v>
      </c>
      <c r="K273" s="51" t="n">
        <v>2502</v>
      </c>
      <c r="L273" s="51" t="n">
        <v>875</v>
      </c>
      <c r="M273" s="51" t="n">
        <v>1112</v>
      </c>
      <c r="N273" s="55" t="n">
        <v>920</v>
      </c>
      <c r="O273" s="55" t="n">
        <v>100</v>
      </c>
      <c r="P273" s="57" t="n">
        <v>6546</v>
      </c>
      <c r="Q273" s="50" t="n">
        <v>295</v>
      </c>
      <c r="R273" s="51" t="n">
        <v>166.694</v>
      </c>
      <c r="S273" s="51" t="n">
        <v>461.694</v>
      </c>
      <c r="T273" s="56" t="n">
        <v>35019755</v>
      </c>
      <c r="U273" s="125" t="n">
        <v>21672407</v>
      </c>
      <c r="V273" s="58" t="n">
        <v>0.30600000000004</v>
      </c>
      <c r="W273" s="130" t="n">
        <v>70.1636601452458</v>
      </c>
      <c r="X273" s="158" t="n">
        <v>96</v>
      </c>
      <c r="Y273" s="5" t="n">
        <v>69</v>
      </c>
      <c r="Z273" s="159" t="n">
        <v>82.5</v>
      </c>
    </row>
    <row r="274" customFormat="false" ht="11.25" hidden="true" customHeight="false" outlineLevel="0" collapsed="false">
      <c r="A274" s="134" t="s">
        <v>71</v>
      </c>
      <c r="B274" s="81" t="n">
        <v>37100</v>
      </c>
      <c r="C274" s="56" t="n">
        <v>4059</v>
      </c>
      <c r="D274" s="51" t="n">
        <v>3078</v>
      </c>
      <c r="E274" s="57" t="n">
        <v>7137</v>
      </c>
      <c r="F274" s="50" t="n">
        <v>295</v>
      </c>
      <c r="G274" s="160" t="n">
        <v>-62</v>
      </c>
      <c r="H274" s="160" t="n">
        <v>-19</v>
      </c>
      <c r="I274" s="51" t="n">
        <v>220</v>
      </c>
      <c r="J274" s="51" t="n">
        <v>370</v>
      </c>
      <c r="K274" s="51" t="n">
        <v>2791</v>
      </c>
      <c r="L274" s="51" t="n">
        <v>880</v>
      </c>
      <c r="M274" s="51" t="n">
        <v>1121</v>
      </c>
      <c r="N274" s="54" t="n">
        <v>928</v>
      </c>
      <c r="O274" s="55" t="n">
        <v>100</v>
      </c>
      <c r="P274" s="57" t="n">
        <v>6705</v>
      </c>
      <c r="Q274" s="50" t="n">
        <v>249</v>
      </c>
      <c r="R274" s="51" t="n">
        <v>182.546</v>
      </c>
      <c r="S274" s="51" t="n">
        <v>431.546</v>
      </c>
      <c r="T274" s="56" t="n">
        <v>35268755</v>
      </c>
      <c r="U274" s="125" t="n">
        <v>21854953</v>
      </c>
      <c r="V274" s="58" t="n">
        <v>0.454000000000008</v>
      </c>
      <c r="W274" s="130" t="n">
        <v>73.9573579701395</v>
      </c>
      <c r="X274" s="158" t="n">
        <v>101</v>
      </c>
      <c r="Y274" s="5" t="n">
        <v>69</v>
      </c>
      <c r="Z274" s="159" t="n">
        <v>71</v>
      </c>
    </row>
    <row r="275" customFormat="false" ht="11.25" hidden="true" customHeight="false" outlineLevel="0" collapsed="false">
      <c r="A275" s="134" t="s">
        <v>72</v>
      </c>
      <c r="B275" s="81" t="n">
        <v>37101</v>
      </c>
      <c r="C275" s="56" t="n">
        <v>4086</v>
      </c>
      <c r="D275" s="51" t="n">
        <v>3037</v>
      </c>
      <c r="E275" s="57" t="n">
        <v>7123</v>
      </c>
      <c r="F275" s="50" t="n">
        <v>370</v>
      </c>
      <c r="G275" s="160" t="n">
        <v>13</v>
      </c>
      <c r="H275" s="160" t="n">
        <v>-6</v>
      </c>
      <c r="I275" s="51" t="n">
        <v>226.233</v>
      </c>
      <c r="J275" s="51" t="n">
        <v>389.851</v>
      </c>
      <c r="K275" s="51" t="n">
        <v>2794.63</v>
      </c>
      <c r="L275" s="51" t="n">
        <v>825.462</v>
      </c>
      <c r="M275" s="51" t="n">
        <v>1117.511</v>
      </c>
      <c r="N275" s="55" t="n">
        <v>926.368</v>
      </c>
      <c r="O275" s="55" t="n">
        <v>100</v>
      </c>
      <c r="P275" s="57" t="n">
        <v>6750.055</v>
      </c>
      <c r="Q275" s="50" t="n">
        <v>266.371</v>
      </c>
      <c r="R275" s="51" t="n">
        <v>106.992</v>
      </c>
      <c r="S275" s="51" t="n">
        <v>373.363</v>
      </c>
      <c r="T275" s="56" t="n">
        <v>35535126</v>
      </c>
      <c r="U275" s="125" t="n">
        <v>21961945</v>
      </c>
      <c r="V275" s="58" t="n">
        <v>-0.418000000000291</v>
      </c>
      <c r="W275" s="130" t="n">
        <v>78.0754925125446</v>
      </c>
      <c r="X275" s="158" t="n">
        <v>95</v>
      </c>
      <c r="Y275" s="5" t="n">
        <v>63</v>
      </c>
      <c r="Z275" s="159" t="n">
        <v>74.5</v>
      </c>
    </row>
    <row r="276" customFormat="false" ht="11.25" hidden="true" customHeight="false" outlineLevel="0" collapsed="false">
      <c r="A276" s="134" t="s">
        <v>73</v>
      </c>
      <c r="B276" s="81" t="n">
        <v>37102</v>
      </c>
      <c r="C276" s="56" t="n">
        <v>4028</v>
      </c>
      <c r="D276" s="51" t="n">
        <v>2947</v>
      </c>
      <c r="E276" s="57" t="n">
        <v>6975</v>
      </c>
      <c r="F276" s="50" t="n">
        <v>249</v>
      </c>
      <c r="G276" s="160" t="n">
        <v>-108</v>
      </c>
      <c r="H276" s="160" t="n">
        <v>-114</v>
      </c>
      <c r="I276" s="51" t="n">
        <v>239.213</v>
      </c>
      <c r="J276" s="51" t="n">
        <v>410.972</v>
      </c>
      <c r="K276" s="51" t="n">
        <v>2784.793</v>
      </c>
      <c r="L276" s="51" t="n">
        <v>850.547</v>
      </c>
      <c r="M276" s="51" t="n">
        <v>1123.486</v>
      </c>
      <c r="N276" s="55" t="n">
        <v>917.739</v>
      </c>
      <c r="O276" s="55" t="n">
        <v>96</v>
      </c>
      <c r="P276" s="57" t="n">
        <v>6671.75</v>
      </c>
      <c r="Q276" s="50" t="n">
        <v>240.229</v>
      </c>
      <c r="R276" s="51" t="n">
        <v>62.647</v>
      </c>
      <c r="S276" s="51" t="n">
        <v>302.876</v>
      </c>
      <c r="T276" s="56" t="n">
        <v>35775355</v>
      </c>
      <c r="U276" s="125" t="n">
        <v>22024592</v>
      </c>
      <c r="V276" s="58" t="n">
        <v>0.373999999999967</v>
      </c>
      <c r="W276" s="130" t="n">
        <v>80.0447729165935</v>
      </c>
      <c r="X276" s="158" t="n">
        <v>92</v>
      </c>
      <c r="Y276" s="5" t="n">
        <v>66</v>
      </c>
      <c r="Z276" s="159" t="n">
        <v>75</v>
      </c>
    </row>
    <row r="277" customFormat="false" ht="12" hidden="true" customHeight="false" outlineLevel="0" collapsed="false">
      <c r="A277" s="137" t="s">
        <v>74</v>
      </c>
      <c r="B277" s="82" t="n">
        <v>37103</v>
      </c>
      <c r="C277" s="70" t="n">
        <v>3999</v>
      </c>
      <c r="D277" s="66" t="n">
        <v>3119</v>
      </c>
      <c r="E277" s="71" t="n">
        <v>7118</v>
      </c>
      <c r="F277" s="65" t="n">
        <v>458.978</v>
      </c>
      <c r="G277" s="161" t="n">
        <v>101.978</v>
      </c>
      <c r="H277" s="161" t="n">
        <v>-12.0219999999996</v>
      </c>
      <c r="I277" s="66" t="n">
        <v>246.303</v>
      </c>
      <c r="J277" s="66" t="n">
        <v>397.899</v>
      </c>
      <c r="K277" s="66" t="n">
        <v>2755.984</v>
      </c>
      <c r="L277" s="66" t="n">
        <v>851.702</v>
      </c>
      <c r="M277" s="66" t="n">
        <v>1123.763</v>
      </c>
      <c r="N277" s="69" t="n">
        <v>887.472</v>
      </c>
      <c r="O277" s="69" t="n">
        <v>88</v>
      </c>
      <c r="P277" s="71" t="n">
        <v>6810.101</v>
      </c>
      <c r="Q277" s="65" t="n">
        <v>228.799</v>
      </c>
      <c r="R277" s="66" t="n">
        <v>79.1</v>
      </c>
      <c r="S277" s="66" t="n">
        <v>307.899</v>
      </c>
      <c r="T277" s="70" t="n">
        <v>36004154</v>
      </c>
      <c r="U277" s="139" t="n">
        <v>22103692</v>
      </c>
      <c r="V277" s="72" t="n">
        <v>0</v>
      </c>
      <c r="W277" s="144" t="n">
        <v>81.0055232639917</v>
      </c>
      <c r="X277" s="162" t="n">
        <v>80</v>
      </c>
      <c r="Y277" s="75" t="n">
        <v>59</v>
      </c>
      <c r="Z277" s="163" t="n">
        <v>78.5</v>
      </c>
    </row>
    <row r="278" customFormat="false" ht="11.25" hidden="false" customHeight="false" outlineLevel="0" collapsed="false">
      <c r="A278" s="134" t="s">
        <v>68</v>
      </c>
      <c r="B278" s="81" t="n">
        <v>37104</v>
      </c>
      <c r="C278" s="56" t="n">
        <v>3970</v>
      </c>
      <c r="D278" s="51" t="n">
        <v>3116</v>
      </c>
      <c r="E278" s="57" t="n">
        <v>7086</v>
      </c>
      <c r="F278" s="50" t="n">
        <v>363.816999999999</v>
      </c>
      <c r="G278" s="160" t="n">
        <v>-92.1830000000009</v>
      </c>
      <c r="H278" s="160" t="n">
        <v>-104.205</v>
      </c>
      <c r="I278" s="51" t="n">
        <v>249.717</v>
      </c>
      <c r="J278" s="51" t="n">
        <v>299.385</v>
      </c>
      <c r="K278" s="51" t="n">
        <v>2800.159</v>
      </c>
      <c r="L278" s="51" t="n">
        <v>850.089</v>
      </c>
      <c r="M278" s="51" t="n">
        <v>1156.724</v>
      </c>
      <c r="N278" s="55" t="n">
        <v>926.984</v>
      </c>
      <c r="O278" s="55" t="n">
        <v>83</v>
      </c>
      <c r="P278" s="57" t="n">
        <v>6729.875</v>
      </c>
      <c r="Q278" s="50" t="n">
        <v>174.74</v>
      </c>
      <c r="R278" s="51" t="n">
        <v>181.385</v>
      </c>
      <c r="S278" s="51" t="n">
        <v>356.125</v>
      </c>
      <c r="T278" s="56" t="n">
        <v>36178894</v>
      </c>
      <c r="U278" s="125" t="n">
        <v>22285077</v>
      </c>
      <c r="V278" s="58" t="n">
        <v>0</v>
      </c>
      <c r="W278" s="130" t="n">
        <v>74.6823137447367</v>
      </c>
      <c r="X278" s="158" t="n">
        <v>92</v>
      </c>
      <c r="Y278" s="5" t="n">
        <v>61</v>
      </c>
      <c r="Z278" s="159" t="n">
        <v>74</v>
      </c>
    </row>
    <row r="279" customFormat="false" ht="11.25" hidden="false" customHeight="false" outlineLevel="0" collapsed="false">
      <c r="A279" s="134" t="s">
        <v>69</v>
      </c>
      <c r="B279" s="81" t="n">
        <v>37105</v>
      </c>
      <c r="C279" s="56" t="n">
        <v>4000.06</v>
      </c>
      <c r="D279" s="51" t="n">
        <v>3115.455</v>
      </c>
      <c r="E279" s="57" t="n">
        <v>7115.515</v>
      </c>
      <c r="F279" s="50" t="n">
        <v>531.288999999999</v>
      </c>
      <c r="G279" s="160" t="n">
        <v>75.2889999999989</v>
      </c>
      <c r="H279" s="160" t="n">
        <v>-28.9160000000016</v>
      </c>
      <c r="I279" s="51" t="n">
        <v>250.338</v>
      </c>
      <c r="J279" s="51" t="n">
        <v>263.406</v>
      </c>
      <c r="K279" s="51" t="n">
        <v>2748.861</v>
      </c>
      <c r="L279" s="51" t="n">
        <v>796.299</v>
      </c>
      <c r="M279" s="51" t="n">
        <v>1152.181</v>
      </c>
      <c r="N279" s="55" t="n">
        <v>932.114</v>
      </c>
      <c r="O279" s="55" t="n">
        <v>79</v>
      </c>
      <c r="P279" s="57" t="n">
        <v>6753.488</v>
      </c>
      <c r="Q279" s="50" t="n">
        <v>149.706</v>
      </c>
      <c r="R279" s="51" t="n">
        <v>212.321</v>
      </c>
      <c r="S279" s="51" t="n">
        <v>362.027</v>
      </c>
      <c r="T279" s="56" t="n">
        <v>36328600</v>
      </c>
      <c r="U279" s="125" t="n">
        <v>22497398</v>
      </c>
      <c r="V279" s="58" t="n">
        <v>0</v>
      </c>
      <c r="W279" s="130" t="n">
        <v>75.1677860283298</v>
      </c>
      <c r="X279" s="158" t="n">
        <v>98</v>
      </c>
      <c r="Y279" s="5" t="n">
        <v>69</v>
      </c>
      <c r="Z279" s="159" t="n">
        <v>75</v>
      </c>
    </row>
    <row r="280" customFormat="false" ht="11.25" hidden="false" customHeight="false" outlineLevel="0" collapsed="false">
      <c r="A280" s="134" t="s">
        <v>70</v>
      </c>
      <c r="B280" s="81" t="n">
        <v>37106</v>
      </c>
      <c r="C280" s="56" t="n">
        <v>4045.414</v>
      </c>
      <c r="D280" s="51" t="n">
        <v>3058.472</v>
      </c>
      <c r="E280" s="57" t="n">
        <v>7103.886</v>
      </c>
      <c r="F280" s="50" t="n">
        <v>449.038</v>
      </c>
      <c r="G280" s="160" t="n">
        <v>-6.96199999999988</v>
      </c>
      <c r="H280" s="160" t="n">
        <v>-35.8780000000015</v>
      </c>
      <c r="I280" s="51" t="n">
        <v>232.733</v>
      </c>
      <c r="J280" s="51" t="n">
        <v>269.821</v>
      </c>
      <c r="K280" s="51" t="n">
        <v>2700.802</v>
      </c>
      <c r="L280" s="51" t="n">
        <v>867.392</v>
      </c>
      <c r="M280" s="51" t="n">
        <v>1155.509</v>
      </c>
      <c r="N280" s="55" t="n">
        <v>932.088</v>
      </c>
      <c r="O280" s="55" t="n">
        <v>79</v>
      </c>
      <c r="P280" s="57" t="n">
        <v>6686.383</v>
      </c>
      <c r="Q280" s="50" t="n">
        <v>212.81</v>
      </c>
      <c r="R280" s="51" t="n">
        <v>204.693</v>
      </c>
      <c r="S280" s="51" t="n">
        <v>417.503</v>
      </c>
      <c r="T280" s="56" t="n">
        <v>36541410</v>
      </c>
      <c r="U280" s="125" t="n">
        <v>22702091</v>
      </c>
      <c r="V280" s="58" t="n">
        <v>0</v>
      </c>
      <c r="W280" s="130" t="n">
        <v>75.7449902482086</v>
      </c>
      <c r="X280" s="158" t="n">
        <v>91</v>
      </c>
      <c r="Y280" s="5" t="n">
        <v>67</v>
      </c>
      <c r="Z280" s="159" t="n">
        <v>74.5</v>
      </c>
    </row>
    <row r="281" customFormat="false" ht="11.25" hidden="false" customHeight="false" outlineLevel="0" collapsed="false">
      <c r="A281" s="134" t="s">
        <v>71</v>
      </c>
      <c r="B281" s="81" t="n">
        <v>37107</v>
      </c>
      <c r="C281" s="56" t="n">
        <v>3997.787</v>
      </c>
      <c r="D281" s="51" t="n">
        <v>3109.004</v>
      </c>
      <c r="E281" s="57" t="n">
        <v>7106.791</v>
      </c>
      <c r="F281" s="50" t="n">
        <v>377.03</v>
      </c>
      <c r="G281" s="160" t="n">
        <v>-78.97</v>
      </c>
      <c r="H281" s="160" t="n">
        <v>-114.848000000002</v>
      </c>
      <c r="I281" s="51" t="n">
        <v>212.401</v>
      </c>
      <c r="J281" s="51" t="n">
        <v>347.672</v>
      </c>
      <c r="K281" s="51" t="n">
        <v>2733.529</v>
      </c>
      <c r="L281" s="51" t="n">
        <v>859.83</v>
      </c>
      <c r="M281" s="51" t="n">
        <v>1153.526</v>
      </c>
      <c r="N281" s="55" t="n">
        <v>931.955</v>
      </c>
      <c r="O281" s="55" t="n">
        <v>94</v>
      </c>
      <c r="P281" s="57" t="n">
        <v>6709.943</v>
      </c>
      <c r="Q281" s="50" t="n">
        <v>198.15</v>
      </c>
      <c r="R281" s="51" t="n">
        <v>198.698</v>
      </c>
      <c r="S281" s="51" t="n">
        <v>396.848</v>
      </c>
      <c r="T281" s="56" t="n">
        <v>36739560</v>
      </c>
      <c r="U281" s="125" t="n">
        <v>22900789</v>
      </c>
      <c r="V281" s="58" t="n">
        <v>0</v>
      </c>
      <c r="W281" s="130" t="n">
        <v>76.6167651765378</v>
      </c>
      <c r="X281" s="158" t="n">
        <v>97</v>
      </c>
      <c r="Y281" s="5" t="n">
        <v>69</v>
      </c>
      <c r="Z281" s="159" t="n">
        <v>74.5</v>
      </c>
    </row>
    <row r="282" customFormat="false" ht="11.25" hidden="false" customHeight="false" outlineLevel="0" collapsed="false">
      <c r="A282" s="134" t="s">
        <v>72</v>
      </c>
      <c r="B282" s="81" t="n">
        <v>37108</v>
      </c>
      <c r="C282" s="56" t="n">
        <v>4017.421</v>
      </c>
      <c r="D282" s="51" t="n">
        <v>3106.315</v>
      </c>
      <c r="E282" s="57" t="n">
        <v>7123.736</v>
      </c>
      <c r="F282" s="50" t="n">
        <v>415.54</v>
      </c>
      <c r="G282" s="160" t="n">
        <v>-40.46</v>
      </c>
      <c r="H282" s="160" t="n">
        <v>-155.308000000002</v>
      </c>
      <c r="I282" s="51" t="n">
        <v>211.674</v>
      </c>
      <c r="J282" s="51" t="n">
        <v>338.636</v>
      </c>
      <c r="K282" s="51" t="n">
        <v>2732.899</v>
      </c>
      <c r="L282" s="51" t="n">
        <v>850.961</v>
      </c>
      <c r="M282" s="51" t="n">
        <v>1151.985</v>
      </c>
      <c r="N282" s="55" t="n">
        <v>920.455</v>
      </c>
      <c r="O282" s="55" t="n">
        <v>94</v>
      </c>
      <c r="P282" s="57" t="n">
        <v>6716.15</v>
      </c>
      <c r="Q282" s="50" t="n">
        <v>271.414</v>
      </c>
      <c r="R282" s="51" t="n">
        <v>136.172</v>
      </c>
      <c r="S282" s="51" t="n">
        <v>407.586</v>
      </c>
      <c r="T282" s="56" t="n">
        <v>37010974</v>
      </c>
      <c r="U282" s="125" t="n">
        <v>23036961</v>
      </c>
      <c r="V282" s="58" t="n">
        <v>0</v>
      </c>
      <c r="W282" s="130" t="n">
        <v>80.8515344686128</v>
      </c>
      <c r="X282" s="158" t="n">
        <v>96</v>
      </c>
      <c r="Y282" s="5" t="n">
        <v>63</v>
      </c>
      <c r="Z282" s="159" t="n">
        <v>76</v>
      </c>
    </row>
    <row r="283" customFormat="false" ht="11.25" hidden="false" customHeight="false" outlineLevel="0" collapsed="false">
      <c r="A283" s="134" t="s">
        <v>73</v>
      </c>
      <c r="B283" s="81" t="n">
        <v>37109</v>
      </c>
      <c r="C283" s="56" t="n">
        <v>4071.347</v>
      </c>
      <c r="D283" s="51" t="n">
        <v>3123.437</v>
      </c>
      <c r="E283" s="57" t="n">
        <v>7194.784</v>
      </c>
      <c r="F283" s="50" t="n">
        <v>481.746999999999</v>
      </c>
      <c r="G283" s="160" t="n">
        <v>25.7469999999992</v>
      </c>
      <c r="H283" s="160" t="n">
        <v>-129.561000000002</v>
      </c>
      <c r="I283" s="51" t="n">
        <v>236.869</v>
      </c>
      <c r="J283" s="51" t="n">
        <v>366.118</v>
      </c>
      <c r="K283" s="51" t="n">
        <v>2731.924</v>
      </c>
      <c r="L283" s="51" t="n">
        <v>861.224</v>
      </c>
      <c r="M283" s="51" t="n">
        <v>1154.309</v>
      </c>
      <c r="N283" s="55" t="n">
        <v>888.326</v>
      </c>
      <c r="O283" s="55" t="n">
        <v>94</v>
      </c>
      <c r="P283" s="57" t="n">
        <v>6814.517</v>
      </c>
      <c r="Q283" s="50" t="n">
        <v>254.661</v>
      </c>
      <c r="R283" s="51" t="n">
        <v>125.606</v>
      </c>
      <c r="S283" s="51" t="n">
        <v>380.267</v>
      </c>
      <c r="T283" s="56" t="n">
        <v>37265635</v>
      </c>
      <c r="U283" s="125" t="n">
        <v>23162567</v>
      </c>
      <c r="V283" s="58" t="n">
        <v>0</v>
      </c>
      <c r="W283" s="130" t="n">
        <v>75.4163852181953</v>
      </c>
      <c r="X283" s="158" t="n">
        <v>96</v>
      </c>
      <c r="Y283" s="5" t="n">
        <v>63</v>
      </c>
      <c r="Z283" s="159" t="n">
        <v>75</v>
      </c>
    </row>
    <row r="284" customFormat="false" ht="11.25" hidden="false" customHeight="false" outlineLevel="0" collapsed="false">
      <c r="A284" s="134" t="s">
        <v>74</v>
      </c>
      <c r="B284" s="81" t="n">
        <v>37110</v>
      </c>
      <c r="C284" s="56" t="n">
        <v>4030.573</v>
      </c>
      <c r="D284" s="51" t="n">
        <v>3087.29</v>
      </c>
      <c r="E284" s="57" t="n">
        <v>7117.863</v>
      </c>
      <c r="F284" s="50" t="n">
        <v>455.9</v>
      </c>
      <c r="G284" s="160" t="n">
        <v>-0.100000000000023</v>
      </c>
      <c r="H284" s="160" t="n">
        <v>-129.661000000002</v>
      </c>
      <c r="I284" s="51" t="n">
        <v>233.391</v>
      </c>
      <c r="J284" s="51" t="n">
        <v>356.649</v>
      </c>
      <c r="K284" s="51" t="n">
        <v>2705.792</v>
      </c>
      <c r="L284" s="51" t="n">
        <v>863.201</v>
      </c>
      <c r="M284" s="51" t="n">
        <v>1153.864</v>
      </c>
      <c r="N284" s="55" t="n">
        <v>882.929</v>
      </c>
      <c r="O284" s="55" t="n">
        <v>81</v>
      </c>
      <c r="P284" s="57" t="n">
        <v>6732.726</v>
      </c>
      <c r="Q284" s="50" t="n">
        <v>232.587</v>
      </c>
      <c r="R284" s="51" t="n">
        <v>152.55</v>
      </c>
      <c r="S284" s="51" t="n">
        <v>385.137</v>
      </c>
      <c r="T284" s="56" t="n">
        <v>37498222</v>
      </c>
      <c r="U284" s="125" t="n">
        <v>23315117</v>
      </c>
      <c r="V284" s="58" t="n">
        <v>6.25277607468888E-013</v>
      </c>
      <c r="W284" s="130" t="n">
        <v>76.4422064831686</v>
      </c>
      <c r="X284" s="158" t="n">
        <v>98</v>
      </c>
      <c r="Y284" s="5" t="n">
        <v>75</v>
      </c>
      <c r="Z284" s="159" t="n">
        <v>73.5</v>
      </c>
    </row>
    <row r="285" customFormat="false" ht="11.25" hidden="false" customHeight="false" outlineLevel="0" collapsed="false">
      <c r="A285" s="134" t="s">
        <v>68</v>
      </c>
      <c r="B285" s="81" t="n">
        <v>37111</v>
      </c>
      <c r="C285" s="56" t="n">
        <v>4010.761</v>
      </c>
      <c r="D285" s="51" t="n">
        <v>3019.154</v>
      </c>
      <c r="E285" s="57" t="n">
        <v>7029.915</v>
      </c>
      <c r="F285" s="50" t="n">
        <v>547.147000000001</v>
      </c>
      <c r="G285" s="160" t="n">
        <v>91.1470000000011</v>
      </c>
      <c r="H285" s="160" t="n">
        <v>-38.5140000000013</v>
      </c>
      <c r="I285" s="51" t="n">
        <v>229.138</v>
      </c>
      <c r="J285" s="51" t="n">
        <v>331.066</v>
      </c>
      <c r="K285" s="51" t="n">
        <v>2628.661</v>
      </c>
      <c r="L285" s="51" t="n">
        <v>870.536</v>
      </c>
      <c r="M285" s="51" t="n">
        <v>1134.935</v>
      </c>
      <c r="N285" s="55" t="n">
        <v>901.069</v>
      </c>
      <c r="O285" s="55" t="n">
        <v>83</v>
      </c>
      <c r="P285" s="57" t="n">
        <v>6725.552</v>
      </c>
      <c r="Q285" s="50" t="n">
        <v>153.332</v>
      </c>
      <c r="R285" s="51" t="n">
        <v>151.031</v>
      </c>
      <c r="S285" s="51" t="n">
        <v>304.363</v>
      </c>
      <c r="T285" s="56" t="n">
        <v>37651554</v>
      </c>
      <c r="U285" s="125" t="n">
        <v>23466148</v>
      </c>
      <c r="V285" s="58" t="n">
        <v>0</v>
      </c>
      <c r="W285" s="130" t="n">
        <v>76.1376602117379</v>
      </c>
      <c r="X285" s="158" t="n">
        <v>97</v>
      </c>
      <c r="Y285" s="5" t="n">
        <v>75</v>
      </c>
      <c r="Z285" s="159" t="n">
        <v>71.5</v>
      </c>
    </row>
    <row r="286" customFormat="false" ht="11.25" hidden="false" customHeight="false" outlineLevel="0" collapsed="false">
      <c r="A286" s="134" t="s">
        <v>69</v>
      </c>
      <c r="B286" s="81" t="n">
        <v>37112</v>
      </c>
      <c r="C286" s="56" t="n">
        <v>4025.404</v>
      </c>
      <c r="D286" s="51" t="n">
        <v>3076.931</v>
      </c>
      <c r="E286" s="57" t="n">
        <v>7102.335</v>
      </c>
      <c r="F286" s="50" t="n">
        <v>601.594000000001</v>
      </c>
      <c r="G286" s="160" t="n">
        <v>145.594000000001</v>
      </c>
      <c r="H286" s="160" t="n">
        <v>107.079999999999</v>
      </c>
      <c r="I286" s="51" t="n">
        <v>221.265</v>
      </c>
      <c r="J286" s="51" t="n">
        <v>292.268</v>
      </c>
      <c r="K286" s="51" t="n">
        <v>2699.81</v>
      </c>
      <c r="L286" s="51" t="n">
        <v>849.359</v>
      </c>
      <c r="M286" s="51" t="n">
        <v>1121.528</v>
      </c>
      <c r="N286" s="55" t="n">
        <v>893.513</v>
      </c>
      <c r="O286" s="55" t="n">
        <v>79</v>
      </c>
      <c r="P286" s="57" t="n">
        <v>6758.337</v>
      </c>
      <c r="Q286" s="50" t="n">
        <v>183.998</v>
      </c>
      <c r="R286" s="51" t="n">
        <v>160</v>
      </c>
      <c r="S286" s="51" t="n">
        <v>343.998</v>
      </c>
      <c r="T286" s="56" t="n">
        <v>37835552</v>
      </c>
      <c r="U286" s="125" t="n">
        <v>23626148</v>
      </c>
      <c r="V286" s="58" t="n">
        <v>5.11590769747272E-013</v>
      </c>
      <c r="W286" s="130" t="n">
        <v>62.8326395445429</v>
      </c>
      <c r="X286" s="158" t="n">
        <v>93</v>
      </c>
      <c r="Y286" s="5" t="n">
        <v>74</v>
      </c>
      <c r="Z286" s="159" t="n">
        <v>65.5</v>
      </c>
    </row>
    <row r="287" customFormat="false" ht="11.25" hidden="false" customHeight="false" outlineLevel="0" collapsed="false">
      <c r="A287" s="134" t="s">
        <v>70</v>
      </c>
      <c r="B287" s="81" t="n">
        <v>37113</v>
      </c>
      <c r="C287" s="56" t="n">
        <v>3999.183</v>
      </c>
      <c r="D287" s="51" t="n">
        <v>3014.706</v>
      </c>
      <c r="E287" s="57" t="n">
        <v>7013.889</v>
      </c>
      <c r="F287" s="50" t="n">
        <v>420.724</v>
      </c>
      <c r="G287" s="160" t="n">
        <v>-35.2760000000001</v>
      </c>
      <c r="H287" s="160" t="n">
        <v>71.8039999999992</v>
      </c>
      <c r="I287" s="51" t="n">
        <v>211.958</v>
      </c>
      <c r="J287" s="51" t="n">
        <v>284.035</v>
      </c>
      <c r="K287" s="51" t="n">
        <v>2726.911</v>
      </c>
      <c r="L287" s="51" t="n">
        <v>848.835</v>
      </c>
      <c r="M287" s="51" t="n">
        <v>1128.828</v>
      </c>
      <c r="N287" s="55" t="n">
        <v>889.01</v>
      </c>
      <c r="O287" s="55" t="n">
        <v>79</v>
      </c>
      <c r="P287" s="57" t="n">
        <v>6589.301</v>
      </c>
      <c r="Q287" s="50" t="n">
        <v>197.588</v>
      </c>
      <c r="R287" s="51" t="n">
        <v>227</v>
      </c>
      <c r="S287" s="51" t="n">
        <v>424.588</v>
      </c>
      <c r="T287" s="56" t="n">
        <v>38033140</v>
      </c>
      <c r="U287" s="125" t="n">
        <v>23853148</v>
      </c>
      <c r="V287" s="58" t="n">
        <v>0</v>
      </c>
      <c r="W287" s="130" t="n">
        <v>67.536152653838</v>
      </c>
      <c r="X287" s="158" t="n">
        <v>90</v>
      </c>
      <c r="Y287" s="5" t="n">
        <v>69</v>
      </c>
      <c r="Z287" s="159" t="n">
        <v>65</v>
      </c>
    </row>
    <row r="288" customFormat="false" ht="11.25" hidden="false" customHeight="false" outlineLevel="0" collapsed="false">
      <c r="A288" s="134" t="s">
        <v>71</v>
      </c>
      <c r="B288" s="81" t="n">
        <v>37114</v>
      </c>
      <c r="C288" s="56" t="n">
        <v>4080.44</v>
      </c>
      <c r="D288" s="51" t="n">
        <v>2960.709</v>
      </c>
      <c r="E288" s="57" t="n">
        <v>7041.149</v>
      </c>
      <c r="F288" s="50" t="n">
        <v>362.677999999999</v>
      </c>
      <c r="G288" s="160" t="n">
        <v>-93.3220000000014</v>
      </c>
      <c r="H288" s="160" t="n">
        <v>-21.5180000000022</v>
      </c>
      <c r="I288" s="51" t="n">
        <v>209.251</v>
      </c>
      <c r="J288" s="51" t="n">
        <v>394.077</v>
      </c>
      <c r="K288" s="51" t="n">
        <v>2582.902</v>
      </c>
      <c r="L288" s="51" t="n">
        <v>865.744</v>
      </c>
      <c r="M288" s="51" t="n">
        <v>1136.126</v>
      </c>
      <c r="N288" s="55" t="n">
        <v>900.154</v>
      </c>
      <c r="O288" s="55" t="n">
        <v>81</v>
      </c>
      <c r="P288" s="57" t="n">
        <v>6531.932</v>
      </c>
      <c r="Q288" s="50" t="n">
        <v>262.285</v>
      </c>
      <c r="R288" s="51" t="n">
        <v>246.932</v>
      </c>
      <c r="S288" s="51" t="n">
        <v>509.217</v>
      </c>
      <c r="T288" s="56" t="n">
        <v>38295425</v>
      </c>
      <c r="U288" s="125" t="n">
        <v>24100080</v>
      </c>
      <c r="V288" s="58" t="n">
        <v>0</v>
      </c>
      <c r="W288" s="130" t="n">
        <v>70.7528870022071</v>
      </c>
      <c r="X288" s="158" t="n">
        <v>94</v>
      </c>
      <c r="Y288" s="5" t="n">
        <v>65</v>
      </c>
      <c r="Z288" s="159" t="n">
        <v>79.5</v>
      </c>
    </row>
    <row r="289" customFormat="false" ht="11.25" hidden="false" customHeight="false" outlineLevel="0" collapsed="false">
      <c r="A289" s="134" t="s">
        <v>72</v>
      </c>
      <c r="B289" s="81" t="n">
        <v>37115</v>
      </c>
      <c r="C289" s="56" t="n">
        <v>4078.262</v>
      </c>
      <c r="D289" s="51" t="n">
        <v>3165.126</v>
      </c>
      <c r="E289" s="57" t="n">
        <v>7243.388</v>
      </c>
      <c r="F289" s="50" t="n">
        <v>268.218000000002</v>
      </c>
      <c r="G289" s="160" t="n">
        <v>-187.781999999998</v>
      </c>
      <c r="H289" s="160" t="n">
        <v>-209.300000000001</v>
      </c>
      <c r="I289" s="51" t="n">
        <v>208.315</v>
      </c>
      <c r="J289" s="51" t="n">
        <v>424.343</v>
      </c>
      <c r="K289" s="51" t="n">
        <v>2789.934</v>
      </c>
      <c r="L289" s="51" t="n">
        <v>867.594</v>
      </c>
      <c r="M289" s="51" t="n">
        <v>1136.188</v>
      </c>
      <c r="N289" s="55" t="n">
        <v>935.685</v>
      </c>
      <c r="O289" s="55" t="n">
        <v>81</v>
      </c>
      <c r="P289" s="57" t="n">
        <v>6711.277</v>
      </c>
      <c r="Q289" s="50" t="n">
        <v>284.877</v>
      </c>
      <c r="R289" s="51" t="n">
        <v>247.234</v>
      </c>
      <c r="S289" s="51" t="n">
        <v>532.111</v>
      </c>
      <c r="T289" s="56" t="n">
        <v>38580302</v>
      </c>
      <c r="U289" s="125" t="n">
        <v>24347314</v>
      </c>
      <c r="V289" s="58" t="n">
        <v>0</v>
      </c>
      <c r="W289" s="130" t="n">
        <v>72.9023099272516</v>
      </c>
      <c r="X289" s="158" t="n">
        <v>95</v>
      </c>
      <c r="Y289" s="5" t="n">
        <v>65</v>
      </c>
      <c r="Z289" s="159" t="n">
        <v>80</v>
      </c>
    </row>
    <row r="290" customFormat="false" ht="11.25" hidden="false" customHeight="false" outlineLevel="0" collapsed="false">
      <c r="A290" s="134" t="s">
        <v>73</v>
      </c>
      <c r="B290" s="81" t="n">
        <v>37116</v>
      </c>
      <c r="C290" s="56" t="n">
        <v>4069.345</v>
      </c>
      <c r="D290" s="51" t="n">
        <v>3099.978</v>
      </c>
      <c r="E290" s="57" t="n">
        <v>7169.323</v>
      </c>
      <c r="F290" s="50" t="n">
        <v>389</v>
      </c>
      <c r="G290" s="160" t="n">
        <v>-67</v>
      </c>
      <c r="H290" s="160" t="n">
        <v>-276.300000000001</v>
      </c>
      <c r="I290" s="51" t="n">
        <v>202.5</v>
      </c>
      <c r="J290" s="51" t="n">
        <v>412.179</v>
      </c>
      <c r="K290" s="51" t="n">
        <v>2793.762</v>
      </c>
      <c r="L290" s="51" t="n">
        <v>862.511</v>
      </c>
      <c r="M290" s="51" t="n">
        <v>1100.137</v>
      </c>
      <c r="N290" s="55" t="n">
        <v>915.858</v>
      </c>
      <c r="O290" s="55" t="n">
        <v>81</v>
      </c>
      <c r="P290" s="57" t="n">
        <v>6756.947</v>
      </c>
      <c r="Q290" s="50" t="n">
        <v>247.95</v>
      </c>
      <c r="R290" s="51" t="n">
        <v>164.417</v>
      </c>
      <c r="S290" s="51" t="n">
        <v>412.367</v>
      </c>
      <c r="T290" s="56" t="n">
        <v>38828252</v>
      </c>
      <c r="U290" s="125" t="n">
        <v>24511731</v>
      </c>
      <c r="V290" s="58" t="n">
        <v>0.00900000000024193</v>
      </c>
      <c r="W290" s="130" t="n">
        <v>72.156583499583</v>
      </c>
      <c r="X290" s="158" t="n">
        <v>79</v>
      </c>
      <c r="Y290" s="5" t="n">
        <v>55</v>
      </c>
      <c r="Z290" s="159" t="n">
        <v>67</v>
      </c>
    </row>
    <row r="291" customFormat="false" ht="11.25" hidden="false" customHeight="false" outlineLevel="0" collapsed="false">
      <c r="A291" s="134" t="s">
        <v>74</v>
      </c>
      <c r="B291" s="81" t="n">
        <v>37117</v>
      </c>
      <c r="C291" s="56" t="n">
        <v>3995.621</v>
      </c>
      <c r="D291" s="51" t="n">
        <v>3116.756</v>
      </c>
      <c r="E291" s="57" t="n">
        <v>7112.377</v>
      </c>
      <c r="F291" s="50" t="n">
        <v>609.049</v>
      </c>
      <c r="G291" s="160" t="n">
        <v>153.049</v>
      </c>
      <c r="H291" s="160" t="n">
        <v>-123.251</v>
      </c>
      <c r="I291" s="51" t="n">
        <v>233.629</v>
      </c>
      <c r="J291" s="51" t="n">
        <v>414.518</v>
      </c>
      <c r="K291" s="51" t="n">
        <v>2754.955</v>
      </c>
      <c r="L291" s="51" t="n">
        <v>860.51</v>
      </c>
      <c r="M291" s="51" t="n">
        <v>890.295</v>
      </c>
      <c r="N291" s="55" t="n">
        <v>907.187</v>
      </c>
      <c r="O291" s="55" t="n">
        <v>101</v>
      </c>
      <c r="P291" s="57" t="n">
        <v>6771.143</v>
      </c>
      <c r="Q291" s="50" t="n">
        <v>230.264</v>
      </c>
      <c r="R291" s="51" t="n">
        <v>110.97</v>
      </c>
      <c r="S291" s="51" t="n">
        <v>341.234</v>
      </c>
      <c r="T291" s="56" t="n">
        <v>39058516</v>
      </c>
      <c r="U291" s="125" t="n">
        <v>24622701</v>
      </c>
      <c r="V291" s="58" t="n">
        <v>0</v>
      </c>
      <c r="W291" s="130" t="n">
        <v>70.1957568954779</v>
      </c>
      <c r="X291" s="158" t="n">
        <v>82</v>
      </c>
      <c r="Y291" s="5" t="n">
        <v>57</v>
      </c>
      <c r="Z291" s="159" t="n">
        <v>69.5</v>
      </c>
    </row>
    <row r="292" customFormat="false" ht="11.25" hidden="false" customHeight="false" outlineLevel="0" collapsed="false">
      <c r="A292" s="134" t="s">
        <v>68</v>
      </c>
      <c r="B292" s="81" t="n">
        <v>37118</v>
      </c>
      <c r="C292" s="56" t="n">
        <v>3988.392</v>
      </c>
      <c r="D292" s="51" t="n">
        <v>3040.276</v>
      </c>
      <c r="E292" s="57" t="n">
        <v>7028.668</v>
      </c>
      <c r="F292" s="50" t="n">
        <v>451.783</v>
      </c>
      <c r="G292" s="160" t="n">
        <v>-4.21700000000044</v>
      </c>
      <c r="H292" s="160" t="n">
        <v>-127.468000000001</v>
      </c>
      <c r="I292" s="51" t="n">
        <v>245.747</v>
      </c>
      <c r="J292" s="51" t="n">
        <v>375.751</v>
      </c>
      <c r="K292" s="51" t="n">
        <v>2665.845</v>
      </c>
      <c r="L292" s="51" t="n">
        <v>869.894</v>
      </c>
      <c r="M292" s="51" t="n">
        <v>1146.201</v>
      </c>
      <c r="N292" s="55" t="n">
        <v>931.96</v>
      </c>
      <c r="O292" s="55" t="n">
        <v>78</v>
      </c>
      <c r="P292" s="57" t="n">
        <v>6765.181</v>
      </c>
      <c r="Q292" s="50" t="n">
        <v>128.595</v>
      </c>
      <c r="R292" s="51" t="n">
        <v>134.892</v>
      </c>
      <c r="S292" s="51" t="n">
        <v>263.487</v>
      </c>
      <c r="T292" s="56" t="n">
        <v>39187111</v>
      </c>
      <c r="U292" s="125" t="n">
        <v>24757593</v>
      </c>
      <c r="V292" s="58" t="n">
        <v>0</v>
      </c>
      <c r="W292" s="130" t="n">
        <v>69.4322574240438</v>
      </c>
      <c r="X292" s="158" t="n">
        <v>78</v>
      </c>
      <c r="Y292" s="5" t="n">
        <v>54</v>
      </c>
      <c r="Z292" s="159" t="n">
        <v>66</v>
      </c>
    </row>
    <row r="293" customFormat="false" ht="11.25" hidden="false" customHeight="false" outlineLevel="0" collapsed="false">
      <c r="A293" s="134" t="s">
        <v>69</v>
      </c>
      <c r="B293" s="81" t="n">
        <v>37119</v>
      </c>
      <c r="C293" s="56" t="n">
        <v>3986.024</v>
      </c>
      <c r="D293" s="51" t="n">
        <v>3126.887</v>
      </c>
      <c r="E293" s="57" t="n">
        <v>7112.911</v>
      </c>
      <c r="F293" s="50" t="n">
        <v>433.508000000001</v>
      </c>
      <c r="G293" s="160" t="n">
        <v>-22.4919999999993</v>
      </c>
      <c r="H293" s="160" t="n">
        <v>-149.96</v>
      </c>
      <c r="I293" s="51" t="n">
        <v>239.534</v>
      </c>
      <c r="J293" s="51" t="n">
        <v>375.301</v>
      </c>
      <c r="K293" s="51" t="n">
        <v>2775.689</v>
      </c>
      <c r="L293" s="51" t="n">
        <v>855.841</v>
      </c>
      <c r="M293" s="51" t="n">
        <v>1162.293</v>
      </c>
      <c r="N293" s="55" t="n">
        <v>931.897</v>
      </c>
      <c r="O293" s="55" t="n">
        <v>88</v>
      </c>
      <c r="P293" s="57" t="n">
        <v>6862.063</v>
      </c>
      <c r="Q293" s="50" t="n">
        <v>137.505</v>
      </c>
      <c r="R293" s="51" t="n">
        <v>113.343</v>
      </c>
      <c r="S293" s="51" t="n">
        <v>250.848</v>
      </c>
      <c r="T293" s="56" t="n">
        <v>39324616</v>
      </c>
      <c r="U293" s="125" t="n">
        <v>24870936</v>
      </c>
      <c r="V293" s="58" t="n">
        <v>0</v>
      </c>
      <c r="W293" s="130" t="n">
        <v>66.2511121738486</v>
      </c>
      <c r="X293" s="158" t="n">
        <v>76</v>
      </c>
      <c r="Y293" s="5" t="n">
        <v>50</v>
      </c>
      <c r="Z293" s="159" t="n">
        <v>63</v>
      </c>
    </row>
    <row r="294" customFormat="false" ht="11.25" hidden="false" customHeight="false" outlineLevel="0" collapsed="false">
      <c r="A294" s="134" t="s">
        <v>70</v>
      </c>
      <c r="B294" s="81" t="n">
        <v>37120</v>
      </c>
      <c r="C294" s="56" t="n">
        <v>3932.548</v>
      </c>
      <c r="D294" s="51" t="n">
        <v>3168.139</v>
      </c>
      <c r="E294" s="57" t="n">
        <v>7100.687</v>
      </c>
      <c r="F294" s="50" t="n">
        <v>233.193</v>
      </c>
      <c r="G294" s="160" t="n">
        <v>-222.807</v>
      </c>
      <c r="H294" s="160" t="n">
        <v>-372.767</v>
      </c>
      <c r="I294" s="51" t="n">
        <v>234.347</v>
      </c>
      <c r="J294" s="51" t="n">
        <v>429.1</v>
      </c>
      <c r="K294" s="51" t="n">
        <v>2804.213</v>
      </c>
      <c r="L294" s="51" t="n">
        <v>872.077</v>
      </c>
      <c r="M294" s="51" t="n">
        <v>1149.723</v>
      </c>
      <c r="N294" s="55" t="n">
        <v>931.539</v>
      </c>
      <c r="O294" s="55" t="n">
        <v>79</v>
      </c>
      <c r="P294" s="57" t="n">
        <v>6733.192</v>
      </c>
      <c r="Q294" s="50" t="n">
        <v>229.559</v>
      </c>
      <c r="R294" s="51" t="n">
        <v>137.936</v>
      </c>
      <c r="S294" s="51" t="n">
        <v>367.495</v>
      </c>
      <c r="T294" s="56" t="n">
        <v>39554175</v>
      </c>
      <c r="U294" s="125" t="n">
        <v>25008872</v>
      </c>
      <c r="V294" s="58" t="n">
        <v>0</v>
      </c>
      <c r="W294" s="130" t="n">
        <v>67.5510678147641</v>
      </c>
      <c r="X294" s="158" t="n">
        <v>82</v>
      </c>
      <c r="Y294" s="5" t="n">
        <v>49</v>
      </c>
      <c r="Z294" s="159" t="n">
        <v>65.5</v>
      </c>
    </row>
    <row r="295" customFormat="false" ht="11.25" hidden="false" customHeight="false" outlineLevel="0" collapsed="false">
      <c r="A295" s="134" t="s">
        <v>71</v>
      </c>
      <c r="B295" s="81" t="n">
        <v>37121</v>
      </c>
      <c r="C295" s="56" t="n">
        <v>4023.15</v>
      </c>
      <c r="D295" s="51" t="n">
        <v>3110.783</v>
      </c>
      <c r="E295" s="57" t="n">
        <v>7133.933</v>
      </c>
      <c r="F295" s="50" t="n">
        <v>382.920000000001</v>
      </c>
      <c r="G295" s="160" t="n">
        <v>-73.0799999999994</v>
      </c>
      <c r="H295" s="160" t="n">
        <v>-445.846999999999</v>
      </c>
      <c r="I295" s="51" t="n">
        <v>225.225</v>
      </c>
      <c r="J295" s="51" t="n">
        <v>387.543</v>
      </c>
      <c r="K295" s="51" t="n">
        <v>2789.044</v>
      </c>
      <c r="L295" s="51" t="n">
        <v>858.988</v>
      </c>
      <c r="M295" s="51" t="n">
        <v>1149.734</v>
      </c>
      <c r="N295" s="55" t="n">
        <v>928.686</v>
      </c>
      <c r="O295" s="55" t="n">
        <v>91</v>
      </c>
      <c r="P295" s="57" t="n">
        <v>6813.14</v>
      </c>
      <c r="Q295" s="50" t="n">
        <v>202.572</v>
      </c>
      <c r="R295" s="51" t="n">
        <v>118.221</v>
      </c>
      <c r="S295" s="51" t="n">
        <v>320.793</v>
      </c>
      <c r="T295" s="56" t="n">
        <v>39756747</v>
      </c>
      <c r="U295" s="125" t="n">
        <v>25127093</v>
      </c>
      <c r="V295" s="58" t="n">
        <v>0</v>
      </c>
      <c r="W295" s="130" t="n">
        <v>73.3209227480034</v>
      </c>
      <c r="X295" s="158" t="n">
        <v>89</v>
      </c>
      <c r="Y295" s="5" t="n">
        <v>50</v>
      </c>
      <c r="Z295" s="159" t="n">
        <v>69.5</v>
      </c>
    </row>
    <row r="296" customFormat="false" ht="11.25" hidden="false" customHeight="false" outlineLevel="0" collapsed="false">
      <c r="A296" s="134" t="s">
        <v>72</v>
      </c>
      <c r="B296" s="81" t="n">
        <v>37122</v>
      </c>
      <c r="C296" s="56" t="n">
        <v>4049.403</v>
      </c>
      <c r="D296" s="51" t="n">
        <v>3062.996</v>
      </c>
      <c r="E296" s="57" t="n">
        <v>7112.399</v>
      </c>
      <c r="F296" s="50" t="n">
        <v>420.913999999999</v>
      </c>
      <c r="G296" s="160" t="n">
        <v>-35.0860000000008</v>
      </c>
      <c r="H296" s="160" t="n">
        <v>-480.933</v>
      </c>
      <c r="I296" s="51" t="n">
        <v>224.553</v>
      </c>
      <c r="J296" s="51" t="n">
        <v>404.456</v>
      </c>
      <c r="K296" s="51" t="n">
        <v>2775.181</v>
      </c>
      <c r="L296" s="51" t="n">
        <v>836.139</v>
      </c>
      <c r="M296" s="51" t="n">
        <v>1136.344</v>
      </c>
      <c r="N296" s="55" t="n">
        <v>931.694</v>
      </c>
      <c r="O296" s="55" t="n">
        <v>88</v>
      </c>
      <c r="P296" s="57" t="n">
        <v>6817.281</v>
      </c>
      <c r="Q296" s="50" t="n">
        <v>212.327</v>
      </c>
      <c r="R296" s="51" t="n">
        <v>82.791</v>
      </c>
      <c r="S296" s="51" t="n">
        <v>295.118</v>
      </c>
      <c r="T296" s="56" t="n">
        <v>39969074</v>
      </c>
      <c r="U296" s="125" t="n">
        <v>25209884</v>
      </c>
      <c r="V296" s="58" t="n">
        <v>0</v>
      </c>
      <c r="W296" s="130" t="n">
        <v>78.7120413060263</v>
      </c>
      <c r="X296" s="158" t="n">
        <v>94</v>
      </c>
      <c r="Y296" s="5" t="n">
        <v>59</v>
      </c>
      <c r="Z296" s="159" t="n">
        <v>76.5</v>
      </c>
    </row>
    <row r="297" customFormat="false" ht="11.25" hidden="false" customHeight="false" outlineLevel="0" collapsed="false">
      <c r="A297" s="134" t="s">
        <v>73</v>
      </c>
      <c r="B297" s="81" t="n">
        <v>37123</v>
      </c>
      <c r="C297" s="56" t="n">
        <v>4056.301</v>
      </c>
      <c r="D297" s="51" t="n">
        <v>2988.709</v>
      </c>
      <c r="E297" s="57" t="n">
        <v>7045.01</v>
      </c>
      <c r="F297" s="50" t="n">
        <v>522.526000000001</v>
      </c>
      <c r="G297" s="160" t="n">
        <v>66.5260000000008</v>
      </c>
      <c r="H297" s="160" t="n">
        <v>-414.406999999999</v>
      </c>
      <c r="I297" s="51" t="n">
        <v>231.899</v>
      </c>
      <c r="J297" s="51" t="n">
        <v>436.707</v>
      </c>
      <c r="K297" s="51" t="n">
        <v>2738.822</v>
      </c>
      <c r="L297" s="51" t="n">
        <v>752.309</v>
      </c>
      <c r="M297" s="51" t="n">
        <v>1139.672</v>
      </c>
      <c r="N297" s="55" t="n">
        <v>931.62</v>
      </c>
      <c r="O297" s="55" t="n">
        <v>88</v>
      </c>
      <c r="P297" s="57" t="n">
        <v>6841.555</v>
      </c>
      <c r="Q297" s="50" t="n">
        <v>111.997</v>
      </c>
      <c r="R297" s="51" t="n">
        <v>91.458</v>
      </c>
      <c r="S297" s="51" t="n">
        <v>203.455</v>
      </c>
      <c r="T297" s="56" t="n">
        <v>40081071</v>
      </c>
      <c r="U297" s="125" t="n">
        <v>25301342</v>
      </c>
      <c r="V297" s="58" t="n">
        <v>0</v>
      </c>
      <c r="W297" s="130" t="n">
        <v>76.9025739196017</v>
      </c>
      <c r="X297" s="158" t="n">
        <v>89</v>
      </c>
      <c r="Y297" s="5" t="n">
        <v>63</v>
      </c>
      <c r="Z297" s="159" t="n">
        <v>76</v>
      </c>
    </row>
    <row r="298" customFormat="false" ht="11.25" hidden="false" customHeight="false" outlineLevel="0" collapsed="false">
      <c r="A298" s="134" t="s">
        <v>74</v>
      </c>
      <c r="B298" s="81" t="n">
        <v>37124</v>
      </c>
      <c r="C298" s="56" t="n">
        <v>3734.263</v>
      </c>
      <c r="D298" s="51" t="n">
        <v>2911.371</v>
      </c>
      <c r="E298" s="57" t="n">
        <v>6645.634</v>
      </c>
      <c r="F298" s="50" t="n">
        <v>537.03</v>
      </c>
      <c r="G298" s="160" t="n">
        <v>81.03</v>
      </c>
      <c r="H298" s="160" t="n">
        <v>-333.376999999999</v>
      </c>
      <c r="I298" s="51" t="n">
        <v>233.242</v>
      </c>
      <c r="J298" s="51" t="n">
        <v>320.752</v>
      </c>
      <c r="K298" s="51" t="n">
        <v>2536.282</v>
      </c>
      <c r="L298" s="51" t="n">
        <v>805.79</v>
      </c>
      <c r="M298" s="51" t="n">
        <v>1158.055</v>
      </c>
      <c r="N298" s="55" t="n">
        <v>807.115</v>
      </c>
      <c r="O298" s="55" t="n">
        <v>79</v>
      </c>
      <c r="P298" s="57" t="n">
        <v>6477.266</v>
      </c>
      <c r="Q298" s="50" t="n">
        <v>141.261</v>
      </c>
      <c r="R298" s="51" t="n">
        <v>27.107</v>
      </c>
      <c r="S298" s="51" t="n">
        <v>168.368</v>
      </c>
      <c r="T298" s="56" t="n">
        <v>40222332</v>
      </c>
      <c r="U298" s="125" t="n">
        <v>25328449</v>
      </c>
      <c r="V298" s="58" t="n">
        <v>3.97903932025656E-013</v>
      </c>
      <c r="W298" s="130" t="n">
        <v>73.2730320247946</v>
      </c>
      <c r="X298" s="158" t="n">
        <v>85</v>
      </c>
      <c r="Y298" s="5" t="n">
        <v>57</v>
      </c>
      <c r="Z298" s="159" t="n">
        <v>71</v>
      </c>
    </row>
    <row r="299" customFormat="false" ht="11.25" hidden="false" customHeight="false" outlineLevel="0" collapsed="false">
      <c r="A299" s="134" t="s">
        <v>68</v>
      </c>
      <c r="B299" s="81" t="n">
        <v>37125</v>
      </c>
      <c r="C299" s="56" t="n">
        <v>3697.292</v>
      </c>
      <c r="D299" s="51" t="n">
        <v>3113.547</v>
      </c>
      <c r="E299" s="57" t="n">
        <v>6810.839</v>
      </c>
      <c r="F299" s="50" t="n">
        <v>546.905</v>
      </c>
      <c r="G299" s="160" t="n">
        <v>90.9049999999995</v>
      </c>
      <c r="H299" s="160" t="n">
        <v>-242.472</v>
      </c>
      <c r="I299" s="51" t="n">
        <v>236.11</v>
      </c>
      <c r="J299" s="51" t="n">
        <v>192.3</v>
      </c>
      <c r="K299" s="51" t="n">
        <v>2776.092</v>
      </c>
      <c r="L299" s="51" t="n">
        <v>810.613</v>
      </c>
      <c r="M299" s="51" t="n">
        <v>1141.332</v>
      </c>
      <c r="N299" s="55" t="n">
        <v>870.394</v>
      </c>
      <c r="O299" s="55" t="n">
        <v>79</v>
      </c>
      <c r="P299" s="57" t="n">
        <v>6652.746</v>
      </c>
      <c r="Q299" s="50" t="n">
        <v>128.394</v>
      </c>
      <c r="R299" s="51" t="n">
        <v>29.699</v>
      </c>
      <c r="S299" s="51" t="n">
        <v>158.093</v>
      </c>
      <c r="T299" s="56" t="n">
        <v>40350726</v>
      </c>
      <c r="U299" s="125" t="n">
        <v>25358148</v>
      </c>
      <c r="V299" s="58" t="n">
        <v>0</v>
      </c>
      <c r="W299" s="54"/>
      <c r="X299" s="131"/>
      <c r="Y299" s="54"/>
      <c r="Z299" s="92"/>
    </row>
    <row r="300" customFormat="false" ht="11.25" hidden="false" customHeight="false" outlineLevel="0" collapsed="false">
      <c r="A300" s="134" t="s">
        <v>69</v>
      </c>
      <c r="B300" s="81" t="n">
        <v>37126</v>
      </c>
      <c r="C300" s="56" t="n">
        <v>3678.655</v>
      </c>
      <c r="D300" s="51" t="n">
        <v>3023.973</v>
      </c>
      <c r="E300" s="57" t="n">
        <v>6702.628</v>
      </c>
      <c r="F300" s="50" t="n">
        <v>405.007000000001</v>
      </c>
      <c r="G300" s="160" t="n">
        <v>-50.9929999999988</v>
      </c>
      <c r="H300" s="160" t="n">
        <v>-293.464999999999</v>
      </c>
      <c r="I300" s="51" t="n">
        <v>230.687</v>
      </c>
      <c r="J300" s="51" t="n">
        <v>249.95</v>
      </c>
      <c r="K300" s="51" t="n">
        <v>2715.729</v>
      </c>
      <c r="L300" s="51" t="n">
        <v>788.405</v>
      </c>
      <c r="M300" s="51" t="n">
        <v>1177.463</v>
      </c>
      <c r="N300" s="55" t="n">
        <v>845.156</v>
      </c>
      <c r="O300" s="55" t="n">
        <v>79</v>
      </c>
      <c r="P300" s="57" t="n">
        <v>6491.397</v>
      </c>
      <c r="Q300" s="50" t="n">
        <v>46.664</v>
      </c>
      <c r="R300" s="51" t="n">
        <v>164.567</v>
      </c>
      <c r="S300" s="51" t="n">
        <v>211.231</v>
      </c>
      <c r="T300" s="56" t="n">
        <v>40397390</v>
      </c>
      <c r="U300" s="125" t="n">
        <v>25522715</v>
      </c>
      <c r="V300" s="58" t="n">
        <v>-2.27373675443232E-013</v>
      </c>
      <c r="W300" s="54"/>
      <c r="X300" s="131"/>
      <c r="Y300" s="54"/>
      <c r="Z300" s="92"/>
    </row>
    <row r="301" customFormat="false" ht="11.25" hidden="false" customHeight="false" outlineLevel="0" collapsed="false">
      <c r="A301" s="134" t="s">
        <v>70</v>
      </c>
      <c r="B301" s="81" t="n">
        <v>37127</v>
      </c>
      <c r="C301" s="56" t="n">
        <v>3971.37</v>
      </c>
      <c r="D301" s="51" t="n">
        <v>3069.079</v>
      </c>
      <c r="E301" s="57" t="n">
        <v>7040.449</v>
      </c>
      <c r="F301" s="50" t="n">
        <v>479.989000000001</v>
      </c>
      <c r="G301" s="160" t="n">
        <v>23.9890000000014</v>
      </c>
      <c r="H301" s="160" t="n">
        <v>-269.475999999997</v>
      </c>
      <c r="I301" s="51" t="n">
        <v>225.149</v>
      </c>
      <c r="J301" s="51" t="n">
        <v>341.861</v>
      </c>
      <c r="K301" s="51" t="n">
        <v>2759.94</v>
      </c>
      <c r="L301" s="51" t="n">
        <v>816.788</v>
      </c>
      <c r="M301" s="51" t="n">
        <v>1157.508</v>
      </c>
      <c r="N301" s="55" t="n">
        <v>926.772</v>
      </c>
      <c r="O301" s="55" t="n">
        <v>90</v>
      </c>
      <c r="P301" s="57" t="n">
        <v>6798.007</v>
      </c>
      <c r="Q301" s="50" t="n">
        <v>150.171</v>
      </c>
      <c r="R301" s="51" t="n">
        <v>92.271</v>
      </c>
      <c r="S301" s="51" t="n">
        <v>242.442</v>
      </c>
      <c r="T301" s="56" t="n">
        <v>40547561</v>
      </c>
      <c r="U301" s="125" t="n">
        <v>25614986</v>
      </c>
      <c r="V301" s="58" t="n">
        <v>0</v>
      </c>
      <c r="W301" s="5"/>
      <c r="X301" s="158"/>
      <c r="Y301" s="5"/>
      <c r="Z301" s="80"/>
    </row>
    <row r="302" customFormat="false" ht="11.25" hidden="false" customHeight="false" outlineLevel="0" collapsed="false">
      <c r="A302" s="134" t="s">
        <v>71</v>
      </c>
      <c r="B302" s="81" t="n">
        <v>37128</v>
      </c>
      <c r="C302" s="56" t="n">
        <v>4031.573</v>
      </c>
      <c r="D302" s="51" t="n">
        <v>3077.502</v>
      </c>
      <c r="E302" s="57" t="n">
        <v>7109.075</v>
      </c>
      <c r="F302" s="50" t="n">
        <v>500.158999999999</v>
      </c>
      <c r="G302" s="160" t="n">
        <v>44.1589999999991</v>
      </c>
      <c r="H302" s="160" t="n">
        <v>-225.316999999998</v>
      </c>
      <c r="I302" s="51" t="n">
        <v>216.095</v>
      </c>
      <c r="J302" s="51" t="n">
        <v>396.046</v>
      </c>
      <c r="K302" s="51" t="n">
        <v>2743.841</v>
      </c>
      <c r="L302" s="51" t="n">
        <v>788.924</v>
      </c>
      <c r="M302" s="51" t="n">
        <v>1160.65</v>
      </c>
      <c r="N302" s="55" t="n">
        <v>909.528</v>
      </c>
      <c r="O302" s="55" t="n">
        <v>83</v>
      </c>
      <c r="P302" s="57" t="n">
        <v>6798.243</v>
      </c>
      <c r="Q302" s="50" t="n">
        <v>156.087</v>
      </c>
      <c r="R302" s="51" t="n">
        <v>154.745</v>
      </c>
      <c r="S302" s="51" t="n">
        <v>310.832</v>
      </c>
      <c r="T302" s="56" t="n">
        <v>40703648</v>
      </c>
      <c r="U302" s="125" t="n">
        <v>25769731</v>
      </c>
      <c r="V302" s="58" t="n">
        <v>0</v>
      </c>
      <c r="W302" s="5"/>
      <c r="X302" s="158"/>
      <c r="Y302" s="5"/>
      <c r="Z302" s="80"/>
    </row>
    <row r="303" customFormat="false" ht="11.25" hidden="false" customHeight="false" outlineLevel="0" collapsed="false">
      <c r="A303" s="134" t="s">
        <v>72</v>
      </c>
      <c r="B303" s="81" t="n">
        <v>37129</v>
      </c>
      <c r="C303" s="56" t="n">
        <v>4037.409</v>
      </c>
      <c r="D303" s="51" t="n">
        <v>2955.111</v>
      </c>
      <c r="E303" s="57" t="n">
        <v>6992.52</v>
      </c>
      <c r="F303" s="50" t="n">
        <v>442.867000000001</v>
      </c>
      <c r="G303" s="160" t="n">
        <v>-13.1329999999995</v>
      </c>
      <c r="H303" s="160" t="n">
        <v>-238.449999999998</v>
      </c>
      <c r="I303" s="51" t="n">
        <v>208.161</v>
      </c>
      <c r="J303" s="51" t="n">
        <v>411.189</v>
      </c>
      <c r="K303" s="51" t="n">
        <v>2643.506</v>
      </c>
      <c r="L303" s="51" t="n">
        <v>787.543</v>
      </c>
      <c r="M303" s="51" t="n">
        <v>1157.514</v>
      </c>
      <c r="N303" s="55" t="n">
        <v>931.783</v>
      </c>
      <c r="O303" s="55" t="n">
        <v>80</v>
      </c>
      <c r="P303" s="57" t="n">
        <v>6662.563</v>
      </c>
      <c r="Q303" s="50" t="n">
        <v>259.49</v>
      </c>
      <c r="R303" s="51" t="n">
        <v>70.467</v>
      </c>
      <c r="S303" s="51" t="n">
        <v>329.957</v>
      </c>
      <c r="T303" s="56" t="n">
        <v>40963138</v>
      </c>
      <c r="U303" s="125" t="n">
        <v>25840198</v>
      </c>
      <c r="V303" s="58" t="n">
        <v>0</v>
      </c>
      <c r="W303" s="5"/>
      <c r="X303" s="158"/>
      <c r="Y303" s="5"/>
      <c r="Z303" s="80"/>
    </row>
    <row r="304" customFormat="false" ht="11.25" hidden="false" customHeight="false" outlineLevel="0" collapsed="false">
      <c r="A304" s="134" t="s">
        <v>73</v>
      </c>
      <c r="B304" s="81" t="n">
        <v>37130</v>
      </c>
      <c r="C304" s="56" t="n">
        <v>3975.503</v>
      </c>
      <c r="D304" s="51" t="n">
        <v>3054.526</v>
      </c>
      <c r="E304" s="57" t="n">
        <v>7030.029</v>
      </c>
      <c r="F304" s="50" t="n">
        <v>497</v>
      </c>
      <c r="G304" s="160" t="n">
        <v>41</v>
      </c>
      <c r="H304" s="160" t="n">
        <v>-197.449999999998</v>
      </c>
      <c r="I304" s="51" t="n">
        <v>235.93</v>
      </c>
      <c r="J304" s="51" t="n">
        <v>365.197</v>
      </c>
      <c r="K304" s="51" t="n">
        <v>2726.372</v>
      </c>
      <c r="L304" s="51" t="n">
        <v>786.991</v>
      </c>
      <c r="M304" s="51" t="n">
        <v>1159.443</v>
      </c>
      <c r="N304" s="55" t="n">
        <v>930.791</v>
      </c>
      <c r="O304" s="55" t="n">
        <v>100</v>
      </c>
      <c r="P304" s="57" t="n">
        <v>6801.724</v>
      </c>
      <c r="Q304" s="50" t="n">
        <v>210.515</v>
      </c>
      <c r="R304" s="51" t="n">
        <v>17.79</v>
      </c>
      <c r="S304" s="51" t="n">
        <v>228.305</v>
      </c>
      <c r="T304" s="56" t="n">
        <v>41173653</v>
      </c>
      <c r="U304" s="125" t="n">
        <v>25857988</v>
      </c>
      <c r="V304" s="58" t="n">
        <v>2.8421709430404E-013</v>
      </c>
      <c r="W304" s="5"/>
      <c r="X304" s="158"/>
      <c r="Y304" s="5"/>
      <c r="Z304" s="80"/>
    </row>
    <row r="305" customFormat="false" ht="11.25" hidden="false" customHeight="false" outlineLevel="0" collapsed="false">
      <c r="A305" s="134" t="s">
        <v>74</v>
      </c>
      <c r="B305" s="81" t="n">
        <v>37131</v>
      </c>
      <c r="C305" s="56" t="n">
        <v>3899.861</v>
      </c>
      <c r="D305" s="51" t="n">
        <v>2928.281</v>
      </c>
      <c r="E305" s="57" t="n">
        <v>6828.142</v>
      </c>
      <c r="F305" s="50" t="n">
        <v>337.07</v>
      </c>
      <c r="G305" s="160" t="n">
        <v>-118.93</v>
      </c>
      <c r="H305" s="160" t="n">
        <v>-316.379999999998</v>
      </c>
      <c r="I305" s="51" t="n">
        <v>232.403</v>
      </c>
      <c r="J305" s="51" t="n">
        <v>338.933</v>
      </c>
      <c r="K305" s="51" t="n">
        <v>2558.437</v>
      </c>
      <c r="L305" s="51" t="n">
        <v>803.553</v>
      </c>
      <c r="M305" s="51" t="n">
        <v>1154.47</v>
      </c>
      <c r="N305" s="55" t="n">
        <v>931.915</v>
      </c>
      <c r="O305" s="55" t="n">
        <v>88</v>
      </c>
      <c r="P305" s="57" t="n">
        <v>6444.781</v>
      </c>
      <c r="Q305" s="50" t="n">
        <v>276.838</v>
      </c>
      <c r="R305" s="51" t="n">
        <v>106.523</v>
      </c>
      <c r="S305" s="51" t="n">
        <v>383.361</v>
      </c>
      <c r="T305" s="56" t="n">
        <v>41450491</v>
      </c>
      <c r="U305" s="125" t="n">
        <v>25964511</v>
      </c>
      <c r="V305" s="58" t="n">
        <v>0</v>
      </c>
      <c r="W305" s="5"/>
      <c r="X305" s="158"/>
      <c r="Y305" s="5"/>
      <c r="Z305" s="80"/>
    </row>
    <row r="306" customFormat="false" ht="11.25" hidden="false" customHeight="false" outlineLevel="0" collapsed="false">
      <c r="A306" s="134" t="s">
        <v>68</v>
      </c>
      <c r="B306" s="81" t="n">
        <v>37132</v>
      </c>
      <c r="C306" s="56" t="n">
        <v>3899.164</v>
      </c>
      <c r="D306" s="51" t="n">
        <v>3068.996</v>
      </c>
      <c r="E306" s="57" t="n">
        <v>6968.16</v>
      </c>
      <c r="F306" s="50" t="n">
        <v>315.562000000001</v>
      </c>
      <c r="G306" s="160" t="n">
        <v>-140.437999999999</v>
      </c>
      <c r="H306" s="160" t="n">
        <v>-456.817999999997</v>
      </c>
      <c r="I306" s="51" t="n">
        <v>232.259</v>
      </c>
      <c r="J306" s="51" t="n">
        <v>384.499</v>
      </c>
      <c r="K306" s="51" t="n">
        <v>2726.294</v>
      </c>
      <c r="L306" s="51" t="n">
        <v>765.06</v>
      </c>
      <c r="M306" s="51" t="n">
        <v>1155.575</v>
      </c>
      <c r="N306" s="55" t="n">
        <v>919.059</v>
      </c>
      <c r="O306" s="55" t="n">
        <v>78</v>
      </c>
      <c r="P306" s="57" t="n">
        <v>6576.308</v>
      </c>
      <c r="Q306" s="50" t="n">
        <v>281.311</v>
      </c>
      <c r="R306" s="51" t="n">
        <v>110.541</v>
      </c>
      <c r="S306" s="51" t="n">
        <v>391.852</v>
      </c>
      <c r="T306" s="56" t="n">
        <v>41731802</v>
      </c>
      <c r="U306" s="125" t="n">
        <v>26075052</v>
      </c>
      <c r="V306" s="58" t="n">
        <v>0</v>
      </c>
      <c r="W306" s="5"/>
      <c r="X306" s="158"/>
      <c r="Y306" s="5"/>
      <c r="Z306" s="80"/>
    </row>
    <row r="307" customFormat="false" ht="11.25" hidden="false" customHeight="false" outlineLevel="0" collapsed="false">
      <c r="A307" s="134" t="s">
        <v>69</v>
      </c>
      <c r="B307" s="81" t="n">
        <v>37133</v>
      </c>
      <c r="C307" s="56" t="n">
        <v>3934.768</v>
      </c>
      <c r="D307" s="51" t="n">
        <v>3037.82</v>
      </c>
      <c r="E307" s="57" t="n">
        <v>6972.588</v>
      </c>
      <c r="F307" s="50" t="n">
        <v>257.277999999999</v>
      </c>
      <c r="G307" s="160" t="n">
        <v>-198.722000000001</v>
      </c>
      <c r="H307" s="160" t="n">
        <v>-655.539999999998</v>
      </c>
      <c r="I307" s="51" t="n">
        <v>235.193</v>
      </c>
      <c r="J307" s="51" t="n">
        <v>417.241</v>
      </c>
      <c r="K307" s="51" t="n">
        <v>2649.406</v>
      </c>
      <c r="L307" s="51" t="n">
        <v>788.185</v>
      </c>
      <c r="M307" s="51" t="n">
        <v>1151.388</v>
      </c>
      <c r="N307" s="55" t="n">
        <v>932.089</v>
      </c>
      <c r="O307" s="55" t="n">
        <v>72</v>
      </c>
      <c r="P307" s="57" t="n">
        <v>6502.78</v>
      </c>
      <c r="Q307" s="50" t="n">
        <v>294.098</v>
      </c>
      <c r="R307" s="51" t="n">
        <v>175.71</v>
      </c>
      <c r="S307" s="51" t="n">
        <v>469.808</v>
      </c>
      <c r="T307" s="56" t="n">
        <v>42025900</v>
      </c>
      <c r="U307" s="125" t="n">
        <v>26250762</v>
      </c>
      <c r="V307" s="58" t="n">
        <v>0</v>
      </c>
      <c r="W307" s="5"/>
      <c r="X307" s="158"/>
      <c r="Y307" s="5"/>
      <c r="Z307" s="80"/>
    </row>
    <row r="308" customFormat="false" ht="12" hidden="false" customHeight="false" outlineLevel="0" collapsed="false">
      <c r="A308" s="137" t="s">
        <v>70</v>
      </c>
      <c r="B308" s="82" t="n">
        <v>37134</v>
      </c>
      <c r="C308" s="70" t="n">
        <v>3936.506</v>
      </c>
      <c r="D308" s="66" t="n">
        <v>3016.058</v>
      </c>
      <c r="E308" s="71" t="n">
        <v>6952.564</v>
      </c>
      <c r="F308" s="65" t="n">
        <v>264.742000000001</v>
      </c>
      <c r="G308" s="161" t="n">
        <v>-191.257999999999</v>
      </c>
      <c r="H308" s="161" t="n">
        <v>-846.797999999997</v>
      </c>
      <c r="I308" s="66" t="n">
        <v>230.333</v>
      </c>
      <c r="J308" s="66" t="n">
        <v>328.454</v>
      </c>
      <c r="K308" s="66" t="n">
        <v>2696.738</v>
      </c>
      <c r="L308" s="66" t="n">
        <v>791.395</v>
      </c>
      <c r="M308" s="66" t="n">
        <v>1140.197</v>
      </c>
      <c r="N308" s="69" t="n">
        <v>931.383</v>
      </c>
      <c r="O308" s="69" t="n">
        <v>79</v>
      </c>
      <c r="P308" s="71" t="n">
        <v>6462.242</v>
      </c>
      <c r="Q308" s="65" t="n">
        <v>305.015</v>
      </c>
      <c r="R308" s="66" t="n">
        <v>185.307</v>
      </c>
      <c r="S308" s="66" t="n">
        <v>490.322</v>
      </c>
      <c r="T308" s="70" t="n">
        <v>42330915</v>
      </c>
      <c r="U308" s="139" t="n">
        <v>26436069</v>
      </c>
      <c r="V308" s="72" t="n">
        <v>0</v>
      </c>
      <c r="W308" s="75"/>
      <c r="X308" s="162"/>
      <c r="Y308" s="75"/>
      <c r="Z308" s="78"/>
    </row>
    <row r="309" customFormat="false" ht="11.25" hidden="false" customHeight="false" outlineLevel="0" collapsed="false">
      <c r="A309" s="134" t="s">
        <v>71</v>
      </c>
      <c r="B309" s="81" t="n">
        <v>37135</v>
      </c>
      <c r="C309" s="56" t="n">
        <v>3936.801</v>
      </c>
      <c r="D309" s="51" t="n">
        <v>3059.006</v>
      </c>
      <c r="E309" s="57" t="n">
        <v>6995.807</v>
      </c>
      <c r="F309" s="50" t="n">
        <v>195.906</v>
      </c>
      <c r="G309" s="160" t="n">
        <v>-260.094</v>
      </c>
      <c r="H309" s="160" t="n">
        <v>-1106.892</v>
      </c>
      <c r="I309" s="51" t="n">
        <v>211.618</v>
      </c>
      <c r="J309" s="51" t="n">
        <v>406.569</v>
      </c>
      <c r="K309" s="51" t="n">
        <v>2690.007</v>
      </c>
      <c r="L309" s="51" t="n">
        <v>801.705</v>
      </c>
      <c r="M309" s="51" t="n">
        <v>1160</v>
      </c>
      <c r="N309" s="55" t="n">
        <v>872.904</v>
      </c>
      <c r="O309" s="55" t="n">
        <v>92</v>
      </c>
      <c r="P309" s="57" t="n">
        <v>6430.709</v>
      </c>
      <c r="Q309" s="50" t="n">
        <v>315.74</v>
      </c>
      <c r="R309" s="51" t="n">
        <v>249.358</v>
      </c>
      <c r="S309" s="51" t="n">
        <f aca="false">SUM(Q309:R309)</f>
        <v>565.098</v>
      </c>
      <c r="T309" s="56" t="n">
        <v>42646655</v>
      </c>
      <c r="U309" s="125" t="n">
        <f aca="false">+U308+(R309*1000)</f>
        <v>26685427</v>
      </c>
      <c r="V309" s="58" t="n">
        <v>0</v>
      </c>
      <c r="W309" s="5"/>
      <c r="X309" s="158"/>
      <c r="Y309" s="5"/>
      <c r="Z309" s="80"/>
    </row>
    <row r="310" customFormat="false" ht="11.25" hidden="false" customHeight="false" outlineLevel="0" collapsed="false">
      <c r="A310" s="134" t="s">
        <v>72</v>
      </c>
      <c r="B310" s="81" t="n">
        <v>37136</v>
      </c>
      <c r="C310" s="56" t="n">
        <v>3907.308</v>
      </c>
      <c r="D310" s="51" t="n">
        <v>3082.21</v>
      </c>
      <c r="E310" s="57" t="n">
        <v>6989.518</v>
      </c>
      <c r="F310" s="50" t="n">
        <v>227.163</v>
      </c>
      <c r="G310" s="160" t="n">
        <v>-228.837</v>
      </c>
      <c r="H310" s="160" t="n">
        <v>-1335.729</v>
      </c>
      <c r="I310" s="51" t="n">
        <v>206.018</v>
      </c>
      <c r="J310" s="51" t="n">
        <v>386.911</v>
      </c>
      <c r="K310" s="51" t="n">
        <v>2684.556</v>
      </c>
      <c r="L310" s="51" t="n">
        <v>818.734</v>
      </c>
      <c r="M310" s="51" t="n">
        <v>1112.091</v>
      </c>
      <c r="N310" s="55" t="n">
        <v>886.421</v>
      </c>
      <c r="O310" s="55" t="n">
        <v>93</v>
      </c>
      <c r="P310" s="57" t="n">
        <v>6414.894</v>
      </c>
      <c r="Q310" s="50" t="n">
        <v>310.116</v>
      </c>
      <c r="R310" s="51" t="n">
        <v>264.508</v>
      </c>
      <c r="S310" s="51" t="n">
        <f aca="false">SUM(Q310:R310)</f>
        <v>574.624</v>
      </c>
      <c r="T310" s="56" t="n">
        <v>42956771</v>
      </c>
      <c r="U310" s="125" t="n">
        <f aca="false">+U309+(R310*1000)</f>
        <v>26949935</v>
      </c>
      <c r="V310" s="58" t="n">
        <v>0</v>
      </c>
      <c r="W310" s="5"/>
      <c r="X310" s="158"/>
      <c r="Y310" s="5"/>
      <c r="Z310" s="80"/>
    </row>
    <row r="311" customFormat="false" ht="11.25" hidden="false" customHeight="false" outlineLevel="0" collapsed="false">
      <c r="A311" s="134" t="s">
        <v>73</v>
      </c>
      <c r="B311" s="81" t="n">
        <v>37137</v>
      </c>
      <c r="C311" s="56" t="n">
        <v>3901.444</v>
      </c>
      <c r="D311" s="51" t="n">
        <v>3062.281</v>
      </c>
      <c r="E311" s="57" t="n">
        <v>6963.725</v>
      </c>
      <c r="F311" s="50" t="n">
        <v>192.938</v>
      </c>
      <c r="G311" s="160" t="n">
        <v>-263.062</v>
      </c>
      <c r="H311" s="160" t="n">
        <v>-1598.791</v>
      </c>
      <c r="I311" s="51" t="n">
        <v>208.514</v>
      </c>
      <c r="J311" s="51" t="n">
        <v>347.783</v>
      </c>
      <c r="K311" s="51" t="n">
        <v>2711.477</v>
      </c>
      <c r="L311" s="51" t="n">
        <v>792.075</v>
      </c>
      <c r="M311" s="51" t="n">
        <v>1153.187</v>
      </c>
      <c r="N311" s="55" t="n">
        <v>898.528</v>
      </c>
      <c r="O311" s="55" t="n">
        <v>100</v>
      </c>
      <c r="P311" s="57" t="n">
        <v>6404.502</v>
      </c>
      <c r="Q311" s="50" t="n">
        <v>305.071</v>
      </c>
      <c r="R311" s="51" t="n">
        <v>254.152</v>
      </c>
      <c r="S311" s="51" t="n">
        <f aca="false">SUM(Q311:R311)</f>
        <v>559.223</v>
      </c>
      <c r="T311" s="56" t="n">
        <v>43261842</v>
      </c>
      <c r="U311" s="125" t="n">
        <f aca="false">+U310+(R311*1000)</f>
        <v>27204087</v>
      </c>
      <c r="V311" s="58" t="n">
        <v>0</v>
      </c>
      <c r="W311" s="5"/>
      <c r="X311" s="158"/>
      <c r="Y311" s="5"/>
      <c r="Z311" s="80"/>
    </row>
    <row r="312" customFormat="false" ht="11.25" hidden="false" customHeight="false" outlineLevel="0" collapsed="false">
      <c r="A312" s="134" t="s">
        <v>74</v>
      </c>
      <c r="B312" s="81" t="n">
        <v>37138</v>
      </c>
      <c r="C312" s="56" t="n">
        <v>3923</v>
      </c>
      <c r="D312" s="51" t="n">
        <v>3106.379</v>
      </c>
      <c r="E312" s="57" t="n">
        <v>7030.95</v>
      </c>
      <c r="F312" s="50" t="n">
        <v>294</v>
      </c>
      <c r="G312" s="160" t="n">
        <v>-198.039</v>
      </c>
      <c r="H312" s="160" t="n">
        <v>-1796.83</v>
      </c>
      <c r="I312" s="51" t="n">
        <v>232.878</v>
      </c>
      <c r="J312" s="51" t="n">
        <v>366.436</v>
      </c>
      <c r="K312" s="51" t="n">
        <v>2747.07</v>
      </c>
      <c r="L312" s="51" t="n">
        <v>793.017</v>
      </c>
      <c r="M312" s="51" t="n">
        <v>1153.528</v>
      </c>
      <c r="N312" s="55" t="n">
        <v>918.509</v>
      </c>
      <c r="O312" s="55" t="n">
        <v>100</v>
      </c>
      <c r="P312" s="57" t="n">
        <v>6569.399</v>
      </c>
      <c r="Q312" s="50" t="n">
        <v>278.292</v>
      </c>
      <c r="R312" s="51" t="n">
        <v>145</v>
      </c>
      <c r="S312" s="51" t="n">
        <f aca="false">SUM(Q312:R312)</f>
        <v>423.292</v>
      </c>
      <c r="T312" s="56" t="n">
        <v>43523393</v>
      </c>
      <c r="U312" s="125" t="n">
        <f aca="false">+U311+(R312*1000)</f>
        <v>27349087</v>
      </c>
      <c r="V312" s="58" t="n">
        <v>0</v>
      </c>
      <c r="W312" s="5"/>
      <c r="X312" s="158"/>
      <c r="Y312" s="5"/>
      <c r="Z312" s="80"/>
    </row>
    <row r="313" customFormat="false" ht="11.25" hidden="false" customHeight="false" outlineLevel="0" collapsed="false">
      <c r="A313" s="134" t="s">
        <v>68</v>
      </c>
      <c r="B313" s="81" t="n">
        <v>37139</v>
      </c>
      <c r="C313" s="56" t="n">
        <v>3900</v>
      </c>
      <c r="D313" s="51" t="n">
        <v>3074.608</v>
      </c>
      <c r="E313" s="57" t="n">
        <v>6974.608</v>
      </c>
      <c r="F313" s="50" t="n">
        <v>413.505</v>
      </c>
      <c r="G313" s="160"/>
      <c r="H313" s="160"/>
      <c r="I313" s="51" t="n">
        <v>246.898</v>
      </c>
      <c r="J313" s="51" t="n">
        <v>148.423</v>
      </c>
      <c r="K313" s="51" t="n">
        <v>2792.696</v>
      </c>
      <c r="L313" s="51" t="n">
        <v>790.571</v>
      </c>
      <c r="M313" s="51" t="n">
        <v>1072.661</v>
      </c>
      <c r="N313" s="55" t="n">
        <v>933.915</v>
      </c>
      <c r="O313" s="55" t="n">
        <v>95</v>
      </c>
      <c r="P313" s="57" t="n">
        <v>6493.669</v>
      </c>
      <c r="Q313" s="50" t="n">
        <v>281</v>
      </c>
      <c r="R313" s="51" t="n">
        <v>200</v>
      </c>
      <c r="S313" s="51" t="n">
        <f aca="false">SUM(Q313:R313)</f>
        <v>481</v>
      </c>
      <c r="T313" s="56" t="n">
        <v>43804332</v>
      </c>
      <c r="U313" s="125" t="n">
        <f aca="false">+U312+(R313*1000)</f>
        <v>27549087</v>
      </c>
      <c r="V313" s="58" t="n">
        <v>0</v>
      </c>
      <c r="W313" s="5"/>
      <c r="X313" s="158"/>
      <c r="Y313" s="5"/>
      <c r="Z313" s="80"/>
    </row>
    <row r="314" customFormat="false" ht="11.25" hidden="false" customHeight="false" outlineLevel="0" collapsed="false">
      <c r="A314" s="134" t="s">
        <v>69</v>
      </c>
      <c r="B314" s="81" t="n">
        <v>37140</v>
      </c>
      <c r="C314" s="56" t="n">
        <v>3950</v>
      </c>
      <c r="D314" s="51" t="n">
        <v>3022.176</v>
      </c>
      <c r="E314" s="57" t="n">
        <v>6972.176</v>
      </c>
      <c r="F314" s="50" t="n">
        <v>422.434999999999</v>
      </c>
      <c r="G314" s="160"/>
      <c r="H314" s="160"/>
      <c r="I314" s="51" t="n">
        <v>286.511</v>
      </c>
      <c r="J314" s="51" t="n">
        <v>173.617</v>
      </c>
      <c r="K314" s="51" t="n">
        <v>2765.009</v>
      </c>
      <c r="L314" s="51" t="n">
        <v>753.807</v>
      </c>
      <c r="M314" s="51" t="n">
        <v>1070.746</v>
      </c>
      <c r="N314" s="55" t="n">
        <v>932.184</v>
      </c>
      <c r="O314" s="55" t="n">
        <v>100</v>
      </c>
      <c r="P314" s="57" t="n">
        <v>6504.309</v>
      </c>
      <c r="Q314" s="50" t="n">
        <v>268</v>
      </c>
      <c r="R314" s="51" t="n">
        <v>200</v>
      </c>
      <c r="S314" s="51" t="n">
        <f aca="false">SUM(Q314:R314)</f>
        <v>468</v>
      </c>
      <c r="T314" s="56" t="n">
        <v>44072199</v>
      </c>
      <c r="U314" s="125" t="n">
        <f aca="false">+U313+(R314*1000)</f>
        <v>27749087</v>
      </c>
      <c r="V314" s="58" t="n">
        <v>0</v>
      </c>
      <c r="W314" s="5"/>
      <c r="X314" s="158"/>
      <c r="Y314" s="5"/>
      <c r="Z314" s="80"/>
    </row>
    <row r="315" customFormat="false" ht="11.25" hidden="false" customHeight="false" outlineLevel="0" collapsed="false">
      <c r="A315" s="134" t="s">
        <v>70</v>
      </c>
      <c r="B315" s="81" t="n">
        <v>37141</v>
      </c>
      <c r="C315" s="56" t="n">
        <v>3950</v>
      </c>
      <c r="D315" s="51" t="n">
        <v>3075</v>
      </c>
      <c r="E315" s="57" t="n">
        <v>7025</v>
      </c>
      <c r="F315" s="50" t="n">
        <v>450</v>
      </c>
      <c r="G315" s="160"/>
      <c r="H315" s="160"/>
      <c r="I315" s="51" t="n">
        <v>280</v>
      </c>
      <c r="J315" s="51" t="n">
        <v>200</v>
      </c>
      <c r="K315" s="51" t="n">
        <v>2800</v>
      </c>
      <c r="L315" s="51" t="n">
        <v>770</v>
      </c>
      <c r="M315" s="51" t="n">
        <v>1100</v>
      </c>
      <c r="N315" s="55" t="n">
        <v>910</v>
      </c>
      <c r="O315" s="55" t="n">
        <v>95</v>
      </c>
      <c r="P315" s="57" t="n">
        <v>6605</v>
      </c>
      <c r="Q315" s="50" t="n">
        <v>270</v>
      </c>
      <c r="R315" s="51" t="n">
        <v>150</v>
      </c>
      <c r="S315" s="51" t="n">
        <f aca="false">SUM(Q315:R315)</f>
        <v>420</v>
      </c>
      <c r="T315" s="56" t="n">
        <v>44342199</v>
      </c>
      <c r="U315" s="125" t="n">
        <f aca="false">+U314+(R315*1000)</f>
        <v>27899087</v>
      </c>
      <c r="V315" s="58" t="n">
        <v>0</v>
      </c>
      <c r="W315" s="5"/>
      <c r="X315" s="158"/>
      <c r="Y315" s="5"/>
      <c r="Z315" s="80"/>
    </row>
    <row r="316" customFormat="false" ht="11.25" hidden="false" customHeight="false" outlineLevel="0" collapsed="false">
      <c r="A316" s="134" t="s">
        <v>71</v>
      </c>
      <c r="B316" s="81" t="n">
        <v>37142</v>
      </c>
      <c r="C316" s="56" t="n">
        <v>3950</v>
      </c>
      <c r="D316" s="51" t="n">
        <v>3075</v>
      </c>
      <c r="E316" s="57" t="n">
        <v>7025</v>
      </c>
      <c r="F316" s="50" t="n">
        <v>400</v>
      </c>
      <c r="G316" s="160"/>
      <c r="H316" s="160"/>
      <c r="I316" s="51" t="n">
        <v>250</v>
      </c>
      <c r="J316" s="51" t="n">
        <v>225</v>
      </c>
      <c r="K316" s="51" t="n">
        <v>2800</v>
      </c>
      <c r="L316" s="51" t="n">
        <v>800</v>
      </c>
      <c r="M316" s="51" t="n">
        <v>1100</v>
      </c>
      <c r="N316" s="55" t="n">
        <v>910</v>
      </c>
      <c r="O316" s="55" t="n">
        <v>95</v>
      </c>
      <c r="P316" s="57" t="n">
        <v>6580</v>
      </c>
      <c r="Q316" s="50" t="n">
        <v>270</v>
      </c>
      <c r="R316" s="51" t="n">
        <v>175</v>
      </c>
      <c r="S316" s="51" t="n">
        <f aca="false">SUM(Q316:R316)</f>
        <v>445</v>
      </c>
      <c r="T316" s="56" t="n">
        <v>44612199</v>
      </c>
      <c r="U316" s="125" t="n">
        <f aca="false">+U315+(R316*1000)</f>
        <v>28074087</v>
      </c>
      <c r="V316" s="58" t="n">
        <v>0</v>
      </c>
      <c r="W316" s="5"/>
      <c r="X316" s="158"/>
      <c r="Y316" s="5"/>
      <c r="Z316" s="80"/>
    </row>
    <row r="317" customFormat="false" ht="11.25" hidden="false" customHeight="false" outlineLevel="0" collapsed="false">
      <c r="A317" s="134" t="s">
        <v>72</v>
      </c>
      <c r="B317" s="81" t="n">
        <v>37143</v>
      </c>
      <c r="C317" s="56" t="n">
        <v>3950</v>
      </c>
      <c r="D317" s="51" t="n">
        <v>3075</v>
      </c>
      <c r="E317" s="57" t="n">
        <v>7025</v>
      </c>
      <c r="F317" s="50" t="n">
        <v>355</v>
      </c>
      <c r="G317" s="160"/>
      <c r="H317" s="160"/>
      <c r="I317" s="51" t="n">
        <v>220</v>
      </c>
      <c r="J317" s="51" t="n">
        <v>225</v>
      </c>
      <c r="K317" s="51" t="n">
        <v>2800</v>
      </c>
      <c r="L317" s="51" t="n">
        <v>800</v>
      </c>
      <c r="M317" s="51" t="n">
        <v>1140</v>
      </c>
      <c r="N317" s="55" t="n">
        <v>910</v>
      </c>
      <c r="O317" s="55" t="n">
        <v>95</v>
      </c>
      <c r="P317" s="57" t="n">
        <v>6545</v>
      </c>
      <c r="Q317" s="50" t="n">
        <v>280</v>
      </c>
      <c r="R317" s="51" t="n">
        <v>200</v>
      </c>
      <c r="S317" s="51" t="n">
        <f aca="false">SUM(Q317:R317)</f>
        <v>480</v>
      </c>
      <c r="T317" s="56" t="n">
        <v>44892199</v>
      </c>
      <c r="U317" s="125" t="n">
        <f aca="false">+U316+(R317*1000)</f>
        <v>28274087</v>
      </c>
      <c r="V317" s="58" t="n">
        <v>0</v>
      </c>
      <c r="W317" s="5"/>
      <c r="X317" s="158"/>
      <c r="Y317" s="5"/>
      <c r="Z317" s="80"/>
    </row>
    <row r="318" customFormat="false" ht="11.25" hidden="false" customHeight="false" outlineLevel="0" collapsed="false">
      <c r="A318" s="134" t="s">
        <v>73</v>
      </c>
      <c r="B318" s="81" t="n">
        <v>37144</v>
      </c>
      <c r="C318" s="56" t="n">
        <v>3950</v>
      </c>
      <c r="D318" s="51" t="n">
        <v>3075</v>
      </c>
      <c r="E318" s="57" t="n">
        <v>7025</v>
      </c>
      <c r="F318" s="50" t="n">
        <v>355</v>
      </c>
      <c r="G318" s="160"/>
      <c r="H318" s="160"/>
      <c r="I318" s="51" t="n">
        <v>220</v>
      </c>
      <c r="J318" s="51" t="n">
        <v>225</v>
      </c>
      <c r="K318" s="51" t="n">
        <v>2800</v>
      </c>
      <c r="L318" s="51" t="n">
        <v>800</v>
      </c>
      <c r="M318" s="51" t="n">
        <v>1140</v>
      </c>
      <c r="N318" s="55" t="n">
        <v>910</v>
      </c>
      <c r="O318" s="55" t="n">
        <v>95</v>
      </c>
      <c r="P318" s="57" t="n">
        <v>6545</v>
      </c>
      <c r="Q318" s="50" t="n">
        <v>280</v>
      </c>
      <c r="R318" s="51" t="n">
        <v>200</v>
      </c>
      <c r="S318" s="51" t="n">
        <f aca="false">SUM(Q318:R318)</f>
        <v>480</v>
      </c>
      <c r="T318" s="56" t="n">
        <v>45172199</v>
      </c>
      <c r="U318" s="125" t="n">
        <f aca="false">+U317+(R318*1000)</f>
        <v>28474087</v>
      </c>
      <c r="V318" s="58" t="n">
        <v>0</v>
      </c>
      <c r="W318" s="5"/>
      <c r="X318" s="158"/>
      <c r="Y318" s="5"/>
      <c r="Z318" s="80"/>
    </row>
    <row r="319" customFormat="false" ht="11.25" hidden="false" customHeight="false" outlineLevel="0" collapsed="false">
      <c r="A319" s="134" t="s">
        <v>74</v>
      </c>
      <c r="B319" s="81" t="n">
        <v>37145</v>
      </c>
      <c r="C319" s="56" t="n">
        <v>3700</v>
      </c>
      <c r="D319" s="51" t="n">
        <v>3075</v>
      </c>
      <c r="E319" s="57" t="n">
        <v>6775</v>
      </c>
      <c r="F319" s="50" t="n">
        <v>370</v>
      </c>
      <c r="G319" s="160"/>
      <c r="H319" s="160"/>
      <c r="I319" s="51" t="n">
        <v>220</v>
      </c>
      <c r="J319" s="51" t="n">
        <v>225</v>
      </c>
      <c r="K319" s="51" t="n">
        <v>2800</v>
      </c>
      <c r="L319" s="51" t="n">
        <v>800</v>
      </c>
      <c r="M319" s="51" t="n">
        <v>1000</v>
      </c>
      <c r="N319" s="55" t="n">
        <v>910</v>
      </c>
      <c r="O319" s="55" t="n">
        <v>95</v>
      </c>
      <c r="P319" s="57" t="n">
        <v>6420</v>
      </c>
      <c r="Q319" s="50" t="n">
        <v>200</v>
      </c>
      <c r="R319" s="51" t="n">
        <v>155</v>
      </c>
      <c r="S319" s="51" t="n">
        <f aca="false">SUM(Q319:R319)</f>
        <v>355</v>
      </c>
      <c r="T319" s="56" t="n">
        <v>45372199</v>
      </c>
      <c r="U319" s="125" t="n">
        <f aca="false">+U318+(R319*1000)</f>
        <v>28629087</v>
      </c>
      <c r="V319" s="58" t="n">
        <v>0</v>
      </c>
      <c r="W319" s="5"/>
      <c r="X319" s="158"/>
      <c r="Y319" s="5"/>
      <c r="Z319" s="80"/>
    </row>
    <row r="320" customFormat="false" ht="11.25" hidden="false" customHeight="false" outlineLevel="0" collapsed="false">
      <c r="A320" s="134" t="s">
        <v>68</v>
      </c>
      <c r="B320" s="81" t="n">
        <v>37146</v>
      </c>
      <c r="C320" s="56" t="n">
        <v>3700</v>
      </c>
      <c r="D320" s="51" t="n">
        <v>3075</v>
      </c>
      <c r="E320" s="57" t="n">
        <v>6775</v>
      </c>
      <c r="F320" s="50" t="n">
        <v>370</v>
      </c>
      <c r="G320" s="160"/>
      <c r="H320" s="160"/>
      <c r="I320" s="51" t="n">
        <v>220</v>
      </c>
      <c r="J320" s="51" t="n">
        <v>225</v>
      </c>
      <c r="K320" s="51" t="n">
        <v>2800</v>
      </c>
      <c r="L320" s="51" t="n">
        <v>800</v>
      </c>
      <c r="M320" s="51" t="n">
        <v>1000</v>
      </c>
      <c r="N320" s="55" t="n">
        <v>910</v>
      </c>
      <c r="O320" s="55" t="n">
        <v>95</v>
      </c>
      <c r="P320" s="57" t="n">
        <v>6420</v>
      </c>
      <c r="Q320" s="50" t="n">
        <v>200</v>
      </c>
      <c r="R320" s="51" t="n">
        <v>155</v>
      </c>
      <c r="S320" s="51" t="n">
        <f aca="false">SUM(Q320:R320)</f>
        <v>355</v>
      </c>
      <c r="T320" s="56" t="n">
        <v>45572199</v>
      </c>
      <c r="U320" s="125" t="n">
        <f aca="false">+U319+(R320*1000)</f>
        <v>28784087</v>
      </c>
      <c r="V320" s="58" t="n">
        <v>0</v>
      </c>
      <c r="W320" s="5"/>
      <c r="X320" s="158"/>
      <c r="Y320" s="5"/>
      <c r="Z320" s="80"/>
    </row>
    <row r="321" customFormat="false" ht="11.25" hidden="false" customHeight="false" outlineLevel="0" collapsed="false">
      <c r="A321" s="134" t="s">
        <v>69</v>
      </c>
      <c r="B321" s="81" t="n">
        <v>37147</v>
      </c>
      <c r="C321" s="56" t="n">
        <v>3750</v>
      </c>
      <c r="D321" s="51" t="n">
        <v>3075</v>
      </c>
      <c r="E321" s="57" t="n">
        <v>6825</v>
      </c>
      <c r="F321" s="50" t="n">
        <v>390</v>
      </c>
      <c r="G321" s="160"/>
      <c r="H321" s="160"/>
      <c r="I321" s="51" t="n">
        <v>220</v>
      </c>
      <c r="J321" s="51" t="n">
        <v>225</v>
      </c>
      <c r="K321" s="51" t="n">
        <v>2800</v>
      </c>
      <c r="L321" s="51" t="n">
        <v>800</v>
      </c>
      <c r="M321" s="51" t="n">
        <v>1050</v>
      </c>
      <c r="N321" s="55" t="n">
        <v>910</v>
      </c>
      <c r="O321" s="55" t="n">
        <v>95</v>
      </c>
      <c r="P321" s="57" t="n">
        <v>6490</v>
      </c>
      <c r="Q321" s="50" t="n">
        <v>200</v>
      </c>
      <c r="R321" s="51" t="n">
        <v>135</v>
      </c>
      <c r="S321" s="51" t="n">
        <f aca="false">SUM(Q321:R321)</f>
        <v>335</v>
      </c>
      <c r="T321" s="56" t="n">
        <v>45772199</v>
      </c>
      <c r="U321" s="125" t="n">
        <f aca="false">+U320+(R321*1000)</f>
        <v>28919087</v>
      </c>
      <c r="V321" s="58" t="n">
        <v>0</v>
      </c>
      <c r="W321" s="5"/>
      <c r="X321" s="158"/>
      <c r="Y321" s="5"/>
      <c r="Z321" s="80"/>
    </row>
    <row r="322" customFormat="false" ht="11.25" hidden="false" customHeight="false" outlineLevel="0" collapsed="false">
      <c r="A322" s="134" t="s">
        <v>70</v>
      </c>
      <c r="B322" s="81" t="n">
        <v>37148</v>
      </c>
      <c r="C322" s="56" t="n">
        <v>3985</v>
      </c>
      <c r="D322" s="51" t="n">
        <v>3075</v>
      </c>
      <c r="E322" s="57" t="n">
        <v>7060</v>
      </c>
      <c r="F322" s="50" t="n">
        <v>390</v>
      </c>
      <c r="G322" s="160"/>
      <c r="H322" s="160"/>
      <c r="I322" s="51" t="n">
        <v>220</v>
      </c>
      <c r="J322" s="51" t="n">
        <v>225</v>
      </c>
      <c r="K322" s="51" t="n">
        <v>2800</v>
      </c>
      <c r="L322" s="51" t="n">
        <v>800</v>
      </c>
      <c r="M322" s="51" t="n">
        <v>1140</v>
      </c>
      <c r="N322" s="55" t="n">
        <v>910</v>
      </c>
      <c r="O322" s="55" t="n">
        <v>95</v>
      </c>
      <c r="P322" s="57" t="n">
        <v>6580</v>
      </c>
      <c r="Q322" s="50" t="n">
        <v>280</v>
      </c>
      <c r="R322" s="51" t="n">
        <v>200</v>
      </c>
      <c r="S322" s="51" t="n">
        <f aca="false">SUM(Q322:R322)</f>
        <v>480</v>
      </c>
      <c r="T322" s="56" t="n">
        <v>46052199</v>
      </c>
      <c r="U322" s="125" t="n">
        <f aca="false">+U321+(R322*1000)</f>
        <v>29119087</v>
      </c>
      <c r="V322" s="58" t="n">
        <v>0</v>
      </c>
      <c r="W322" s="5"/>
      <c r="X322" s="158"/>
      <c r="Y322" s="5"/>
      <c r="Z322" s="80"/>
    </row>
    <row r="323" customFormat="false" ht="11.25" hidden="false" customHeight="false" outlineLevel="0" collapsed="false">
      <c r="A323" s="134" t="s">
        <v>71</v>
      </c>
      <c r="B323" s="81" t="n">
        <v>37149</v>
      </c>
      <c r="C323" s="56" t="n">
        <v>3985</v>
      </c>
      <c r="D323" s="51" t="n">
        <v>3075</v>
      </c>
      <c r="E323" s="57" t="n">
        <v>7060</v>
      </c>
      <c r="F323" s="50" t="n">
        <v>390</v>
      </c>
      <c r="G323" s="160"/>
      <c r="H323" s="160"/>
      <c r="I323" s="51" t="n">
        <v>220</v>
      </c>
      <c r="J323" s="51" t="n">
        <v>225</v>
      </c>
      <c r="K323" s="51" t="n">
        <v>2800</v>
      </c>
      <c r="L323" s="51" t="n">
        <v>800</v>
      </c>
      <c r="M323" s="51" t="n">
        <v>1140</v>
      </c>
      <c r="N323" s="55" t="n">
        <v>910</v>
      </c>
      <c r="O323" s="55" t="n">
        <v>95</v>
      </c>
      <c r="P323" s="57" t="n">
        <v>6580</v>
      </c>
      <c r="Q323" s="50" t="n">
        <v>280</v>
      </c>
      <c r="R323" s="51" t="n">
        <v>200</v>
      </c>
      <c r="S323" s="51" t="n">
        <f aca="false">SUM(Q323:R323)</f>
        <v>480</v>
      </c>
      <c r="T323" s="56" t="n">
        <v>46332199</v>
      </c>
      <c r="U323" s="125" t="n">
        <f aca="false">+U322+(R323*1000)</f>
        <v>29319087</v>
      </c>
      <c r="V323" s="58" t="n">
        <v>0</v>
      </c>
      <c r="W323" s="5"/>
      <c r="X323" s="158"/>
      <c r="Y323" s="5"/>
      <c r="Z323" s="80"/>
    </row>
    <row r="324" customFormat="false" ht="11.25" hidden="false" customHeight="false" outlineLevel="0" collapsed="false">
      <c r="A324" s="134" t="s">
        <v>72</v>
      </c>
      <c r="B324" s="81" t="n">
        <v>37150</v>
      </c>
      <c r="C324" s="56" t="n">
        <v>3985</v>
      </c>
      <c r="D324" s="51" t="n">
        <v>3075</v>
      </c>
      <c r="E324" s="57" t="n">
        <v>7060</v>
      </c>
      <c r="F324" s="50" t="n">
        <v>390</v>
      </c>
      <c r="G324" s="160"/>
      <c r="H324" s="160"/>
      <c r="I324" s="51" t="n">
        <v>220</v>
      </c>
      <c r="J324" s="51" t="n">
        <v>225</v>
      </c>
      <c r="K324" s="51" t="n">
        <v>2800</v>
      </c>
      <c r="L324" s="51" t="n">
        <v>800</v>
      </c>
      <c r="M324" s="51" t="n">
        <v>1140</v>
      </c>
      <c r="N324" s="55" t="n">
        <v>910</v>
      </c>
      <c r="O324" s="55" t="n">
        <v>95</v>
      </c>
      <c r="P324" s="57" t="n">
        <v>6580</v>
      </c>
      <c r="Q324" s="50" t="n">
        <v>280</v>
      </c>
      <c r="R324" s="51" t="n">
        <v>200</v>
      </c>
      <c r="S324" s="51" t="n">
        <f aca="false">SUM(Q324:R324)</f>
        <v>480</v>
      </c>
      <c r="T324" s="56" t="n">
        <v>46612199</v>
      </c>
      <c r="U324" s="125" t="n">
        <f aca="false">+U323+(R324*1000)</f>
        <v>29519087</v>
      </c>
      <c r="V324" s="58" t="n">
        <v>0</v>
      </c>
      <c r="W324" s="5"/>
      <c r="X324" s="158"/>
      <c r="Y324" s="5"/>
      <c r="Z324" s="80"/>
    </row>
    <row r="325" customFormat="false" ht="11.25" hidden="false" customHeight="false" outlineLevel="0" collapsed="false">
      <c r="A325" s="134" t="s">
        <v>73</v>
      </c>
      <c r="B325" s="81" t="n">
        <v>37151</v>
      </c>
      <c r="C325" s="56" t="n">
        <v>3925</v>
      </c>
      <c r="D325" s="51" t="n">
        <v>3075</v>
      </c>
      <c r="E325" s="57" t="n">
        <f aca="false">SUM(C325:D325)</f>
        <v>7000</v>
      </c>
      <c r="F325" s="50" t="n">
        <v>370</v>
      </c>
      <c r="G325" s="160"/>
      <c r="H325" s="160"/>
      <c r="I325" s="51" t="n">
        <v>220</v>
      </c>
      <c r="J325" s="51" t="n">
        <v>225</v>
      </c>
      <c r="K325" s="51" t="n">
        <v>2775</v>
      </c>
      <c r="L325" s="51" t="n">
        <v>800</v>
      </c>
      <c r="M325" s="51" t="n">
        <v>1140</v>
      </c>
      <c r="N325" s="55" t="n">
        <v>925</v>
      </c>
      <c r="O325" s="55" t="n">
        <v>95</v>
      </c>
      <c r="P325" s="57" t="n">
        <f aca="false">SUM(I325:O325)+F325</f>
        <v>6550</v>
      </c>
      <c r="Q325" s="50" t="n">
        <v>270</v>
      </c>
      <c r="R325" s="51" t="n">
        <v>180</v>
      </c>
      <c r="S325" s="51" t="n">
        <f aca="false">SUM(Q325:R325)</f>
        <v>450</v>
      </c>
      <c r="T325" s="56" t="n">
        <f aca="false">(Q325*1000)+T324</f>
        <v>46882199</v>
      </c>
      <c r="U325" s="125" t="n">
        <f aca="false">+U324+(R325*1000)</f>
        <v>29699087</v>
      </c>
      <c r="V325" s="58" t="n">
        <f aca="false">+E325-P325-S325</f>
        <v>0</v>
      </c>
      <c r="W325" s="5"/>
      <c r="X325" s="158"/>
      <c r="Y325" s="5"/>
      <c r="Z325" s="80"/>
    </row>
    <row r="326" customFormat="false" ht="11.25" hidden="false" customHeight="false" outlineLevel="0" collapsed="false">
      <c r="A326" s="134" t="s">
        <v>74</v>
      </c>
      <c r="B326" s="81" t="n">
        <v>37152</v>
      </c>
      <c r="C326" s="56" t="n">
        <v>3925</v>
      </c>
      <c r="D326" s="51" t="n">
        <v>3075</v>
      </c>
      <c r="E326" s="57" t="n">
        <f aca="false">SUM(C326:D326)</f>
        <v>7000</v>
      </c>
      <c r="F326" s="50" t="n">
        <v>370</v>
      </c>
      <c r="G326" s="160"/>
      <c r="H326" s="160"/>
      <c r="I326" s="51" t="n">
        <v>220</v>
      </c>
      <c r="J326" s="51" t="n">
        <v>225</v>
      </c>
      <c r="K326" s="51" t="n">
        <v>2775</v>
      </c>
      <c r="L326" s="51" t="n">
        <v>800</v>
      </c>
      <c r="M326" s="51" t="n">
        <v>1140</v>
      </c>
      <c r="N326" s="55" t="n">
        <v>925</v>
      </c>
      <c r="O326" s="55" t="n">
        <v>95</v>
      </c>
      <c r="P326" s="57" t="n">
        <f aca="false">SUM(I326:O326)+F326</f>
        <v>6550</v>
      </c>
      <c r="Q326" s="50" t="n">
        <v>270</v>
      </c>
      <c r="R326" s="51" t="n">
        <v>180</v>
      </c>
      <c r="S326" s="51" t="n">
        <f aca="false">SUM(Q326:R326)</f>
        <v>450</v>
      </c>
      <c r="T326" s="56" t="n">
        <f aca="false">(Q326*1000)+T325</f>
        <v>47152199</v>
      </c>
      <c r="U326" s="125" t="n">
        <f aca="false">+U325+(R326*1000)</f>
        <v>29879087</v>
      </c>
      <c r="V326" s="58" t="n">
        <f aca="false">+E326-P326-S326</f>
        <v>0</v>
      </c>
      <c r="W326" s="5"/>
      <c r="X326" s="158"/>
      <c r="Y326" s="5"/>
      <c r="Z326" s="80"/>
    </row>
    <row r="327" customFormat="false" ht="11.25" hidden="false" customHeight="false" outlineLevel="0" collapsed="false">
      <c r="A327" s="134" t="s">
        <v>68</v>
      </c>
      <c r="B327" s="81" t="n">
        <v>37153</v>
      </c>
      <c r="C327" s="56" t="n">
        <v>3925</v>
      </c>
      <c r="D327" s="51" t="n">
        <v>3075</v>
      </c>
      <c r="E327" s="57" t="n">
        <f aca="false">SUM(C327:D327)</f>
        <v>7000</v>
      </c>
      <c r="F327" s="50" t="n">
        <v>370</v>
      </c>
      <c r="G327" s="160"/>
      <c r="H327" s="160"/>
      <c r="I327" s="51" t="n">
        <v>220</v>
      </c>
      <c r="J327" s="51" t="n">
        <v>225</v>
      </c>
      <c r="K327" s="51" t="n">
        <v>2775</v>
      </c>
      <c r="L327" s="51" t="n">
        <v>800</v>
      </c>
      <c r="M327" s="51" t="n">
        <v>1140</v>
      </c>
      <c r="N327" s="55" t="n">
        <v>925</v>
      </c>
      <c r="O327" s="55" t="n">
        <v>95</v>
      </c>
      <c r="P327" s="57" t="n">
        <f aca="false">SUM(I327:O327)+F327</f>
        <v>6550</v>
      </c>
      <c r="Q327" s="50" t="n">
        <v>270</v>
      </c>
      <c r="R327" s="51" t="n">
        <v>180</v>
      </c>
      <c r="S327" s="51" t="n">
        <f aca="false">SUM(Q327:R327)</f>
        <v>450</v>
      </c>
      <c r="T327" s="56" t="n">
        <f aca="false">(Q327*1000)+T326</f>
        <v>47422199</v>
      </c>
      <c r="U327" s="125" t="n">
        <f aca="false">+U326+(R327*1000)</f>
        <v>30059087</v>
      </c>
      <c r="V327" s="58" t="n">
        <f aca="false">+E327-P327-S327</f>
        <v>0</v>
      </c>
      <c r="W327" s="5"/>
      <c r="X327" s="158"/>
      <c r="Y327" s="5"/>
      <c r="Z327" s="80"/>
    </row>
    <row r="328" customFormat="false" ht="11.25" hidden="false" customHeight="false" outlineLevel="0" collapsed="false">
      <c r="A328" s="134" t="s">
        <v>69</v>
      </c>
      <c r="B328" s="81" t="n">
        <v>37154</v>
      </c>
      <c r="C328" s="56" t="n">
        <v>3925</v>
      </c>
      <c r="D328" s="51" t="n">
        <v>3075</v>
      </c>
      <c r="E328" s="57" t="n">
        <f aca="false">SUM(C328:D328)</f>
        <v>7000</v>
      </c>
      <c r="F328" s="50" t="n">
        <v>370</v>
      </c>
      <c r="G328" s="160"/>
      <c r="H328" s="160"/>
      <c r="I328" s="51" t="n">
        <v>220</v>
      </c>
      <c r="J328" s="51" t="n">
        <v>225</v>
      </c>
      <c r="K328" s="51" t="n">
        <v>2775</v>
      </c>
      <c r="L328" s="51" t="n">
        <v>800</v>
      </c>
      <c r="M328" s="51" t="n">
        <v>1140</v>
      </c>
      <c r="N328" s="55" t="n">
        <v>925</v>
      </c>
      <c r="O328" s="55" t="n">
        <v>95</v>
      </c>
      <c r="P328" s="57" t="n">
        <f aca="false">SUM(I328:O328)+F328</f>
        <v>6550</v>
      </c>
      <c r="Q328" s="50" t="n">
        <v>270</v>
      </c>
      <c r="R328" s="51" t="n">
        <v>180</v>
      </c>
      <c r="S328" s="51" t="n">
        <f aca="false">SUM(Q328:R328)</f>
        <v>450</v>
      </c>
      <c r="T328" s="56" t="n">
        <f aca="false">(Q328*1000)+T327</f>
        <v>47692199</v>
      </c>
      <c r="U328" s="125" t="n">
        <f aca="false">+U327+(R328*1000)</f>
        <v>30239087</v>
      </c>
      <c r="V328" s="58" t="n">
        <f aca="false">+E328-P328-S328</f>
        <v>0</v>
      </c>
      <c r="W328" s="5"/>
      <c r="X328" s="158"/>
      <c r="Y328" s="5"/>
      <c r="Z328" s="80"/>
    </row>
    <row r="329" customFormat="false" ht="11.25" hidden="false" customHeight="false" outlineLevel="0" collapsed="false">
      <c r="A329" s="134" t="s">
        <v>70</v>
      </c>
      <c r="B329" s="81" t="n">
        <v>37155</v>
      </c>
      <c r="C329" s="56" t="n">
        <v>3925</v>
      </c>
      <c r="D329" s="51" t="n">
        <v>3075</v>
      </c>
      <c r="E329" s="57" t="n">
        <f aca="false">SUM(C329:D329)</f>
        <v>7000</v>
      </c>
      <c r="F329" s="50" t="n">
        <v>370</v>
      </c>
      <c r="G329" s="160"/>
      <c r="H329" s="160"/>
      <c r="I329" s="51" t="n">
        <v>220</v>
      </c>
      <c r="J329" s="51" t="n">
        <v>225</v>
      </c>
      <c r="K329" s="51" t="n">
        <v>2775</v>
      </c>
      <c r="L329" s="51" t="n">
        <v>800</v>
      </c>
      <c r="M329" s="51" t="n">
        <v>1140</v>
      </c>
      <c r="N329" s="55" t="n">
        <v>925</v>
      </c>
      <c r="O329" s="55" t="n">
        <v>95</v>
      </c>
      <c r="P329" s="57" t="n">
        <f aca="false">SUM(I329:O329)+F329</f>
        <v>6550</v>
      </c>
      <c r="Q329" s="50" t="n">
        <v>270</v>
      </c>
      <c r="R329" s="51" t="n">
        <v>180</v>
      </c>
      <c r="S329" s="51" t="n">
        <f aca="false">SUM(Q329:R329)</f>
        <v>450</v>
      </c>
      <c r="T329" s="56" t="n">
        <f aca="false">(Q329*1000)+T328</f>
        <v>47962199</v>
      </c>
      <c r="U329" s="125" t="n">
        <f aca="false">+U328+(R329*1000)</f>
        <v>30419087</v>
      </c>
      <c r="V329" s="58" t="n">
        <f aca="false">+E329-P329-S329</f>
        <v>0</v>
      </c>
      <c r="W329" s="5"/>
      <c r="X329" s="158"/>
      <c r="Y329" s="5"/>
      <c r="Z329" s="80"/>
    </row>
    <row r="330" customFormat="false" ht="11.25" hidden="false" customHeight="false" outlineLevel="0" collapsed="false">
      <c r="A330" s="134" t="s">
        <v>71</v>
      </c>
      <c r="B330" s="81" t="n">
        <v>37156</v>
      </c>
      <c r="C330" s="56" t="n">
        <v>3925</v>
      </c>
      <c r="D330" s="51" t="n">
        <v>3075</v>
      </c>
      <c r="E330" s="57" t="n">
        <f aca="false">SUM(C330:D330)</f>
        <v>7000</v>
      </c>
      <c r="F330" s="50" t="n">
        <v>380</v>
      </c>
      <c r="G330" s="160"/>
      <c r="H330" s="160"/>
      <c r="I330" s="51" t="n">
        <v>220</v>
      </c>
      <c r="J330" s="51" t="n">
        <v>225</v>
      </c>
      <c r="K330" s="51" t="n">
        <v>2775</v>
      </c>
      <c r="L330" s="51" t="n">
        <v>800</v>
      </c>
      <c r="M330" s="51" t="n">
        <v>1140</v>
      </c>
      <c r="N330" s="55" t="n">
        <v>925</v>
      </c>
      <c r="O330" s="55" t="n">
        <v>95</v>
      </c>
      <c r="P330" s="57" t="n">
        <f aca="false">SUM(I330:O330)+F330</f>
        <v>6560</v>
      </c>
      <c r="Q330" s="50" t="n">
        <v>260</v>
      </c>
      <c r="R330" s="51" t="n">
        <v>180</v>
      </c>
      <c r="S330" s="51" t="n">
        <f aca="false">SUM(Q330:R330)</f>
        <v>440</v>
      </c>
      <c r="T330" s="56" t="n">
        <f aca="false">(Q330*1000)+T329</f>
        <v>48222199</v>
      </c>
      <c r="U330" s="125" t="n">
        <f aca="false">+U329+(R330*1000)</f>
        <v>30599087</v>
      </c>
      <c r="V330" s="58" t="n">
        <f aca="false">+E330-P330-S330</f>
        <v>0</v>
      </c>
      <c r="W330" s="5"/>
      <c r="X330" s="158"/>
      <c r="Y330" s="5"/>
      <c r="Z330" s="80"/>
    </row>
    <row r="331" customFormat="false" ht="11.25" hidden="false" customHeight="false" outlineLevel="0" collapsed="false">
      <c r="A331" s="134" t="s">
        <v>72</v>
      </c>
      <c r="B331" s="81" t="n">
        <v>37157</v>
      </c>
      <c r="C331" s="56" t="n">
        <v>3925</v>
      </c>
      <c r="D331" s="51" t="n">
        <v>3075</v>
      </c>
      <c r="E331" s="57" t="n">
        <f aca="false">SUM(C331:D331)</f>
        <v>7000</v>
      </c>
      <c r="F331" s="50" t="n">
        <v>380</v>
      </c>
      <c r="G331" s="160"/>
      <c r="H331" s="160"/>
      <c r="I331" s="51" t="n">
        <v>220</v>
      </c>
      <c r="J331" s="51" t="n">
        <v>225</v>
      </c>
      <c r="K331" s="51" t="n">
        <v>2775</v>
      </c>
      <c r="L331" s="51" t="n">
        <v>800</v>
      </c>
      <c r="M331" s="51" t="n">
        <v>1140</v>
      </c>
      <c r="N331" s="55" t="n">
        <v>925</v>
      </c>
      <c r="O331" s="55" t="n">
        <v>95</v>
      </c>
      <c r="P331" s="57" t="n">
        <f aca="false">SUM(I331:O331)+F331</f>
        <v>6560</v>
      </c>
      <c r="Q331" s="50" t="n">
        <v>260</v>
      </c>
      <c r="R331" s="51" t="n">
        <v>180</v>
      </c>
      <c r="S331" s="51" t="n">
        <f aca="false">SUM(Q331:R331)</f>
        <v>440</v>
      </c>
      <c r="T331" s="56" t="n">
        <f aca="false">(Q331*1000)+T330</f>
        <v>48482199</v>
      </c>
      <c r="U331" s="125" t="n">
        <f aca="false">+U330+(R331*1000)</f>
        <v>30779087</v>
      </c>
      <c r="V331" s="58" t="n">
        <f aca="false">+E331-P331-S331</f>
        <v>0</v>
      </c>
      <c r="W331" s="5"/>
      <c r="X331" s="158"/>
      <c r="Y331" s="5"/>
      <c r="Z331" s="80"/>
    </row>
    <row r="332" customFormat="false" ht="11.25" hidden="false" customHeight="false" outlineLevel="0" collapsed="false">
      <c r="A332" s="134" t="s">
        <v>73</v>
      </c>
      <c r="B332" s="81" t="n">
        <v>37158</v>
      </c>
      <c r="C332" s="56" t="n">
        <v>3925</v>
      </c>
      <c r="D332" s="51" t="n">
        <v>3075</v>
      </c>
      <c r="E332" s="57" t="n">
        <f aca="false">SUM(C332:D332)</f>
        <v>7000</v>
      </c>
      <c r="F332" s="50" t="n">
        <v>400</v>
      </c>
      <c r="G332" s="160"/>
      <c r="H332" s="160"/>
      <c r="I332" s="51" t="n">
        <v>220</v>
      </c>
      <c r="J332" s="51" t="n">
        <v>225</v>
      </c>
      <c r="K332" s="51" t="n">
        <v>2775</v>
      </c>
      <c r="L332" s="51" t="n">
        <v>800</v>
      </c>
      <c r="M332" s="51" t="n">
        <v>1140</v>
      </c>
      <c r="N332" s="55" t="n">
        <v>925</v>
      </c>
      <c r="O332" s="55" t="n">
        <v>95</v>
      </c>
      <c r="P332" s="57" t="n">
        <f aca="false">SUM(I332:O332)+F332</f>
        <v>6580</v>
      </c>
      <c r="Q332" s="50" t="n">
        <v>250</v>
      </c>
      <c r="R332" s="51" t="n">
        <v>170</v>
      </c>
      <c r="S332" s="51" t="n">
        <f aca="false">SUM(Q332:R332)</f>
        <v>420</v>
      </c>
      <c r="T332" s="56" t="n">
        <f aca="false">(Q332*1000)+T331</f>
        <v>48732199</v>
      </c>
      <c r="U332" s="125" t="n">
        <f aca="false">+U331+(R332*1000)</f>
        <v>30949087</v>
      </c>
      <c r="V332" s="58" t="n">
        <f aca="false">+E332-P332-S332</f>
        <v>0</v>
      </c>
      <c r="W332" s="5"/>
      <c r="X332" s="158"/>
      <c r="Y332" s="5"/>
      <c r="Z332" s="80"/>
    </row>
    <row r="333" customFormat="false" ht="11.25" hidden="false" customHeight="false" outlineLevel="0" collapsed="false">
      <c r="A333" s="134" t="s">
        <v>74</v>
      </c>
      <c r="B333" s="81" t="n">
        <v>37159</v>
      </c>
      <c r="C333" s="56" t="n">
        <v>3925</v>
      </c>
      <c r="D333" s="51" t="n">
        <v>3075</v>
      </c>
      <c r="E333" s="57" t="n">
        <f aca="false">SUM(C333:D333)</f>
        <v>7000</v>
      </c>
      <c r="F333" s="50" t="n">
        <v>400</v>
      </c>
      <c r="G333" s="160"/>
      <c r="H333" s="160"/>
      <c r="I333" s="51" t="n">
        <v>220</v>
      </c>
      <c r="J333" s="51" t="n">
        <v>225</v>
      </c>
      <c r="K333" s="51" t="n">
        <v>2775</v>
      </c>
      <c r="L333" s="51" t="n">
        <v>800</v>
      </c>
      <c r="M333" s="51" t="n">
        <v>1140</v>
      </c>
      <c r="N333" s="55" t="n">
        <v>925</v>
      </c>
      <c r="O333" s="55" t="n">
        <v>95</v>
      </c>
      <c r="P333" s="57" t="n">
        <f aca="false">SUM(I333:O333)+F333</f>
        <v>6580</v>
      </c>
      <c r="Q333" s="50" t="n">
        <v>250</v>
      </c>
      <c r="R333" s="51" t="n">
        <v>170</v>
      </c>
      <c r="S333" s="51" t="n">
        <f aca="false">SUM(Q333:R333)</f>
        <v>420</v>
      </c>
      <c r="T333" s="56" t="n">
        <f aca="false">(Q333*1000)+T332</f>
        <v>48982199</v>
      </c>
      <c r="U333" s="125" t="n">
        <f aca="false">+U332+(R333*1000)</f>
        <v>31119087</v>
      </c>
      <c r="V333" s="58" t="n">
        <f aca="false">+E333-P333-S333</f>
        <v>0</v>
      </c>
      <c r="W333" s="5"/>
      <c r="X333" s="158"/>
      <c r="Y333" s="5"/>
      <c r="Z333" s="80"/>
    </row>
    <row r="334" customFormat="false" ht="11.25" hidden="false" customHeight="false" outlineLevel="0" collapsed="false">
      <c r="A334" s="134" t="s">
        <v>68</v>
      </c>
      <c r="B334" s="81" t="n">
        <v>37160</v>
      </c>
      <c r="C334" s="56" t="n">
        <v>4000</v>
      </c>
      <c r="D334" s="51" t="n">
        <v>3075</v>
      </c>
      <c r="E334" s="57" t="n">
        <f aca="false">SUM(C334:D334)</f>
        <v>7075</v>
      </c>
      <c r="F334" s="50" t="n">
        <v>400</v>
      </c>
      <c r="G334" s="160"/>
      <c r="H334" s="160"/>
      <c r="I334" s="51" t="n">
        <v>220</v>
      </c>
      <c r="J334" s="51" t="n">
        <v>225</v>
      </c>
      <c r="K334" s="51" t="n">
        <v>2775</v>
      </c>
      <c r="L334" s="51" t="n">
        <v>800</v>
      </c>
      <c r="M334" s="51" t="n">
        <v>1140</v>
      </c>
      <c r="N334" s="55" t="n">
        <v>925</v>
      </c>
      <c r="O334" s="55" t="n">
        <v>95</v>
      </c>
      <c r="P334" s="57" t="n">
        <f aca="false">SUM(I334:O334)+F334</f>
        <v>6580</v>
      </c>
      <c r="Q334" s="50" t="n">
        <v>280</v>
      </c>
      <c r="R334" s="51" t="n">
        <v>215</v>
      </c>
      <c r="S334" s="51" t="n">
        <f aca="false">SUM(Q334:R334)</f>
        <v>495</v>
      </c>
      <c r="T334" s="56" t="n">
        <f aca="false">(Q334*1000)+T333</f>
        <v>49262199</v>
      </c>
      <c r="U334" s="125" t="n">
        <f aca="false">+U333+(R334*1000)</f>
        <v>31334087</v>
      </c>
      <c r="V334" s="58" t="n">
        <f aca="false">+E334-P334-S334</f>
        <v>0</v>
      </c>
      <c r="W334" s="5"/>
      <c r="X334" s="158"/>
      <c r="Y334" s="5"/>
      <c r="Z334" s="80"/>
    </row>
    <row r="335" customFormat="false" ht="11.25" hidden="false" customHeight="false" outlineLevel="0" collapsed="false">
      <c r="A335" s="134" t="s">
        <v>69</v>
      </c>
      <c r="B335" s="81" t="n">
        <v>37161</v>
      </c>
      <c r="C335" s="56" t="n">
        <v>4000</v>
      </c>
      <c r="D335" s="51" t="n">
        <v>3075</v>
      </c>
      <c r="E335" s="57" t="n">
        <f aca="false">SUM(C335:D335)</f>
        <v>7075</v>
      </c>
      <c r="F335" s="50" t="n">
        <v>400</v>
      </c>
      <c r="G335" s="160"/>
      <c r="H335" s="160"/>
      <c r="I335" s="51" t="n">
        <v>220</v>
      </c>
      <c r="J335" s="51" t="n">
        <v>225</v>
      </c>
      <c r="K335" s="51" t="n">
        <v>2775</v>
      </c>
      <c r="L335" s="51" t="n">
        <v>800</v>
      </c>
      <c r="M335" s="51" t="n">
        <v>1140</v>
      </c>
      <c r="N335" s="55" t="n">
        <v>925</v>
      </c>
      <c r="O335" s="55" t="n">
        <v>95</v>
      </c>
      <c r="P335" s="57" t="n">
        <f aca="false">SUM(I335:O335)+F335</f>
        <v>6580</v>
      </c>
      <c r="Q335" s="50" t="n">
        <v>280</v>
      </c>
      <c r="R335" s="51" t="n">
        <v>215</v>
      </c>
      <c r="S335" s="51" t="n">
        <f aca="false">SUM(Q335:R335)</f>
        <v>495</v>
      </c>
      <c r="T335" s="56" t="n">
        <f aca="false">(Q335*1000)+T334</f>
        <v>49542199</v>
      </c>
      <c r="U335" s="125" t="n">
        <f aca="false">+U334+(R335*1000)</f>
        <v>31549087</v>
      </c>
      <c r="V335" s="58" t="n">
        <f aca="false">+E335-P335-S335</f>
        <v>0</v>
      </c>
      <c r="W335" s="5"/>
      <c r="X335" s="158"/>
      <c r="Y335" s="5"/>
      <c r="Z335" s="80"/>
    </row>
    <row r="336" customFormat="false" ht="11.25" hidden="false" customHeight="false" outlineLevel="0" collapsed="false">
      <c r="A336" s="134" t="s">
        <v>70</v>
      </c>
      <c r="B336" s="81" t="n">
        <v>37162</v>
      </c>
      <c r="C336" s="56" t="n">
        <v>4000</v>
      </c>
      <c r="D336" s="51" t="n">
        <v>3075</v>
      </c>
      <c r="E336" s="57" t="n">
        <f aca="false">SUM(C336:D336)</f>
        <v>7075</v>
      </c>
      <c r="F336" s="50" t="n">
        <v>420</v>
      </c>
      <c r="G336" s="160"/>
      <c r="H336" s="160"/>
      <c r="I336" s="51" t="n">
        <v>220</v>
      </c>
      <c r="J336" s="51" t="n">
        <v>225</v>
      </c>
      <c r="K336" s="51" t="n">
        <v>2775</v>
      </c>
      <c r="L336" s="51" t="n">
        <v>800</v>
      </c>
      <c r="M336" s="51" t="n">
        <v>1140</v>
      </c>
      <c r="N336" s="55" t="n">
        <v>925</v>
      </c>
      <c r="O336" s="55" t="n">
        <v>95</v>
      </c>
      <c r="P336" s="57" t="n">
        <f aca="false">SUM(I336:O336)+F336</f>
        <v>6600</v>
      </c>
      <c r="Q336" s="50" t="n">
        <v>275</v>
      </c>
      <c r="R336" s="51" t="n">
        <v>200</v>
      </c>
      <c r="S336" s="51" t="n">
        <f aca="false">SUM(Q336:R336)</f>
        <v>475</v>
      </c>
      <c r="T336" s="56" t="n">
        <f aca="false">(Q336*1000)+T335</f>
        <v>49817199</v>
      </c>
      <c r="U336" s="125" t="n">
        <f aca="false">+U335+(R336*1000)</f>
        <v>31749087</v>
      </c>
      <c r="V336" s="58" t="n">
        <f aca="false">+E336-P336-S336</f>
        <v>0</v>
      </c>
      <c r="W336" s="5"/>
      <c r="X336" s="158"/>
      <c r="Y336" s="5"/>
      <c r="Z336" s="80"/>
    </row>
    <row r="337" customFormat="false" ht="11.25" hidden="false" customHeight="false" outlineLevel="0" collapsed="false">
      <c r="A337" s="134" t="s">
        <v>71</v>
      </c>
      <c r="B337" s="81" t="n">
        <v>37163</v>
      </c>
      <c r="C337" s="56" t="n">
        <v>4000</v>
      </c>
      <c r="D337" s="51" t="n">
        <v>3075</v>
      </c>
      <c r="E337" s="57" t="n">
        <f aca="false">SUM(C337:D337)</f>
        <v>7075</v>
      </c>
      <c r="F337" s="50" t="n">
        <v>420</v>
      </c>
      <c r="G337" s="160"/>
      <c r="H337" s="160"/>
      <c r="I337" s="51" t="n">
        <v>220</v>
      </c>
      <c r="J337" s="51" t="n">
        <v>225</v>
      </c>
      <c r="K337" s="51" t="n">
        <v>2775</v>
      </c>
      <c r="L337" s="51" t="n">
        <v>800</v>
      </c>
      <c r="M337" s="51" t="n">
        <v>1140</v>
      </c>
      <c r="N337" s="55" t="n">
        <v>925</v>
      </c>
      <c r="O337" s="55" t="n">
        <v>95</v>
      </c>
      <c r="P337" s="57" t="n">
        <f aca="false">SUM(I337:O337)+F337</f>
        <v>6600</v>
      </c>
      <c r="Q337" s="50" t="n">
        <v>275</v>
      </c>
      <c r="R337" s="51" t="n">
        <v>200</v>
      </c>
      <c r="S337" s="51" t="n">
        <f aca="false">SUM(Q337:R337)</f>
        <v>475</v>
      </c>
      <c r="T337" s="56" t="n">
        <f aca="false">(Q337*1000)+T336</f>
        <v>50092199</v>
      </c>
      <c r="U337" s="125" t="n">
        <f aca="false">+U336+(R337*1000)</f>
        <v>31949087</v>
      </c>
      <c r="V337" s="58" t="n">
        <f aca="false">+E337-P337-S337</f>
        <v>0</v>
      </c>
      <c r="W337" s="5"/>
      <c r="X337" s="158"/>
      <c r="Y337" s="5"/>
      <c r="Z337" s="80"/>
    </row>
    <row r="338" customFormat="false" ht="12" hidden="false" customHeight="false" outlineLevel="0" collapsed="false">
      <c r="A338" s="137" t="s">
        <v>72</v>
      </c>
      <c r="B338" s="82" t="n">
        <v>37164</v>
      </c>
      <c r="C338" s="70" t="n">
        <v>4000</v>
      </c>
      <c r="D338" s="66" t="n">
        <v>3075</v>
      </c>
      <c r="E338" s="71" t="n">
        <f aca="false">SUM(C338:D338)</f>
        <v>7075</v>
      </c>
      <c r="F338" s="65" t="n">
        <v>420</v>
      </c>
      <c r="G338" s="161"/>
      <c r="H338" s="161"/>
      <c r="I338" s="66" t="n">
        <v>220</v>
      </c>
      <c r="J338" s="66" t="n">
        <v>225</v>
      </c>
      <c r="K338" s="66" t="n">
        <v>2775</v>
      </c>
      <c r="L338" s="66" t="n">
        <v>800</v>
      </c>
      <c r="M338" s="66" t="n">
        <v>1140</v>
      </c>
      <c r="N338" s="69" t="n">
        <v>925</v>
      </c>
      <c r="O338" s="69" t="n">
        <v>95</v>
      </c>
      <c r="P338" s="71" t="n">
        <f aca="false">SUM(I338:O338)+F338</f>
        <v>6600</v>
      </c>
      <c r="Q338" s="65" t="n">
        <v>275</v>
      </c>
      <c r="R338" s="66" t="n">
        <v>200</v>
      </c>
      <c r="S338" s="66" t="n">
        <f aca="false">SUM(Q338:R338)</f>
        <v>475</v>
      </c>
      <c r="T338" s="70" t="n">
        <f aca="false">(Q338*1000)+T337</f>
        <v>50367199</v>
      </c>
      <c r="U338" s="139" t="n">
        <f aca="false">+U337+(R338*1000)</f>
        <v>32149087</v>
      </c>
      <c r="V338" s="72" t="n">
        <f aca="false">+E338-P338-S338</f>
        <v>0</v>
      </c>
      <c r="W338" s="75"/>
      <c r="X338" s="162"/>
      <c r="Y338" s="75"/>
      <c r="Z338" s="78"/>
    </row>
    <row r="339" customFormat="false" ht="11.25" hidden="false" customHeight="false" outlineLevel="0" collapsed="false">
      <c r="A339" s="134" t="s">
        <v>73</v>
      </c>
      <c r="B339" s="81" t="n">
        <v>37165</v>
      </c>
      <c r="C339" s="56" t="n">
        <v>4000</v>
      </c>
      <c r="D339" s="51" t="n">
        <v>3050</v>
      </c>
      <c r="E339" s="57" t="n">
        <v>7050</v>
      </c>
      <c r="F339" s="50" t="n">
        <v>450</v>
      </c>
      <c r="G339" s="160"/>
      <c r="H339" s="160"/>
      <c r="I339" s="51" t="n">
        <v>250</v>
      </c>
      <c r="J339" s="51" t="n">
        <v>475</v>
      </c>
      <c r="K339" s="51" t="n">
        <v>2750</v>
      </c>
      <c r="L339" s="51" t="n">
        <v>815</v>
      </c>
      <c r="M339" s="51" t="n">
        <v>1140</v>
      </c>
      <c r="N339" s="55" t="n">
        <v>910</v>
      </c>
      <c r="O339" s="55" t="n">
        <v>85</v>
      </c>
      <c r="P339" s="57" t="n">
        <v>6875</v>
      </c>
      <c r="Q339" s="50" t="n">
        <v>175</v>
      </c>
      <c r="R339" s="51" t="n">
        <v>0</v>
      </c>
      <c r="S339" s="51" t="n">
        <v>175</v>
      </c>
      <c r="T339" s="56" t="n">
        <v>50707199</v>
      </c>
      <c r="U339" s="125" t="n">
        <v>32374087</v>
      </c>
      <c r="V339" s="58" t="n">
        <v>0</v>
      </c>
      <c r="W339" s="5"/>
      <c r="X339" s="158"/>
      <c r="Y339" s="5"/>
      <c r="Z339" s="80"/>
    </row>
    <row r="340" customFormat="false" ht="11.25" hidden="false" customHeight="false" outlineLevel="0" collapsed="false">
      <c r="A340" s="134" t="s">
        <v>74</v>
      </c>
      <c r="B340" s="81" t="n">
        <v>37166</v>
      </c>
      <c r="C340" s="56" t="n">
        <v>4000</v>
      </c>
      <c r="D340" s="51" t="n">
        <v>3050</v>
      </c>
      <c r="E340" s="57" t="n">
        <v>7050</v>
      </c>
      <c r="F340" s="50" t="n">
        <v>450</v>
      </c>
      <c r="G340" s="160"/>
      <c r="H340" s="160"/>
      <c r="I340" s="51" t="n">
        <v>250</v>
      </c>
      <c r="J340" s="51" t="n">
        <v>475</v>
      </c>
      <c r="K340" s="51" t="n">
        <v>2750</v>
      </c>
      <c r="L340" s="51" t="n">
        <v>815</v>
      </c>
      <c r="M340" s="51" t="n">
        <v>1140</v>
      </c>
      <c r="N340" s="55" t="n">
        <v>910</v>
      </c>
      <c r="O340" s="55" t="n">
        <v>85</v>
      </c>
      <c r="P340" s="57" t="n">
        <v>6875</v>
      </c>
      <c r="Q340" s="50" t="n">
        <v>175</v>
      </c>
      <c r="R340" s="51" t="n">
        <v>0</v>
      </c>
      <c r="S340" s="51" t="n">
        <v>175</v>
      </c>
      <c r="T340" s="56" t="n">
        <v>50882199</v>
      </c>
      <c r="U340" s="125" t="n">
        <v>32374087</v>
      </c>
      <c r="V340" s="58" t="n">
        <v>0</v>
      </c>
      <c r="W340" s="5"/>
      <c r="X340" s="158"/>
      <c r="Y340" s="5"/>
      <c r="Z340" s="80"/>
    </row>
    <row r="341" customFormat="false" ht="11.25" hidden="false" customHeight="false" outlineLevel="0" collapsed="false">
      <c r="A341" s="134" t="s">
        <v>68</v>
      </c>
      <c r="B341" s="81" t="n">
        <v>37167</v>
      </c>
      <c r="C341" s="56" t="n">
        <v>4000</v>
      </c>
      <c r="D341" s="51" t="n">
        <v>3050</v>
      </c>
      <c r="E341" s="57" t="n">
        <v>7050</v>
      </c>
      <c r="F341" s="50" t="n">
        <v>450</v>
      </c>
      <c r="G341" s="160"/>
      <c r="H341" s="160"/>
      <c r="I341" s="51" t="n">
        <v>250</v>
      </c>
      <c r="J341" s="51" t="n">
        <v>475</v>
      </c>
      <c r="K341" s="51" t="n">
        <v>2750</v>
      </c>
      <c r="L341" s="51" t="n">
        <v>815</v>
      </c>
      <c r="M341" s="51" t="n">
        <v>1140</v>
      </c>
      <c r="N341" s="55" t="n">
        <v>910</v>
      </c>
      <c r="O341" s="55" t="n">
        <v>85</v>
      </c>
      <c r="P341" s="57" t="n">
        <v>6875</v>
      </c>
      <c r="Q341" s="50" t="n">
        <v>175</v>
      </c>
      <c r="R341" s="51" t="n">
        <v>0</v>
      </c>
      <c r="S341" s="51" t="n">
        <v>175</v>
      </c>
      <c r="T341" s="56" t="n">
        <v>51057199</v>
      </c>
      <c r="U341" s="125" t="n">
        <v>32374087</v>
      </c>
      <c r="V341" s="58" t="n">
        <v>0</v>
      </c>
      <c r="W341" s="5"/>
      <c r="X341" s="158"/>
      <c r="Y341" s="5"/>
      <c r="Z341" s="80"/>
    </row>
    <row r="342" customFormat="false" ht="11.25" hidden="false" customHeight="false" outlineLevel="0" collapsed="false">
      <c r="A342" s="134" t="s">
        <v>69</v>
      </c>
      <c r="B342" s="81" t="n">
        <v>37168</v>
      </c>
      <c r="C342" s="56" t="n">
        <v>4000</v>
      </c>
      <c r="D342" s="51" t="n">
        <v>3050</v>
      </c>
      <c r="E342" s="57" t="n">
        <v>7050</v>
      </c>
      <c r="F342" s="50" t="n">
        <v>450</v>
      </c>
      <c r="G342" s="160"/>
      <c r="H342" s="160"/>
      <c r="I342" s="51" t="n">
        <v>250</v>
      </c>
      <c r="J342" s="51" t="n">
        <v>475</v>
      </c>
      <c r="K342" s="51" t="n">
        <v>2750</v>
      </c>
      <c r="L342" s="51" t="n">
        <v>815</v>
      </c>
      <c r="M342" s="51" t="n">
        <v>1140</v>
      </c>
      <c r="N342" s="55" t="n">
        <v>910</v>
      </c>
      <c r="O342" s="55" t="n">
        <v>85</v>
      </c>
      <c r="P342" s="57" t="n">
        <v>6875</v>
      </c>
      <c r="Q342" s="50" t="n">
        <v>175</v>
      </c>
      <c r="R342" s="51" t="n">
        <v>0</v>
      </c>
      <c r="S342" s="51" t="n">
        <v>175</v>
      </c>
      <c r="T342" s="56" t="n">
        <v>51232199</v>
      </c>
      <c r="U342" s="125" t="n">
        <v>32374087</v>
      </c>
      <c r="V342" s="58" t="n">
        <v>0</v>
      </c>
      <c r="W342" s="5"/>
      <c r="X342" s="158"/>
      <c r="Y342" s="5"/>
      <c r="Z342" s="80"/>
    </row>
    <row r="343" customFormat="false" ht="11.25" hidden="false" customHeight="false" outlineLevel="0" collapsed="false">
      <c r="A343" s="134" t="s">
        <v>70</v>
      </c>
      <c r="B343" s="81" t="n">
        <v>37169</v>
      </c>
      <c r="C343" s="56" t="n">
        <v>4000</v>
      </c>
      <c r="D343" s="51" t="n">
        <v>3050</v>
      </c>
      <c r="E343" s="57" t="n">
        <v>7050</v>
      </c>
      <c r="F343" s="50" t="n">
        <v>450</v>
      </c>
      <c r="G343" s="160"/>
      <c r="H343" s="160"/>
      <c r="I343" s="51" t="n">
        <v>275</v>
      </c>
      <c r="J343" s="51" t="n">
        <v>475</v>
      </c>
      <c r="K343" s="51" t="n">
        <v>2750</v>
      </c>
      <c r="L343" s="51" t="n">
        <v>815</v>
      </c>
      <c r="M343" s="51" t="n">
        <v>1140</v>
      </c>
      <c r="N343" s="55" t="n">
        <v>910</v>
      </c>
      <c r="O343" s="55" t="n">
        <v>85</v>
      </c>
      <c r="P343" s="57" t="n">
        <v>6900</v>
      </c>
      <c r="Q343" s="50" t="n">
        <v>150</v>
      </c>
      <c r="R343" s="51" t="n">
        <v>0</v>
      </c>
      <c r="S343" s="51" t="n">
        <v>150</v>
      </c>
      <c r="T343" s="56" t="n">
        <v>51382199</v>
      </c>
      <c r="U343" s="125" t="n">
        <v>32374087</v>
      </c>
      <c r="V343" s="58" t="n">
        <v>0</v>
      </c>
      <c r="W343" s="5"/>
      <c r="X343" s="158"/>
      <c r="Y343" s="5"/>
      <c r="Z343" s="80"/>
    </row>
    <row r="344" customFormat="false" ht="11.25" hidden="false" customHeight="false" outlineLevel="0" collapsed="false">
      <c r="A344" s="134" t="s">
        <v>71</v>
      </c>
      <c r="B344" s="81" t="n">
        <v>37170</v>
      </c>
      <c r="C344" s="56" t="n">
        <v>4000</v>
      </c>
      <c r="D344" s="51" t="n">
        <v>3050</v>
      </c>
      <c r="E344" s="57" t="n">
        <v>7050</v>
      </c>
      <c r="F344" s="50" t="n">
        <v>475</v>
      </c>
      <c r="G344" s="160"/>
      <c r="H344" s="160"/>
      <c r="I344" s="51" t="n">
        <v>275</v>
      </c>
      <c r="J344" s="51" t="n">
        <v>475</v>
      </c>
      <c r="K344" s="51" t="n">
        <v>2750</v>
      </c>
      <c r="L344" s="51" t="n">
        <v>815</v>
      </c>
      <c r="M344" s="51" t="n">
        <v>1140</v>
      </c>
      <c r="N344" s="55" t="n">
        <v>910</v>
      </c>
      <c r="O344" s="55" t="n">
        <v>85</v>
      </c>
      <c r="P344" s="57" t="n">
        <v>6925</v>
      </c>
      <c r="Q344" s="50" t="n">
        <v>125</v>
      </c>
      <c r="R344" s="51" t="n">
        <v>0</v>
      </c>
      <c r="S344" s="51" t="n">
        <v>125</v>
      </c>
      <c r="T344" s="56" t="n">
        <v>51507199</v>
      </c>
      <c r="U344" s="125" t="n">
        <v>32374087</v>
      </c>
      <c r="V344" s="58" t="n">
        <v>0</v>
      </c>
      <c r="W344" s="5"/>
      <c r="X344" s="158"/>
      <c r="Y344" s="5"/>
      <c r="Z344" s="80"/>
    </row>
    <row r="345" customFormat="false" ht="11.25" hidden="false" customHeight="false" outlineLevel="0" collapsed="false">
      <c r="A345" s="134" t="s">
        <v>72</v>
      </c>
      <c r="B345" s="81" t="n">
        <v>37171</v>
      </c>
      <c r="C345" s="56" t="n">
        <v>4000</v>
      </c>
      <c r="D345" s="51" t="n">
        <v>3050</v>
      </c>
      <c r="E345" s="57" t="n">
        <v>7050</v>
      </c>
      <c r="F345" s="50" t="n">
        <v>475</v>
      </c>
      <c r="G345" s="160"/>
      <c r="H345" s="160"/>
      <c r="I345" s="51" t="n">
        <v>275</v>
      </c>
      <c r="J345" s="51" t="n">
        <v>475</v>
      </c>
      <c r="K345" s="51" t="n">
        <v>2750</v>
      </c>
      <c r="L345" s="51" t="n">
        <v>815</v>
      </c>
      <c r="M345" s="51" t="n">
        <v>1140</v>
      </c>
      <c r="N345" s="55" t="n">
        <v>910</v>
      </c>
      <c r="O345" s="55" t="n">
        <v>75</v>
      </c>
      <c r="P345" s="57" t="n">
        <v>6915</v>
      </c>
      <c r="Q345" s="50" t="n">
        <v>135</v>
      </c>
      <c r="R345" s="51" t="n">
        <v>0</v>
      </c>
      <c r="S345" s="51" t="n">
        <v>135</v>
      </c>
      <c r="T345" s="56" t="n">
        <v>51642199</v>
      </c>
      <c r="U345" s="125" t="n">
        <v>32374087</v>
      </c>
      <c r="V345" s="58" t="n">
        <v>0</v>
      </c>
      <c r="W345" s="5"/>
      <c r="X345" s="158"/>
      <c r="Y345" s="5"/>
      <c r="Z345" s="80"/>
    </row>
    <row r="346" customFormat="false" ht="11.25" hidden="false" customHeight="false" outlineLevel="0" collapsed="false">
      <c r="A346" s="134" t="s">
        <v>73</v>
      </c>
      <c r="B346" s="81" t="n">
        <v>37172</v>
      </c>
      <c r="C346" s="56" t="n">
        <v>4000</v>
      </c>
      <c r="D346" s="51" t="n">
        <v>3050</v>
      </c>
      <c r="E346" s="57" t="n">
        <v>7050</v>
      </c>
      <c r="F346" s="50" t="n">
        <v>475</v>
      </c>
      <c r="G346" s="160"/>
      <c r="H346" s="160"/>
      <c r="I346" s="51" t="n">
        <v>275</v>
      </c>
      <c r="J346" s="51" t="n">
        <v>475</v>
      </c>
      <c r="K346" s="51" t="n">
        <v>2750</v>
      </c>
      <c r="L346" s="51" t="n">
        <v>815</v>
      </c>
      <c r="M346" s="51" t="n">
        <v>1140</v>
      </c>
      <c r="N346" s="55" t="n">
        <v>910</v>
      </c>
      <c r="O346" s="55" t="n">
        <v>75</v>
      </c>
      <c r="P346" s="57" t="n">
        <v>6915</v>
      </c>
      <c r="Q346" s="50" t="n">
        <v>135</v>
      </c>
      <c r="R346" s="51" t="n">
        <v>0</v>
      </c>
      <c r="S346" s="51" t="n">
        <v>135</v>
      </c>
      <c r="T346" s="56" t="n">
        <v>51777199</v>
      </c>
      <c r="U346" s="125" t="n">
        <v>32374087</v>
      </c>
      <c r="V346" s="58" t="n">
        <v>0</v>
      </c>
      <c r="W346" s="5"/>
      <c r="X346" s="158"/>
      <c r="Y346" s="5"/>
      <c r="Z346" s="80"/>
    </row>
    <row r="347" customFormat="false" ht="11.25" hidden="false" customHeight="false" outlineLevel="0" collapsed="false">
      <c r="A347" s="134" t="s">
        <v>74</v>
      </c>
      <c r="B347" s="81" t="n">
        <v>37173</v>
      </c>
      <c r="C347" s="56" t="n">
        <v>4000</v>
      </c>
      <c r="D347" s="51" t="n">
        <v>3050</v>
      </c>
      <c r="E347" s="57" t="n">
        <v>7050</v>
      </c>
      <c r="F347" s="50" t="n">
        <v>475</v>
      </c>
      <c r="G347" s="160"/>
      <c r="H347" s="160"/>
      <c r="I347" s="51" t="n">
        <v>275</v>
      </c>
      <c r="J347" s="51" t="n">
        <v>475</v>
      </c>
      <c r="K347" s="51" t="n">
        <v>2750</v>
      </c>
      <c r="L347" s="51" t="n">
        <v>815</v>
      </c>
      <c r="M347" s="51" t="n">
        <v>1140</v>
      </c>
      <c r="N347" s="55" t="n">
        <v>910</v>
      </c>
      <c r="O347" s="55" t="n">
        <v>75</v>
      </c>
      <c r="P347" s="57" t="n">
        <v>6915</v>
      </c>
      <c r="Q347" s="50" t="n">
        <v>135</v>
      </c>
      <c r="R347" s="51" t="n">
        <v>0</v>
      </c>
      <c r="S347" s="51" t="n">
        <v>135</v>
      </c>
      <c r="T347" s="56" t="n">
        <v>51912199</v>
      </c>
      <c r="U347" s="125" t="n">
        <v>32374087</v>
      </c>
      <c r="V347" s="58" t="n">
        <v>0</v>
      </c>
      <c r="W347" s="5"/>
      <c r="X347" s="158"/>
      <c r="Y347" s="5"/>
      <c r="Z347" s="80"/>
    </row>
    <row r="348" customFormat="false" ht="11.25" hidden="false" customHeight="false" outlineLevel="0" collapsed="false">
      <c r="A348" s="134" t="s">
        <v>68</v>
      </c>
      <c r="B348" s="81" t="n">
        <v>37174</v>
      </c>
      <c r="C348" s="56" t="n">
        <v>4000</v>
      </c>
      <c r="D348" s="51" t="n">
        <v>3050</v>
      </c>
      <c r="E348" s="57" t="n">
        <v>7050</v>
      </c>
      <c r="F348" s="50" t="n">
        <v>475</v>
      </c>
      <c r="G348" s="160"/>
      <c r="H348" s="160"/>
      <c r="I348" s="51" t="n">
        <v>275</v>
      </c>
      <c r="J348" s="51" t="n">
        <v>475</v>
      </c>
      <c r="K348" s="51" t="n">
        <v>2750</v>
      </c>
      <c r="L348" s="51" t="n">
        <v>815</v>
      </c>
      <c r="M348" s="51" t="n">
        <v>1140</v>
      </c>
      <c r="N348" s="55" t="n">
        <v>910</v>
      </c>
      <c r="O348" s="55" t="n">
        <v>75</v>
      </c>
      <c r="P348" s="57" t="n">
        <v>6915</v>
      </c>
      <c r="Q348" s="50" t="n">
        <v>135</v>
      </c>
      <c r="R348" s="51" t="n">
        <v>0</v>
      </c>
      <c r="S348" s="51" t="n">
        <v>135</v>
      </c>
      <c r="T348" s="56" t="n">
        <v>52047199</v>
      </c>
      <c r="U348" s="125" t="n">
        <v>32374087</v>
      </c>
      <c r="V348" s="58" t="n">
        <v>0</v>
      </c>
      <c r="W348" s="5"/>
      <c r="X348" s="158"/>
      <c r="Y348" s="5"/>
      <c r="Z348" s="80"/>
    </row>
    <row r="349" customFormat="false" ht="11.25" hidden="false" customHeight="false" outlineLevel="0" collapsed="false">
      <c r="A349" s="134" t="s">
        <v>69</v>
      </c>
      <c r="B349" s="81" t="n">
        <v>37175</v>
      </c>
      <c r="C349" s="56" t="n">
        <v>4000</v>
      </c>
      <c r="D349" s="51" t="n">
        <v>3050</v>
      </c>
      <c r="E349" s="57" t="n">
        <v>7050</v>
      </c>
      <c r="F349" s="50" t="n">
        <v>525</v>
      </c>
      <c r="G349" s="160"/>
      <c r="H349" s="160"/>
      <c r="I349" s="51" t="n">
        <v>275</v>
      </c>
      <c r="J349" s="51" t="n">
        <v>475</v>
      </c>
      <c r="K349" s="51" t="n">
        <v>2750</v>
      </c>
      <c r="L349" s="51" t="n">
        <v>815</v>
      </c>
      <c r="M349" s="51" t="n">
        <v>1140</v>
      </c>
      <c r="N349" s="55" t="n">
        <v>910</v>
      </c>
      <c r="O349" s="55" t="n">
        <v>75</v>
      </c>
      <c r="P349" s="57" t="n">
        <v>6965</v>
      </c>
      <c r="Q349" s="50" t="n">
        <v>85</v>
      </c>
      <c r="R349" s="51" t="n">
        <v>0</v>
      </c>
      <c r="S349" s="51" t="n">
        <v>85</v>
      </c>
      <c r="T349" s="56" t="n">
        <v>52132199</v>
      </c>
      <c r="U349" s="125" t="n">
        <v>32374087</v>
      </c>
      <c r="V349" s="58" t="n">
        <v>0</v>
      </c>
      <c r="W349" s="5"/>
      <c r="X349" s="158"/>
      <c r="Y349" s="5"/>
      <c r="Z349" s="80"/>
    </row>
    <row r="350" customFormat="false" ht="11.25" hidden="false" customHeight="false" outlineLevel="0" collapsed="false">
      <c r="A350" s="134" t="s">
        <v>70</v>
      </c>
      <c r="B350" s="81" t="n">
        <v>37176</v>
      </c>
      <c r="C350" s="56" t="n">
        <v>4000</v>
      </c>
      <c r="D350" s="51" t="n">
        <v>3050</v>
      </c>
      <c r="E350" s="57" t="n">
        <v>7050</v>
      </c>
      <c r="F350" s="50" t="n">
        <v>525</v>
      </c>
      <c r="G350" s="160"/>
      <c r="H350" s="160"/>
      <c r="I350" s="51" t="n">
        <v>275</v>
      </c>
      <c r="J350" s="51" t="n">
        <v>475</v>
      </c>
      <c r="K350" s="51" t="n">
        <v>2750</v>
      </c>
      <c r="L350" s="51" t="n">
        <v>815</v>
      </c>
      <c r="M350" s="51" t="n">
        <v>1140</v>
      </c>
      <c r="N350" s="55" t="n">
        <v>910</v>
      </c>
      <c r="O350" s="55" t="n">
        <v>75</v>
      </c>
      <c r="P350" s="57" t="n">
        <v>6965</v>
      </c>
      <c r="Q350" s="50" t="n">
        <v>85</v>
      </c>
      <c r="R350" s="51" t="n">
        <v>0</v>
      </c>
      <c r="S350" s="51" t="n">
        <v>85</v>
      </c>
      <c r="T350" s="56" t="n">
        <v>52217199</v>
      </c>
      <c r="U350" s="125" t="n">
        <v>32374087</v>
      </c>
      <c r="V350" s="58" t="n">
        <v>0</v>
      </c>
      <c r="W350" s="5"/>
      <c r="X350" s="158"/>
      <c r="Y350" s="5"/>
      <c r="Z350" s="80"/>
    </row>
    <row r="351" customFormat="false" ht="11.25" hidden="false" customHeight="false" outlineLevel="0" collapsed="false">
      <c r="A351" s="134" t="s">
        <v>71</v>
      </c>
      <c r="B351" s="81" t="n">
        <v>37177</v>
      </c>
      <c r="C351" s="56" t="n">
        <v>4000</v>
      </c>
      <c r="D351" s="51" t="n">
        <v>3050</v>
      </c>
      <c r="E351" s="57" t="n">
        <v>7050</v>
      </c>
      <c r="F351" s="50" t="n">
        <v>525</v>
      </c>
      <c r="G351" s="160"/>
      <c r="H351" s="160"/>
      <c r="I351" s="51" t="n">
        <v>275</v>
      </c>
      <c r="J351" s="51" t="n">
        <v>475</v>
      </c>
      <c r="K351" s="51" t="n">
        <v>2750</v>
      </c>
      <c r="L351" s="51" t="n">
        <v>815</v>
      </c>
      <c r="M351" s="51" t="n">
        <v>1140</v>
      </c>
      <c r="N351" s="55" t="n">
        <v>910</v>
      </c>
      <c r="O351" s="55" t="n">
        <v>75</v>
      </c>
      <c r="P351" s="57" t="n">
        <v>6965</v>
      </c>
      <c r="Q351" s="50" t="n">
        <v>85</v>
      </c>
      <c r="R351" s="51" t="n">
        <v>0</v>
      </c>
      <c r="S351" s="51" t="n">
        <v>85</v>
      </c>
      <c r="T351" s="56" t="n">
        <v>52302199</v>
      </c>
      <c r="U351" s="125" t="n">
        <v>32374087</v>
      </c>
      <c r="V351" s="58" t="n">
        <v>0</v>
      </c>
      <c r="W351" s="5"/>
      <c r="X351" s="158"/>
      <c r="Y351" s="5"/>
      <c r="Z351" s="80"/>
    </row>
    <row r="352" customFormat="false" ht="11.25" hidden="false" customHeight="false" outlineLevel="0" collapsed="false">
      <c r="A352" s="134" t="s">
        <v>72</v>
      </c>
      <c r="B352" s="81" t="n">
        <v>37178</v>
      </c>
      <c r="C352" s="56" t="n">
        <v>4000</v>
      </c>
      <c r="D352" s="51" t="n">
        <v>3050</v>
      </c>
      <c r="E352" s="57" t="n">
        <v>7050</v>
      </c>
      <c r="F352" s="50" t="n">
        <v>525</v>
      </c>
      <c r="G352" s="160"/>
      <c r="H352" s="160"/>
      <c r="I352" s="51" t="n">
        <v>275</v>
      </c>
      <c r="J352" s="51" t="n">
        <v>475</v>
      </c>
      <c r="K352" s="51" t="n">
        <v>2750</v>
      </c>
      <c r="L352" s="51" t="n">
        <v>815</v>
      </c>
      <c r="M352" s="51" t="n">
        <v>1140</v>
      </c>
      <c r="N352" s="55" t="n">
        <v>910</v>
      </c>
      <c r="O352" s="55" t="n">
        <v>75</v>
      </c>
      <c r="P352" s="57" t="n">
        <v>6965</v>
      </c>
      <c r="Q352" s="50" t="n">
        <v>85</v>
      </c>
      <c r="R352" s="51" t="n">
        <v>0</v>
      </c>
      <c r="S352" s="51" t="n">
        <v>85</v>
      </c>
      <c r="T352" s="56" t="n">
        <v>52387199</v>
      </c>
      <c r="U352" s="125" t="n">
        <v>32374087</v>
      </c>
      <c r="V352" s="58" t="n">
        <v>0</v>
      </c>
      <c r="W352" s="5"/>
      <c r="X352" s="158"/>
      <c r="Y352" s="5"/>
      <c r="Z352" s="80"/>
    </row>
    <row r="353" customFormat="false" ht="11.25" hidden="false" customHeight="false" outlineLevel="0" collapsed="false">
      <c r="A353" s="134" t="s">
        <v>73</v>
      </c>
      <c r="B353" s="81" t="n">
        <v>37179</v>
      </c>
      <c r="C353" s="56" t="n">
        <v>4000</v>
      </c>
      <c r="D353" s="51" t="n">
        <v>3050</v>
      </c>
      <c r="E353" s="57" t="n">
        <v>7050</v>
      </c>
      <c r="F353" s="50" t="n">
        <v>525</v>
      </c>
      <c r="G353" s="160"/>
      <c r="H353" s="160"/>
      <c r="I353" s="51" t="n">
        <v>275</v>
      </c>
      <c r="J353" s="51" t="n">
        <v>475</v>
      </c>
      <c r="K353" s="51" t="n">
        <v>2750</v>
      </c>
      <c r="L353" s="51" t="n">
        <v>815</v>
      </c>
      <c r="M353" s="51" t="n">
        <v>1140</v>
      </c>
      <c r="N353" s="55" t="n">
        <v>910</v>
      </c>
      <c r="O353" s="55" t="n">
        <v>75</v>
      </c>
      <c r="P353" s="57" t="n">
        <v>6965</v>
      </c>
      <c r="Q353" s="50" t="n">
        <v>85</v>
      </c>
      <c r="R353" s="51" t="n">
        <v>0</v>
      </c>
      <c r="S353" s="51" t="n">
        <v>85</v>
      </c>
      <c r="T353" s="56" t="n">
        <v>52472199</v>
      </c>
      <c r="U353" s="125" t="n">
        <v>32374087</v>
      </c>
      <c r="V353" s="58" t="n">
        <v>0</v>
      </c>
      <c r="W353" s="5"/>
      <c r="X353" s="158"/>
      <c r="Y353" s="5"/>
      <c r="Z353" s="80"/>
    </row>
    <row r="354" customFormat="false" ht="11.25" hidden="false" customHeight="false" outlineLevel="0" collapsed="false">
      <c r="A354" s="134" t="s">
        <v>74</v>
      </c>
      <c r="B354" s="81" t="n">
        <v>37180</v>
      </c>
      <c r="C354" s="56" t="n">
        <v>4000</v>
      </c>
      <c r="D354" s="51" t="n">
        <v>3050</v>
      </c>
      <c r="E354" s="57" t="n">
        <v>7050</v>
      </c>
      <c r="F354" s="50" t="n">
        <v>550</v>
      </c>
      <c r="G354" s="160"/>
      <c r="H354" s="160"/>
      <c r="I354" s="51" t="n">
        <v>350</v>
      </c>
      <c r="J354" s="51" t="n">
        <v>475</v>
      </c>
      <c r="K354" s="51" t="n">
        <v>2750</v>
      </c>
      <c r="L354" s="51" t="n">
        <v>815</v>
      </c>
      <c r="M354" s="51" t="n">
        <v>1100</v>
      </c>
      <c r="N354" s="55" t="n">
        <v>910</v>
      </c>
      <c r="O354" s="55" t="n">
        <v>75</v>
      </c>
      <c r="P354" s="57" t="n">
        <v>7025</v>
      </c>
      <c r="Q354" s="50" t="n">
        <v>25</v>
      </c>
      <c r="R354" s="51" t="n">
        <v>0</v>
      </c>
      <c r="S354" s="51" t="n">
        <v>25</v>
      </c>
      <c r="T354" s="56" t="n">
        <v>52497199</v>
      </c>
      <c r="U354" s="125" t="n">
        <v>32374087</v>
      </c>
      <c r="V354" s="58" t="n">
        <v>0</v>
      </c>
      <c r="W354" s="5"/>
      <c r="X354" s="158"/>
      <c r="Y354" s="5"/>
      <c r="Z354" s="80"/>
    </row>
    <row r="355" customFormat="false" ht="11.25" hidden="false" customHeight="false" outlineLevel="0" collapsed="false">
      <c r="A355" s="134" t="s">
        <v>68</v>
      </c>
      <c r="B355" s="81" t="n">
        <v>37181</v>
      </c>
      <c r="C355" s="56" t="n">
        <v>4000</v>
      </c>
      <c r="D355" s="51" t="n">
        <v>3050</v>
      </c>
      <c r="E355" s="57" t="n">
        <v>7050</v>
      </c>
      <c r="F355" s="50" t="n">
        <v>550</v>
      </c>
      <c r="G355" s="160"/>
      <c r="H355" s="160"/>
      <c r="I355" s="51" t="n">
        <v>350</v>
      </c>
      <c r="J355" s="51" t="n">
        <v>475</v>
      </c>
      <c r="K355" s="51" t="n">
        <v>2750</v>
      </c>
      <c r="L355" s="51" t="n">
        <v>815</v>
      </c>
      <c r="M355" s="51" t="n">
        <v>1100</v>
      </c>
      <c r="N355" s="55" t="n">
        <v>910</v>
      </c>
      <c r="O355" s="55" t="n">
        <v>75</v>
      </c>
      <c r="P355" s="57" t="n">
        <v>7025</v>
      </c>
      <c r="Q355" s="50" t="n">
        <v>25</v>
      </c>
      <c r="R355" s="51" t="n">
        <v>0</v>
      </c>
      <c r="S355" s="51" t="n">
        <v>25</v>
      </c>
      <c r="T355" s="56" t="n">
        <v>52522199</v>
      </c>
      <c r="U355" s="125" t="n">
        <v>32374087</v>
      </c>
      <c r="V355" s="58" t="n">
        <v>0</v>
      </c>
      <c r="W355" s="5"/>
      <c r="X355" s="158"/>
      <c r="Y355" s="5"/>
      <c r="Z355" s="80"/>
    </row>
    <row r="356" customFormat="false" ht="11.25" hidden="false" customHeight="false" outlineLevel="0" collapsed="false">
      <c r="A356" s="134" t="s">
        <v>69</v>
      </c>
      <c r="B356" s="81" t="n">
        <v>37182</v>
      </c>
      <c r="C356" s="56" t="n">
        <v>4000</v>
      </c>
      <c r="D356" s="51" t="n">
        <v>3050</v>
      </c>
      <c r="E356" s="57" t="n">
        <v>7050</v>
      </c>
      <c r="F356" s="50" t="n">
        <v>550</v>
      </c>
      <c r="G356" s="160"/>
      <c r="H356" s="160"/>
      <c r="I356" s="51" t="n">
        <v>350</v>
      </c>
      <c r="J356" s="51" t="n">
        <v>475</v>
      </c>
      <c r="K356" s="51" t="n">
        <v>2750</v>
      </c>
      <c r="L356" s="51" t="n">
        <v>815</v>
      </c>
      <c r="M356" s="51" t="n">
        <v>1100</v>
      </c>
      <c r="N356" s="55" t="n">
        <v>910</v>
      </c>
      <c r="O356" s="55" t="n">
        <v>75</v>
      </c>
      <c r="P356" s="57" t="n">
        <v>7025</v>
      </c>
      <c r="Q356" s="50" t="n">
        <v>25</v>
      </c>
      <c r="R356" s="51" t="n">
        <v>0</v>
      </c>
      <c r="S356" s="51" t="n">
        <v>25</v>
      </c>
      <c r="T356" s="56" t="n">
        <v>52547199</v>
      </c>
      <c r="U356" s="125" t="n">
        <v>32374087</v>
      </c>
      <c r="V356" s="58" t="n">
        <v>0</v>
      </c>
      <c r="W356" s="5"/>
      <c r="X356" s="158"/>
      <c r="Y356" s="5"/>
      <c r="Z356" s="80"/>
    </row>
    <row r="357" customFormat="false" ht="11.25" hidden="false" customHeight="false" outlineLevel="0" collapsed="false">
      <c r="A357" s="134" t="s">
        <v>70</v>
      </c>
      <c r="B357" s="81" t="n">
        <v>37183</v>
      </c>
      <c r="C357" s="56" t="n">
        <v>4000</v>
      </c>
      <c r="D357" s="51" t="n">
        <v>3050</v>
      </c>
      <c r="E357" s="57" t="n">
        <v>7050</v>
      </c>
      <c r="F357" s="50" t="n">
        <v>550</v>
      </c>
      <c r="G357" s="160"/>
      <c r="H357" s="160"/>
      <c r="I357" s="51" t="n">
        <v>350</v>
      </c>
      <c r="J357" s="51" t="n">
        <v>475</v>
      </c>
      <c r="K357" s="51" t="n">
        <v>2750</v>
      </c>
      <c r="L357" s="51" t="n">
        <v>815</v>
      </c>
      <c r="M357" s="51" t="n">
        <v>1100</v>
      </c>
      <c r="N357" s="55" t="n">
        <v>910</v>
      </c>
      <c r="O357" s="55" t="n">
        <v>75</v>
      </c>
      <c r="P357" s="57" t="n">
        <v>7025</v>
      </c>
      <c r="Q357" s="50" t="n">
        <v>25</v>
      </c>
      <c r="R357" s="51" t="n">
        <v>0</v>
      </c>
      <c r="S357" s="51" t="n">
        <v>25</v>
      </c>
      <c r="T357" s="56" t="n">
        <v>52572199</v>
      </c>
      <c r="U357" s="125" t="n">
        <v>32374087</v>
      </c>
      <c r="V357" s="58" t="n">
        <v>0</v>
      </c>
      <c r="W357" s="5"/>
      <c r="X357" s="158"/>
      <c r="Y357" s="5"/>
      <c r="Z357" s="80"/>
    </row>
    <row r="358" customFormat="false" ht="11.25" hidden="false" customHeight="false" outlineLevel="0" collapsed="false">
      <c r="A358" s="134" t="s">
        <v>71</v>
      </c>
      <c r="B358" s="81" t="n">
        <v>37184</v>
      </c>
      <c r="C358" s="56" t="n">
        <v>4000</v>
      </c>
      <c r="D358" s="51" t="n">
        <v>3050</v>
      </c>
      <c r="E358" s="57" t="n">
        <v>7050</v>
      </c>
      <c r="F358" s="50" t="n">
        <v>550</v>
      </c>
      <c r="G358" s="160"/>
      <c r="H358" s="160"/>
      <c r="I358" s="51" t="n">
        <v>350</v>
      </c>
      <c r="J358" s="51" t="n">
        <v>475</v>
      </c>
      <c r="K358" s="51" t="n">
        <v>2750</v>
      </c>
      <c r="L358" s="51" t="n">
        <v>815</v>
      </c>
      <c r="M358" s="51" t="n">
        <v>1100</v>
      </c>
      <c r="N358" s="55" t="n">
        <v>910</v>
      </c>
      <c r="O358" s="55" t="n">
        <v>75</v>
      </c>
      <c r="P358" s="57" t="n">
        <v>7025</v>
      </c>
      <c r="Q358" s="50" t="n">
        <v>25</v>
      </c>
      <c r="R358" s="51" t="n">
        <v>0</v>
      </c>
      <c r="S358" s="51" t="n">
        <v>25</v>
      </c>
      <c r="T358" s="56" t="n">
        <v>52597199</v>
      </c>
      <c r="U358" s="125" t="n">
        <v>32374087</v>
      </c>
      <c r="V358" s="58" t="n">
        <v>0</v>
      </c>
      <c r="W358" s="5"/>
      <c r="X358" s="158"/>
      <c r="Y358" s="5"/>
      <c r="Z358" s="80"/>
    </row>
    <row r="359" customFormat="false" ht="11.25" hidden="false" customHeight="false" outlineLevel="0" collapsed="false">
      <c r="A359" s="134" t="s">
        <v>72</v>
      </c>
      <c r="B359" s="81" t="n">
        <v>37185</v>
      </c>
      <c r="C359" s="56" t="n">
        <v>4000</v>
      </c>
      <c r="D359" s="51" t="n">
        <v>3050</v>
      </c>
      <c r="E359" s="57" t="n">
        <v>7050</v>
      </c>
      <c r="F359" s="50" t="n">
        <v>575</v>
      </c>
      <c r="G359" s="160"/>
      <c r="H359" s="160"/>
      <c r="I359" s="51" t="n">
        <v>350</v>
      </c>
      <c r="J359" s="51" t="n">
        <v>475</v>
      </c>
      <c r="K359" s="51" t="n">
        <v>2750</v>
      </c>
      <c r="L359" s="51" t="n">
        <v>815</v>
      </c>
      <c r="M359" s="51" t="n">
        <v>1100</v>
      </c>
      <c r="N359" s="55" t="n">
        <v>910</v>
      </c>
      <c r="O359" s="55" t="n">
        <v>75</v>
      </c>
      <c r="P359" s="57" t="n">
        <v>7050</v>
      </c>
      <c r="Q359" s="50" t="n">
        <v>0</v>
      </c>
      <c r="R359" s="51" t="n">
        <v>0</v>
      </c>
      <c r="S359" s="51" t="n">
        <v>0</v>
      </c>
      <c r="T359" s="56" t="n">
        <v>52597199</v>
      </c>
      <c r="U359" s="125" t="n">
        <v>32374087</v>
      </c>
      <c r="V359" s="58" t="n">
        <v>0</v>
      </c>
      <c r="W359" s="5"/>
      <c r="X359" s="158"/>
      <c r="Y359" s="5"/>
      <c r="Z359" s="80"/>
    </row>
    <row r="360" customFormat="false" ht="11.25" hidden="false" customHeight="false" outlineLevel="0" collapsed="false">
      <c r="A360" s="134" t="s">
        <v>73</v>
      </c>
      <c r="B360" s="81" t="n">
        <v>37186</v>
      </c>
      <c r="C360" s="56" t="n">
        <v>4000</v>
      </c>
      <c r="D360" s="51" t="n">
        <v>3050</v>
      </c>
      <c r="E360" s="57" t="n">
        <v>7050</v>
      </c>
      <c r="F360" s="50" t="n">
        <v>575</v>
      </c>
      <c r="G360" s="160"/>
      <c r="H360" s="160"/>
      <c r="I360" s="51" t="n">
        <v>350</v>
      </c>
      <c r="J360" s="51" t="n">
        <v>475</v>
      </c>
      <c r="K360" s="51" t="n">
        <v>2750</v>
      </c>
      <c r="L360" s="51" t="n">
        <v>815</v>
      </c>
      <c r="M360" s="51" t="n">
        <v>1100</v>
      </c>
      <c r="N360" s="55" t="n">
        <v>910</v>
      </c>
      <c r="O360" s="55" t="n">
        <v>75</v>
      </c>
      <c r="P360" s="57" t="n">
        <v>7050</v>
      </c>
      <c r="Q360" s="50" t="n">
        <v>0</v>
      </c>
      <c r="R360" s="51" t="n">
        <v>0</v>
      </c>
      <c r="S360" s="51" t="n">
        <v>0</v>
      </c>
      <c r="T360" s="56" t="n">
        <v>52597199</v>
      </c>
      <c r="U360" s="125" t="n">
        <v>32374087</v>
      </c>
      <c r="V360" s="58" t="n">
        <v>0</v>
      </c>
      <c r="W360" s="5"/>
      <c r="X360" s="158"/>
      <c r="Y360" s="5"/>
      <c r="Z360" s="80"/>
    </row>
    <row r="361" customFormat="false" ht="11.25" hidden="false" customHeight="false" outlineLevel="0" collapsed="false">
      <c r="A361" s="134" t="s">
        <v>74</v>
      </c>
      <c r="B361" s="81" t="n">
        <v>37187</v>
      </c>
      <c r="C361" s="56" t="n">
        <v>4000</v>
      </c>
      <c r="D361" s="51" t="n">
        <v>3050</v>
      </c>
      <c r="E361" s="57" t="n">
        <v>7050</v>
      </c>
      <c r="F361" s="50" t="n">
        <v>575</v>
      </c>
      <c r="G361" s="160"/>
      <c r="H361" s="160"/>
      <c r="I361" s="51" t="n">
        <v>350</v>
      </c>
      <c r="J361" s="51" t="n">
        <v>475</v>
      </c>
      <c r="K361" s="51" t="n">
        <v>2750</v>
      </c>
      <c r="L361" s="51" t="n">
        <v>815</v>
      </c>
      <c r="M361" s="51" t="n">
        <v>1100</v>
      </c>
      <c r="N361" s="55" t="n">
        <v>910</v>
      </c>
      <c r="O361" s="55" t="n">
        <v>75</v>
      </c>
      <c r="P361" s="57" t="n">
        <v>7050</v>
      </c>
      <c r="Q361" s="50" t="n">
        <v>0</v>
      </c>
      <c r="R361" s="51" t="n">
        <v>0</v>
      </c>
      <c r="S361" s="51" t="n">
        <v>0</v>
      </c>
      <c r="T361" s="56" t="n">
        <v>52597199</v>
      </c>
      <c r="U361" s="125" t="n">
        <v>32374087</v>
      </c>
      <c r="V361" s="58" t="n">
        <v>0</v>
      </c>
      <c r="W361" s="5"/>
      <c r="X361" s="158"/>
      <c r="Y361" s="5"/>
      <c r="Z361" s="80"/>
    </row>
    <row r="362" customFormat="false" ht="11.25" hidden="false" customHeight="false" outlineLevel="0" collapsed="false">
      <c r="A362" s="134" t="s">
        <v>68</v>
      </c>
      <c r="B362" s="81" t="n">
        <v>37188</v>
      </c>
      <c r="C362" s="56" t="n">
        <v>4000</v>
      </c>
      <c r="D362" s="51" t="n">
        <v>3050</v>
      </c>
      <c r="E362" s="57" t="n">
        <v>7050</v>
      </c>
      <c r="F362" s="50" t="n">
        <v>575</v>
      </c>
      <c r="G362" s="160"/>
      <c r="H362" s="160"/>
      <c r="I362" s="51" t="n">
        <v>350</v>
      </c>
      <c r="J362" s="51" t="n">
        <v>475</v>
      </c>
      <c r="K362" s="51" t="n">
        <v>2750</v>
      </c>
      <c r="L362" s="51" t="n">
        <v>815</v>
      </c>
      <c r="M362" s="51" t="n">
        <v>1100</v>
      </c>
      <c r="N362" s="55" t="n">
        <v>910</v>
      </c>
      <c r="O362" s="55" t="n">
        <v>75</v>
      </c>
      <c r="P362" s="57" t="n">
        <v>7050</v>
      </c>
      <c r="Q362" s="50" t="n">
        <v>0</v>
      </c>
      <c r="R362" s="51" t="n">
        <v>0</v>
      </c>
      <c r="S362" s="51" t="n">
        <v>0</v>
      </c>
      <c r="T362" s="56" t="n">
        <v>52597199</v>
      </c>
      <c r="U362" s="125" t="n">
        <v>32374087</v>
      </c>
      <c r="V362" s="58" t="n">
        <v>0</v>
      </c>
      <c r="W362" s="5"/>
      <c r="X362" s="158"/>
      <c r="Y362" s="5"/>
      <c r="Z362" s="80"/>
    </row>
    <row r="363" customFormat="false" ht="11.25" hidden="false" customHeight="false" outlineLevel="0" collapsed="false">
      <c r="A363" s="134" t="s">
        <v>69</v>
      </c>
      <c r="B363" s="81" t="n">
        <v>37189</v>
      </c>
      <c r="C363" s="56" t="n">
        <v>4000</v>
      </c>
      <c r="D363" s="51" t="n">
        <v>3050</v>
      </c>
      <c r="E363" s="57" t="n">
        <v>7050</v>
      </c>
      <c r="F363" s="50" t="n">
        <v>575</v>
      </c>
      <c r="G363" s="160"/>
      <c r="H363" s="160"/>
      <c r="I363" s="51" t="n">
        <v>350</v>
      </c>
      <c r="J363" s="51" t="n">
        <v>475</v>
      </c>
      <c r="K363" s="51" t="n">
        <v>2750</v>
      </c>
      <c r="L363" s="51" t="n">
        <v>815</v>
      </c>
      <c r="M363" s="51" t="n">
        <v>1100</v>
      </c>
      <c r="N363" s="55" t="n">
        <v>910</v>
      </c>
      <c r="O363" s="55" t="n">
        <v>75</v>
      </c>
      <c r="P363" s="57" t="n">
        <v>7050</v>
      </c>
      <c r="Q363" s="50" t="n">
        <v>0</v>
      </c>
      <c r="R363" s="51" t="n">
        <v>0</v>
      </c>
      <c r="S363" s="51" t="n">
        <v>0</v>
      </c>
      <c r="T363" s="56" t="n">
        <v>52597199</v>
      </c>
      <c r="U363" s="125" t="n">
        <v>32374087</v>
      </c>
      <c r="V363" s="58" t="n">
        <v>0</v>
      </c>
      <c r="W363" s="5"/>
      <c r="X363" s="158"/>
      <c r="Y363" s="5"/>
      <c r="Z363" s="80"/>
    </row>
    <row r="364" customFormat="false" ht="11.25" hidden="false" customHeight="false" outlineLevel="0" collapsed="false">
      <c r="A364" s="134" t="s">
        <v>70</v>
      </c>
      <c r="B364" s="81" t="n">
        <v>37190</v>
      </c>
      <c r="C364" s="56" t="n">
        <v>4000</v>
      </c>
      <c r="D364" s="51" t="n">
        <v>3050</v>
      </c>
      <c r="E364" s="57" t="n">
        <v>7050</v>
      </c>
      <c r="F364" s="50" t="n">
        <v>600</v>
      </c>
      <c r="G364" s="160"/>
      <c r="H364" s="160"/>
      <c r="I364" s="51" t="n">
        <v>350</v>
      </c>
      <c r="J364" s="51" t="n">
        <v>475</v>
      </c>
      <c r="K364" s="51" t="n">
        <v>2750</v>
      </c>
      <c r="L364" s="51" t="n">
        <v>815</v>
      </c>
      <c r="M364" s="51" t="n">
        <v>1100</v>
      </c>
      <c r="N364" s="55" t="n">
        <v>910</v>
      </c>
      <c r="O364" s="55" t="n">
        <v>75</v>
      </c>
      <c r="P364" s="57" t="n">
        <v>7075</v>
      </c>
      <c r="Q364" s="50" t="n">
        <v>0</v>
      </c>
      <c r="R364" s="51" t="n">
        <v>-25</v>
      </c>
      <c r="S364" s="51" t="n">
        <v>-25</v>
      </c>
      <c r="T364" s="56" t="n">
        <v>52597199</v>
      </c>
      <c r="U364" s="125" t="n">
        <v>32349087</v>
      </c>
      <c r="V364" s="58" t="n">
        <v>0</v>
      </c>
      <c r="W364" s="5"/>
      <c r="X364" s="158"/>
      <c r="Y364" s="5"/>
      <c r="Z364" s="80"/>
    </row>
    <row r="365" customFormat="false" ht="11.25" hidden="false" customHeight="false" outlineLevel="0" collapsed="false">
      <c r="A365" s="134" t="s">
        <v>71</v>
      </c>
      <c r="B365" s="81" t="n">
        <v>37191</v>
      </c>
      <c r="C365" s="56" t="n">
        <v>4000</v>
      </c>
      <c r="D365" s="51" t="n">
        <v>3050</v>
      </c>
      <c r="E365" s="57" t="n">
        <v>7050</v>
      </c>
      <c r="F365" s="50" t="n">
        <v>600</v>
      </c>
      <c r="G365" s="160"/>
      <c r="H365" s="160"/>
      <c r="I365" s="51" t="n">
        <v>350</v>
      </c>
      <c r="J365" s="51" t="n">
        <v>475</v>
      </c>
      <c r="K365" s="51" t="n">
        <v>2750</v>
      </c>
      <c r="L365" s="51" t="n">
        <v>815</v>
      </c>
      <c r="M365" s="51" t="n">
        <v>1100</v>
      </c>
      <c r="N365" s="55" t="n">
        <v>910</v>
      </c>
      <c r="O365" s="55" t="n">
        <v>75</v>
      </c>
      <c r="P365" s="57" t="n">
        <v>7075</v>
      </c>
      <c r="Q365" s="50" t="n">
        <v>0</v>
      </c>
      <c r="R365" s="51" t="n">
        <v>-25</v>
      </c>
      <c r="S365" s="51" t="n">
        <v>-25</v>
      </c>
      <c r="T365" s="56" t="n">
        <v>52597199</v>
      </c>
      <c r="U365" s="125" t="n">
        <v>32324087</v>
      </c>
      <c r="V365" s="58" t="n">
        <v>0</v>
      </c>
      <c r="W365" s="5"/>
      <c r="X365" s="158"/>
      <c r="Y365" s="5"/>
      <c r="Z365" s="80"/>
    </row>
    <row r="366" customFormat="false" ht="11.25" hidden="false" customHeight="false" outlineLevel="0" collapsed="false">
      <c r="A366" s="134" t="s">
        <v>72</v>
      </c>
      <c r="B366" s="81" t="n">
        <v>37192</v>
      </c>
      <c r="C366" s="56" t="n">
        <v>4000</v>
      </c>
      <c r="D366" s="51" t="n">
        <v>3050</v>
      </c>
      <c r="E366" s="57" t="n">
        <v>7050</v>
      </c>
      <c r="F366" s="50" t="n">
        <v>600</v>
      </c>
      <c r="G366" s="160"/>
      <c r="H366" s="160"/>
      <c r="I366" s="51" t="n">
        <v>350</v>
      </c>
      <c r="J366" s="51" t="n">
        <v>475</v>
      </c>
      <c r="K366" s="51" t="n">
        <v>2750</v>
      </c>
      <c r="L366" s="51" t="n">
        <v>815</v>
      </c>
      <c r="M366" s="51" t="n">
        <v>1100</v>
      </c>
      <c r="N366" s="55" t="n">
        <v>910</v>
      </c>
      <c r="O366" s="55" t="n">
        <v>75</v>
      </c>
      <c r="P366" s="57" t="n">
        <v>7075</v>
      </c>
      <c r="Q366" s="50" t="n">
        <v>0</v>
      </c>
      <c r="R366" s="51" t="n">
        <v>-25</v>
      </c>
      <c r="S366" s="51" t="n">
        <v>-25</v>
      </c>
      <c r="T366" s="56" t="n">
        <v>52597199</v>
      </c>
      <c r="U366" s="125" t="n">
        <v>32299087</v>
      </c>
      <c r="V366" s="58" t="n">
        <v>0</v>
      </c>
      <c r="W366" s="5"/>
      <c r="X366" s="158"/>
      <c r="Y366" s="5"/>
      <c r="Z366" s="80"/>
    </row>
    <row r="367" customFormat="false" ht="11.25" hidden="false" customHeight="false" outlineLevel="0" collapsed="false">
      <c r="A367" s="134" t="s">
        <v>73</v>
      </c>
      <c r="B367" s="81" t="n">
        <v>37193</v>
      </c>
      <c r="C367" s="56" t="n">
        <v>4000</v>
      </c>
      <c r="D367" s="51" t="n">
        <v>3050</v>
      </c>
      <c r="E367" s="57" t="n">
        <v>7050</v>
      </c>
      <c r="F367" s="50" t="n">
        <v>600</v>
      </c>
      <c r="G367" s="160"/>
      <c r="H367" s="160"/>
      <c r="I367" s="51" t="n">
        <v>350</v>
      </c>
      <c r="J367" s="51" t="n">
        <v>475</v>
      </c>
      <c r="K367" s="51" t="n">
        <v>2750</v>
      </c>
      <c r="L367" s="51" t="n">
        <v>815</v>
      </c>
      <c r="M367" s="51" t="n">
        <v>1100</v>
      </c>
      <c r="N367" s="55" t="n">
        <v>910</v>
      </c>
      <c r="O367" s="55" t="n">
        <v>75</v>
      </c>
      <c r="P367" s="57" t="n">
        <v>7075</v>
      </c>
      <c r="Q367" s="50" t="n">
        <v>0</v>
      </c>
      <c r="R367" s="51" t="n">
        <v>-25</v>
      </c>
      <c r="S367" s="51" t="n">
        <v>-25</v>
      </c>
      <c r="T367" s="56" t="n">
        <v>52597199</v>
      </c>
      <c r="U367" s="125" t="n">
        <v>32274087</v>
      </c>
      <c r="V367" s="58" t="n">
        <v>0</v>
      </c>
      <c r="W367" s="5"/>
      <c r="X367" s="158"/>
      <c r="Y367" s="5"/>
      <c r="Z367" s="80"/>
    </row>
    <row r="368" customFormat="false" ht="11.25" hidden="false" customHeight="false" outlineLevel="0" collapsed="false">
      <c r="A368" s="134" t="s">
        <v>74</v>
      </c>
      <c r="B368" s="81" t="n">
        <v>37194</v>
      </c>
      <c r="C368" s="56" t="n">
        <v>4000</v>
      </c>
      <c r="D368" s="51" t="n">
        <v>3050</v>
      </c>
      <c r="E368" s="57" t="n">
        <v>7050</v>
      </c>
      <c r="F368" s="50" t="n">
        <v>600</v>
      </c>
      <c r="G368" s="160"/>
      <c r="H368" s="160"/>
      <c r="I368" s="51" t="n">
        <v>350</v>
      </c>
      <c r="J368" s="51" t="n">
        <v>475</v>
      </c>
      <c r="K368" s="51" t="n">
        <v>2750</v>
      </c>
      <c r="L368" s="51" t="n">
        <v>815</v>
      </c>
      <c r="M368" s="51" t="n">
        <v>1100</v>
      </c>
      <c r="N368" s="55" t="n">
        <v>910</v>
      </c>
      <c r="O368" s="55" t="n">
        <v>75</v>
      </c>
      <c r="P368" s="57" t="n">
        <v>7075</v>
      </c>
      <c r="Q368" s="50" t="n">
        <v>0</v>
      </c>
      <c r="R368" s="51" t="n">
        <v>-25</v>
      </c>
      <c r="S368" s="51" t="n">
        <v>-25</v>
      </c>
      <c r="T368" s="56" t="n">
        <v>52597199</v>
      </c>
      <c r="U368" s="125" t="n">
        <v>32249087</v>
      </c>
      <c r="V368" s="58" t="n">
        <v>0</v>
      </c>
      <c r="W368" s="5"/>
      <c r="X368" s="158"/>
      <c r="Y368" s="5"/>
      <c r="Z368" s="80"/>
    </row>
    <row r="369" customFormat="false" ht="12" hidden="false" customHeight="false" outlineLevel="0" collapsed="false">
      <c r="A369" s="164" t="s">
        <v>68</v>
      </c>
      <c r="B369" s="82" t="n">
        <v>37195</v>
      </c>
      <c r="C369" s="70" t="n">
        <v>4000</v>
      </c>
      <c r="D369" s="66" t="n">
        <v>3050</v>
      </c>
      <c r="E369" s="71" t="n">
        <v>7050</v>
      </c>
      <c r="F369" s="65" t="n">
        <v>600</v>
      </c>
      <c r="G369" s="66"/>
      <c r="H369" s="66"/>
      <c r="I369" s="66" t="n">
        <v>350</v>
      </c>
      <c r="J369" s="66" t="n">
        <v>475</v>
      </c>
      <c r="K369" s="66" t="n">
        <v>2750</v>
      </c>
      <c r="L369" s="66" t="n">
        <v>815</v>
      </c>
      <c r="M369" s="66" t="n">
        <v>1100</v>
      </c>
      <c r="N369" s="69" t="n">
        <v>910</v>
      </c>
      <c r="O369" s="83" t="n">
        <v>75</v>
      </c>
      <c r="P369" s="71" t="n">
        <v>7075</v>
      </c>
      <c r="Q369" s="65" t="n">
        <v>0</v>
      </c>
      <c r="R369" s="66" t="n">
        <v>-25</v>
      </c>
      <c r="S369" s="67" t="n">
        <v>-25</v>
      </c>
      <c r="T369" s="70" t="n">
        <v>52597199</v>
      </c>
      <c r="U369" s="139" t="n">
        <v>32224087</v>
      </c>
      <c r="V369" s="72" t="n">
        <v>0</v>
      </c>
      <c r="W369" s="75"/>
      <c r="X369" s="162"/>
      <c r="Y369" s="75"/>
      <c r="Z369" s="78"/>
    </row>
    <row r="370" customFormat="false" ht="11.25" hidden="false" customHeight="false" outlineLevel="0" collapsed="false">
      <c r="B370" s="84" t="n">
        <v>3</v>
      </c>
    </row>
    <row r="371" customFormat="false" ht="12.7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  <c r="P371" s="0"/>
      <c r="Q371" s="0"/>
      <c r="R371" s="0"/>
      <c r="S371" s="0"/>
      <c r="T371" s="0"/>
    </row>
    <row r="372" customFormat="false" ht="12.7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  <c r="P372" s="0"/>
      <c r="Q372" s="0"/>
      <c r="R372" s="0"/>
      <c r="S372" s="0"/>
      <c r="T372" s="0"/>
    </row>
    <row r="373" customFormat="false" ht="12.7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  <c r="P373" s="0"/>
      <c r="Q373" s="0"/>
      <c r="R373" s="0"/>
      <c r="S373" s="0"/>
      <c r="T373" s="0"/>
    </row>
    <row r="374" customFormat="false" ht="12.7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  <c r="P374" s="0"/>
      <c r="Q374" s="0"/>
      <c r="R374" s="0"/>
      <c r="S374" s="0"/>
      <c r="T374" s="0"/>
    </row>
    <row r="375" customFormat="false" ht="12.7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  <c r="P375" s="0"/>
      <c r="Q375" s="0"/>
      <c r="R375" s="0"/>
      <c r="S375" s="0"/>
      <c r="T375" s="0"/>
    </row>
    <row r="376" customFormat="false" ht="12.7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  <c r="P376" s="0"/>
      <c r="Q376" s="0"/>
      <c r="R376" s="0"/>
      <c r="S376" s="0"/>
      <c r="T376" s="0"/>
    </row>
    <row r="377" customFormat="false" ht="12.7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  <c r="P377" s="0"/>
      <c r="Q377" s="0"/>
      <c r="R377" s="0"/>
      <c r="S377" s="0"/>
      <c r="T377" s="0"/>
    </row>
    <row r="378" customFormat="false" ht="12.7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  <c r="P378" s="0"/>
      <c r="Q378" s="0"/>
      <c r="R378" s="0"/>
      <c r="S378" s="0"/>
      <c r="T378" s="0"/>
    </row>
  </sheetData>
  <mergeCells count="22">
    <mergeCell ref="C2:E2"/>
    <mergeCell ref="F2:P2"/>
    <mergeCell ref="Q2:U2"/>
    <mergeCell ref="W2:Z2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77" topLeftCell="F278" activePane="bottomRight" state="frozen"/>
      <selection pane="topLeft" activeCell="A1" activeCellId="0" sqref="A1"/>
      <selection pane="topRight" activeCell="F1" activeCellId="0" sqref="F1"/>
      <selection pane="bottomLeft" activeCell="A278" activeCellId="0" sqref="A278"/>
      <selection pane="bottomRight" activeCell="S333" activeCellId="0" sqref="S333"/>
    </sheetView>
  </sheetViews>
  <sheetFormatPr defaultColWidth="14.70703125" defaultRowHeight="11.2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8.7"/>
    <col collapsed="false" customWidth="true" hidden="false" outlineLevel="0" max="3" min="3" style="1" width="10.41"/>
    <col collapsed="false" customWidth="true" hidden="false" outlineLevel="0" max="4" min="4" style="1" width="11.13"/>
    <col collapsed="false" customWidth="true" hidden="false" outlineLevel="0" max="5" min="5" style="1" width="10.56"/>
    <col collapsed="false" customWidth="true" hidden="false" outlineLevel="0" max="6" min="6" style="1" width="9.14"/>
    <col collapsed="false" customWidth="true" hidden="true" outlineLevel="0" max="8" min="7" style="1" width="9.0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11.13"/>
    <col collapsed="false" customWidth="true" hidden="false" outlineLevel="0" max="12" min="12" style="1" width="7.56"/>
    <col collapsed="false" customWidth="true" hidden="false" outlineLevel="0" max="13" min="13" style="1" width="7.42"/>
    <col collapsed="false" customWidth="true" hidden="false" outlineLevel="0" max="14" min="14" style="1" width="7.14"/>
    <col collapsed="false" customWidth="true" hidden="false" outlineLevel="0" max="15" min="15" style="1" width="7.99"/>
    <col collapsed="false" customWidth="true" hidden="false" outlineLevel="0" max="16" min="16" style="1" width="10.13"/>
    <col collapsed="false" customWidth="true" hidden="false" outlineLevel="0" max="17" min="17" style="1" width="6.56"/>
    <col collapsed="false" customWidth="true" hidden="false" outlineLevel="0" max="18" min="18" style="1" width="9.99"/>
    <col collapsed="false" customWidth="true" hidden="false" outlineLevel="0" max="19" min="19" style="1" width="9.41"/>
    <col collapsed="false" customWidth="true" hidden="true" outlineLevel="0" max="20" min="20" style="1" width="10.71"/>
    <col collapsed="false" customWidth="true" hidden="true" outlineLevel="0" max="21" min="21" style="1" width="13.41"/>
    <col collapsed="false" customWidth="true" hidden="false" outlineLevel="0" max="22" min="22" style="1" width="6.85"/>
    <col collapsed="false" customWidth="true" hidden="true" outlineLevel="0" max="23" min="23" style="1" width="7.56"/>
    <col collapsed="false" customWidth="true" hidden="true" outlineLevel="0" max="24" min="24" style="1" width="5.56"/>
    <col collapsed="false" customWidth="true" hidden="true" outlineLevel="0" max="25" min="25" style="1" width="5.85"/>
    <col collapsed="false" customWidth="true" hidden="true" outlineLevel="0" max="26" min="26" style="1" width="7.56"/>
    <col collapsed="false" customWidth="false" hidden="false" outlineLevel="0" max="257" min="27" style="1" width="14.7"/>
  </cols>
  <sheetData>
    <row r="1" customFormat="false" ht="12" hidden="false" customHeight="false" outlineLevel="0" collapsed="false">
      <c r="C1" s="3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T1" s="107" t="n">
        <v>45071585</v>
      </c>
      <c r="U1" s="107" t="n">
        <v>32500000</v>
      </c>
    </row>
    <row r="2" customFormat="false" ht="12.75" hidden="false" customHeight="true" outlineLevel="0" collapsed="false">
      <c r="A2" s="54"/>
      <c r="B2" s="7"/>
      <c r="C2" s="108" t="s">
        <v>0</v>
      </c>
      <c r="D2" s="108"/>
      <c r="E2" s="108"/>
      <c r="F2" s="109" t="s">
        <v>1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 t="s">
        <v>2</v>
      </c>
      <c r="R2" s="110"/>
      <c r="S2" s="110"/>
      <c r="T2" s="110"/>
      <c r="U2" s="110"/>
      <c r="V2" s="11"/>
      <c r="W2" s="111" t="s">
        <v>58</v>
      </c>
      <c r="X2" s="111"/>
      <c r="Y2" s="111"/>
      <c r="Z2" s="111"/>
    </row>
    <row r="3" customFormat="false" ht="12.75" hidden="false" customHeight="true" outlineLevel="0" collapsed="false">
      <c r="A3" s="54"/>
      <c r="B3" s="16" t="s">
        <v>6</v>
      </c>
      <c r="C3" s="17" t="s">
        <v>7</v>
      </c>
      <c r="D3" s="18" t="s">
        <v>8</v>
      </c>
      <c r="E3" s="112" t="s">
        <v>9</v>
      </c>
      <c r="F3" s="27" t="s">
        <v>10</v>
      </c>
      <c r="G3" s="113" t="s">
        <v>59</v>
      </c>
      <c r="H3" s="113" t="s">
        <v>60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8" t="s">
        <v>18</v>
      </c>
      <c r="Q3" s="25" t="s">
        <v>19</v>
      </c>
      <c r="R3" s="23" t="s">
        <v>20</v>
      </c>
      <c r="S3" s="23" t="s">
        <v>21</v>
      </c>
      <c r="T3" s="114" t="s">
        <v>22</v>
      </c>
      <c r="U3" s="24" t="s">
        <v>23</v>
      </c>
      <c r="V3" s="26" t="s">
        <v>24</v>
      </c>
      <c r="W3" s="115" t="s">
        <v>61</v>
      </c>
      <c r="X3" s="116" t="s">
        <v>62</v>
      </c>
      <c r="Y3" s="115" t="s">
        <v>62</v>
      </c>
      <c r="Z3" s="117" t="s">
        <v>62</v>
      </c>
    </row>
    <row r="4" customFormat="false" ht="12" hidden="false" customHeight="true" outlineLevel="0" collapsed="false">
      <c r="A4" s="54"/>
      <c r="B4" s="118"/>
      <c r="C4" s="17"/>
      <c r="D4" s="18"/>
      <c r="E4" s="112"/>
      <c r="F4" s="27"/>
      <c r="G4" s="119" t="s">
        <v>63</v>
      </c>
      <c r="H4" s="119" t="s">
        <v>64</v>
      </c>
      <c r="I4" s="20"/>
      <c r="J4" s="20" t="s">
        <v>12</v>
      </c>
      <c r="K4" s="20" t="s">
        <v>13</v>
      </c>
      <c r="L4" s="20" t="s">
        <v>14</v>
      </c>
      <c r="M4" s="20" t="s">
        <v>15</v>
      </c>
      <c r="N4" s="20" t="s">
        <v>16</v>
      </c>
      <c r="O4" s="20" t="s">
        <v>17</v>
      </c>
      <c r="P4" s="28" t="s">
        <v>18</v>
      </c>
      <c r="Q4" s="25" t="s">
        <v>19</v>
      </c>
      <c r="R4" s="23" t="s">
        <v>20</v>
      </c>
      <c r="S4" s="23" t="s">
        <v>21</v>
      </c>
      <c r="T4" s="114"/>
      <c r="U4" s="24"/>
      <c r="V4" s="26"/>
      <c r="W4" s="120" t="s">
        <v>65</v>
      </c>
      <c r="X4" s="121" t="s">
        <v>66</v>
      </c>
      <c r="Y4" s="120" t="s">
        <v>67</v>
      </c>
      <c r="Z4" s="122" t="s">
        <v>65</v>
      </c>
    </row>
    <row r="5" customFormat="false" ht="12" hidden="true" customHeight="true" outlineLevel="0" collapsed="false">
      <c r="A5" s="123" t="s">
        <v>68</v>
      </c>
      <c r="B5" s="81" t="n">
        <v>36831</v>
      </c>
      <c r="C5" s="124" t="n">
        <v>3683.932</v>
      </c>
      <c r="D5" s="124" t="n">
        <v>2888.391</v>
      </c>
      <c r="E5" s="125" t="n">
        <v>6572.323</v>
      </c>
      <c r="F5" s="126" t="n">
        <v>898.339</v>
      </c>
      <c r="G5" s="127"/>
      <c r="H5" s="127"/>
      <c r="I5" s="124" t="n">
        <v>562.278</v>
      </c>
      <c r="J5" s="124" t="n">
        <v>418.215</v>
      </c>
      <c r="K5" s="124" t="n">
        <v>2582.059</v>
      </c>
      <c r="L5" s="124" t="n">
        <v>677.212</v>
      </c>
      <c r="M5" s="124" t="n">
        <v>902.111</v>
      </c>
      <c r="N5" s="124" t="n">
        <v>808.79</v>
      </c>
      <c r="O5" s="124" t="n">
        <v>11</v>
      </c>
      <c r="P5" s="125" t="n">
        <v>6860.004</v>
      </c>
      <c r="Q5" s="126" t="n">
        <v>-318.363</v>
      </c>
      <c r="R5" s="124" t="n">
        <v>30.682</v>
      </c>
      <c r="S5" s="128" t="n">
        <v>-287.681</v>
      </c>
      <c r="T5" s="124" t="n">
        <v>44753222</v>
      </c>
      <c r="U5" s="125" t="n">
        <v>32500000</v>
      </c>
      <c r="V5" s="129" t="n">
        <v>-5.11590769747272E-013</v>
      </c>
      <c r="W5" s="130" t="n">
        <v>42.7637682298284</v>
      </c>
      <c r="X5" s="131" t="n">
        <v>45</v>
      </c>
      <c r="Y5" s="54" t="n">
        <v>37</v>
      </c>
      <c r="Z5" s="132" t="n">
        <v>41</v>
      </c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</row>
    <row r="6" customFormat="false" ht="12" hidden="true" customHeight="true" outlineLevel="0" collapsed="false">
      <c r="A6" s="134" t="s">
        <v>69</v>
      </c>
      <c r="B6" s="81" t="n">
        <v>36832</v>
      </c>
      <c r="C6" s="124" t="n">
        <v>3788.174</v>
      </c>
      <c r="D6" s="124" t="n">
        <v>2949.017</v>
      </c>
      <c r="E6" s="125" t="n">
        <v>6737.191</v>
      </c>
      <c r="F6" s="126" t="n">
        <v>1091.437</v>
      </c>
      <c r="G6" s="135"/>
      <c r="H6" s="135"/>
      <c r="I6" s="124" t="n">
        <v>555.716</v>
      </c>
      <c r="J6" s="124" t="n">
        <v>496.495</v>
      </c>
      <c r="K6" s="124" t="n">
        <v>2389.672</v>
      </c>
      <c r="L6" s="124" t="n">
        <v>892.578</v>
      </c>
      <c r="M6" s="124" t="n">
        <v>841.444</v>
      </c>
      <c r="N6" s="124" t="n">
        <v>805.752</v>
      </c>
      <c r="O6" s="124" t="n">
        <v>9</v>
      </c>
      <c r="P6" s="125" t="n">
        <v>7082.094</v>
      </c>
      <c r="Q6" s="126" t="n">
        <v>-204.791</v>
      </c>
      <c r="R6" s="124" t="n">
        <v>-140.112</v>
      </c>
      <c r="S6" s="124" t="n">
        <v>-344.903</v>
      </c>
      <c r="T6" s="136" t="n">
        <v>44548431</v>
      </c>
      <c r="U6" s="125" t="n">
        <v>32359888</v>
      </c>
      <c r="V6" s="129" t="n">
        <v>0</v>
      </c>
      <c r="W6" s="130" t="n">
        <v>41.5483082751779</v>
      </c>
      <c r="X6" s="131" t="n">
        <v>45</v>
      </c>
      <c r="Y6" s="54" t="n">
        <v>30</v>
      </c>
      <c r="Z6" s="132" t="n">
        <v>37.5</v>
      </c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3"/>
      <c r="IS6" s="133"/>
      <c r="IT6" s="133"/>
      <c r="IU6" s="133"/>
      <c r="IV6" s="133"/>
      <c r="IW6" s="133"/>
    </row>
    <row r="7" customFormat="false" ht="12" hidden="true" customHeight="true" outlineLevel="0" collapsed="false">
      <c r="A7" s="134" t="s">
        <v>70</v>
      </c>
      <c r="B7" s="81" t="n">
        <v>36833</v>
      </c>
      <c r="C7" s="124" t="n">
        <v>3893.886</v>
      </c>
      <c r="D7" s="124" t="n">
        <v>3050.217</v>
      </c>
      <c r="E7" s="125" t="n">
        <v>6944.103</v>
      </c>
      <c r="F7" s="126" t="n">
        <v>854.274</v>
      </c>
      <c r="G7" s="135"/>
      <c r="H7" s="135"/>
      <c r="I7" s="124" t="n">
        <v>550.848</v>
      </c>
      <c r="J7" s="124" t="n">
        <v>496.661</v>
      </c>
      <c r="K7" s="124" t="n">
        <v>2524.679</v>
      </c>
      <c r="L7" s="124" t="n">
        <v>865.468</v>
      </c>
      <c r="M7" s="124" t="n">
        <v>1107.208</v>
      </c>
      <c r="N7" s="124" t="n">
        <v>811.907</v>
      </c>
      <c r="O7" s="124" t="n">
        <v>4</v>
      </c>
      <c r="P7" s="125" t="n">
        <v>7215.045</v>
      </c>
      <c r="Q7" s="126" t="n">
        <v>-214.554</v>
      </c>
      <c r="R7" s="124" t="n">
        <v>-56.388</v>
      </c>
      <c r="S7" s="124" t="n">
        <v>-270.942</v>
      </c>
      <c r="T7" s="136" t="n">
        <v>44333877</v>
      </c>
      <c r="U7" s="125" t="n">
        <v>32303500</v>
      </c>
      <c r="V7" s="129" t="n">
        <v>0</v>
      </c>
      <c r="W7" s="130" t="n">
        <v>38.0445221761711</v>
      </c>
      <c r="X7" s="131" t="n">
        <v>46</v>
      </c>
      <c r="Y7" s="54" t="n">
        <v>27</v>
      </c>
      <c r="Z7" s="132" t="n">
        <v>36.5</v>
      </c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</row>
    <row r="8" customFormat="false" ht="12" hidden="true" customHeight="true" outlineLevel="0" collapsed="false">
      <c r="A8" s="134" t="s">
        <v>71</v>
      </c>
      <c r="B8" s="81" t="n">
        <v>36834</v>
      </c>
      <c r="C8" s="124" t="n">
        <v>3928.885</v>
      </c>
      <c r="D8" s="124" t="n">
        <v>3081.405</v>
      </c>
      <c r="E8" s="125" t="n">
        <v>7010.29</v>
      </c>
      <c r="F8" s="126" t="n">
        <v>910.74</v>
      </c>
      <c r="G8" s="135"/>
      <c r="H8" s="135"/>
      <c r="I8" s="124" t="n">
        <v>490.856</v>
      </c>
      <c r="J8" s="124" t="n">
        <v>485.872</v>
      </c>
      <c r="K8" s="124" t="n">
        <v>2584.261</v>
      </c>
      <c r="L8" s="124" t="n">
        <v>881.704</v>
      </c>
      <c r="M8" s="124" t="n">
        <v>980.077</v>
      </c>
      <c r="N8" s="124" t="n">
        <v>807.931</v>
      </c>
      <c r="O8" s="124" t="n">
        <v>3</v>
      </c>
      <c r="P8" s="125" t="n">
        <v>7144.441</v>
      </c>
      <c r="Q8" s="126" t="n">
        <v>-144.647</v>
      </c>
      <c r="R8" s="124" t="n">
        <v>10.496</v>
      </c>
      <c r="S8" s="124" t="n">
        <v>-134.151</v>
      </c>
      <c r="T8" s="136" t="n">
        <v>44189230</v>
      </c>
      <c r="U8" s="125" t="n">
        <v>32313996</v>
      </c>
      <c r="V8" s="129" t="n">
        <v>0</v>
      </c>
      <c r="W8" s="130" t="n">
        <v>36.6259123777888</v>
      </c>
      <c r="X8" s="131" t="n">
        <v>51</v>
      </c>
      <c r="Y8" s="54" t="n">
        <v>26</v>
      </c>
      <c r="Z8" s="132" t="n">
        <v>38.5</v>
      </c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  <c r="IP8" s="133"/>
      <c r="IQ8" s="133"/>
      <c r="IR8" s="133"/>
      <c r="IS8" s="133"/>
      <c r="IT8" s="133"/>
      <c r="IU8" s="133"/>
      <c r="IV8" s="133"/>
      <c r="IW8" s="133"/>
    </row>
    <row r="9" customFormat="false" ht="12" hidden="true" customHeight="true" outlineLevel="0" collapsed="false">
      <c r="A9" s="134" t="s">
        <v>72</v>
      </c>
      <c r="B9" s="81" t="n">
        <v>36835</v>
      </c>
      <c r="C9" s="124" t="n">
        <v>3966.99</v>
      </c>
      <c r="D9" s="124" t="n">
        <v>3098.967</v>
      </c>
      <c r="E9" s="125" t="n">
        <v>7065.957</v>
      </c>
      <c r="F9" s="126" t="n">
        <v>1105.669</v>
      </c>
      <c r="G9" s="135"/>
      <c r="H9" s="135"/>
      <c r="I9" s="124" t="n">
        <v>552.285</v>
      </c>
      <c r="J9" s="124" t="n">
        <v>498.793</v>
      </c>
      <c r="K9" s="124" t="n">
        <v>2602.353</v>
      </c>
      <c r="L9" s="124" t="n">
        <v>801.826</v>
      </c>
      <c r="M9" s="124" t="n">
        <v>1037.042</v>
      </c>
      <c r="N9" s="124" t="n">
        <v>806.544</v>
      </c>
      <c r="O9" s="124" t="n">
        <v>1</v>
      </c>
      <c r="P9" s="125" t="n">
        <v>7405.512</v>
      </c>
      <c r="Q9" s="126" t="n">
        <v>-164.517</v>
      </c>
      <c r="R9" s="124" t="n">
        <v>-175.038</v>
      </c>
      <c r="S9" s="124" t="n">
        <v>-339.555</v>
      </c>
      <c r="T9" s="136" t="n">
        <v>44024713</v>
      </c>
      <c r="U9" s="125" t="n">
        <v>32138958</v>
      </c>
      <c r="V9" s="129" t="n">
        <v>0</v>
      </c>
      <c r="W9" s="130" t="n">
        <v>42.2911610106897</v>
      </c>
      <c r="X9" s="131" t="n">
        <v>44</v>
      </c>
      <c r="Y9" s="54" t="n">
        <v>33</v>
      </c>
      <c r="Z9" s="132" t="n">
        <v>38.5</v>
      </c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</row>
    <row r="10" customFormat="false" ht="12" hidden="true" customHeight="true" outlineLevel="0" collapsed="false">
      <c r="A10" s="134" t="s">
        <v>73</v>
      </c>
      <c r="B10" s="81" t="n">
        <v>36836</v>
      </c>
      <c r="C10" s="124" t="n">
        <v>3946.478</v>
      </c>
      <c r="D10" s="124" t="n">
        <v>3090</v>
      </c>
      <c r="E10" s="125" t="n">
        <v>7036.478</v>
      </c>
      <c r="F10" s="126" t="n">
        <v>1388.216</v>
      </c>
      <c r="G10" s="135"/>
      <c r="H10" s="135"/>
      <c r="I10" s="124" t="n">
        <v>632.161</v>
      </c>
      <c r="J10" s="124" t="n">
        <v>495.12</v>
      </c>
      <c r="K10" s="124" t="n">
        <v>2569</v>
      </c>
      <c r="L10" s="124" t="n">
        <v>786.888</v>
      </c>
      <c r="M10" s="124" t="n">
        <v>982.585</v>
      </c>
      <c r="N10" s="124" t="n">
        <v>806.596</v>
      </c>
      <c r="O10" s="124" t="n">
        <v>1</v>
      </c>
      <c r="P10" s="125" t="n">
        <v>7661.566</v>
      </c>
      <c r="Q10" s="126" t="n">
        <v>-240.751</v>
      </c>
      <c r="R10" s="124" t="n">
        <v>-384.337</v>
      </c>
      <c r="S10" s="124" t="n">
        <v>-625.088</v>
      </c>
      <c r="T10" s="136" t="n">
        <v>43783962</v>
      </c>
      <c r="U10" s="125" t="n">
        <v>31754621</v>
      </c>
      <c r="V10" s="129" t="n">
        <v>0</v>
      </c>
      <c r="W10" s="130" t="n">
        <v>30.9222931368266</v>
      </c>
      <c r="X10" s="131" t="n">
        <v>39</v>
      </c>
      <c r="Y10" s="54" t="n">
        <v>27</v>
      </c>
      <c r="Z10" s="132" t="n">
        <v>33</v>
      </c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  <c r="IR10" s="133"/>
      <c r="IS10" s="133"/>
      <c r="IT10" s="133"/>
      <c r="IU10" s="133"/>
      <c r="IV10" s="133"/>
      <c r="IW10" s="133"/>
    </row>
    <row r="11" customFormat="false" ht="12" hidden="true" customHeight="true" outlineLevel="0" collapsed="false">
      <c r="A11" s="134" t="s">
        <v>74</v>
      </c>
      <c r="B11" s="81" t="n">
        <v>36837</v>
      </c>
      <c r="C11" s="124" t="n">
        <v>3900</v>
      </c>
      <c r="D11" s="124" t="n">
        <v>3000</v>
      </c>
      <c r="E11" s="125" t="n">
        <v>6900</v>
      </c>
      <c r="F11" s="126" t="n">
        <v>1347</v>
      </c>
      <c r="G11" s="135"/>
      <c r="H11" s="135"/>
      <c r="I11" s="124" t="n">
        <v>652.108</v>
      </c>
      <c r="J11" s="124" t="n">
        <v>493.329</v>
      </c>
      <c r="K11" s="124" t="n">
        <v>2569.083</v>
      </c>
      <c r="L11" s="124" t="n">
        <v>828.783</v>
      </c>
      <c r="M11" s="124" t="n">
        <v>900</v>
      </c>
      <c r="N11" s="124" t="n">
        <v>719.049</v>
      </c>
      <c r="O11" s="124" t="n">
        <v>1</v>
      </c>
      <c r="P11" s="125" t="n">
        <v>7510.352</v>
      </c>
      <c r="Q11" s="126" t="n">
        <v>-360.733</v>
      </c>
      <c r="R11" s="124" t="n">
        <v>-249.414</v>
      </c>
      <c r="S11" s="124" t="n">
        <v>-610.147</v>
      </c>
      <c r="T11" s="136" t="n">
        <v>43423229</v>
      </c>
      <c r="U11" s="125" t="n">
        <v>31505207</v>
      </c>
      <c r="V11" s="58" t="n">
        <v>-0.205000000000837</v>
      </c>
      <c r="W11" s="130" t="n">
        <v>24.8137715893084</v>
      </c>
      <c r="X11" s="131" t="n">
        <v>38</v>
      </c>
      <c r="Y11" s="54" t="n">
        <v>22</v>
      </c>
      <c r="Z11" s="132" t="n">
        <v>30</v>
      </c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  <c r="IT11" s="133"/>
      <c r="IU11" s="133"/>
      <c r="IV11" s="133"/>
      <c r="IW11" s="133"/>
    </row>
    <row r="12" customFormat="false" ht="12" hidden="true" customHeight="true" outlineLevel="0" collapsed="false">
      <c r="A12" s="134" t="s">
        <v>68</v>
      </c>
      <c r="B12" s="81" t="n">
        <v>36838</v>
      </c>
      <c r="C12" s="124" t="n">
        <v>3860.729</v>
      </c>
      <c r="D12" s="124" t="n">
        <v>3002.151</v>
      </c>
      <c r="E12" s="125" t="n">
        <v>6862.88</v>
      </c>
      <c r="F12" s="126" t="n">
        <v>1131.942</v>
      </c>
      <c r="G12" s="135"/>
      <c r="H12" s="135"/>
      <c r="I12" s="124" t="n">
        <v>650.847</v>
      </c>
      <c r="J12" s="124" t="n">
        <v>490.783</v>
      </c>
      <c r="K12" s="124" t="n">
        <v>2534.427</v>
      </c>
      <c r="L12" s="124" t="n">
        <v>822.067</v>
      </c>
      <c r="M12" s="124" t="n">
        <v>897.172</v>
      </c>
      <c r="N12" s="124" t="n">
        <v>719.513</v>
      </c>
      <c r="O12" s="124" t="n">
        <v>68</v>
      </c>
      <c r="P12" s="125" t="n">
        <v>7314.751</v>
      </c>
      <c r="Q12" s="126" t="n">
        <v>-346.677</v>
      </c>
      <c r="R12" s="124" t="n">
        <v>-105.194</v>
      </c>
      <c r="S12" s="124" t="n">
        <v>-451.871</v>
      </c>
      <c r="T12" s="136" t="n">
        <v>43076552</v>
      </c>
      <c r="U12" s="125" t="n">
        <v>31400013</v>
      </c>
      <c r="V12" s="129" t="n">
        <v>0</v>
      </c>
      <c r="W12" s="130" t="n">
        <v>28.1223492366541</v>
      </c>
      <c r="X12" s="131" t="n">
        <v>40</v>
      </c>
      <c r="Y12" s="54" t="n">
        <v>24</v>
      </c>
      <c r="Z12" s="132" t="n">
        <v>32</v>
      </c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  <c r="IT12" s="133"/>
      <c r="IU12" s="133"/>
      <c r="IV12" s="133"/>
      <c r="IW12" s="133"/>
    </row>
    <row r="13" customFormat="false" ht="12" hidden="true" customHeight="true" outlineLevel="0" collapsed="false">
      <c r="A13" s="134" t="s">
        <v>69</v>
      </c>
      <c r="B13" s="81" t="n">
        <v>36839</v>
      </c>
      <c r="C13" s="124" t="n">
        <v>3804.025</v>
      </c>
      <c r="D13" s="124" t="n">
        <v>3098.388</v>
      </c>
      <c r="E13" s="125" t="n">
        <v>6902.413</v>
      </c>
      <c r="F13" s="126" t="n">
        <v>1163.042</v>
      </c>
      <c r="G13" s="135"/>
      <c r="H13" s="135"/>
      <c r="I13" s="124" t="n">
        <v>659.695</v>
      </c>
      <c r="J13" s="124" t="n">
        <v>463.757</v>
      </c>
      <c r="K13" s="124" t="n">
        <v>2458.336</v>
      </c>
      <c r="L13" s="124" t="n">
        <v>917.75</v>
      </c>
      <c r="M13" s="124" t="n">
        <v>916.125</v>
      </c>
      <c r="N13" s="124" t="n">
        <v>726.589</v>
      </c>
      <c r="O13" s="124" t="n">
        <v>8</v>
      </c>
      <c r="P13" s="125" t="n">
        <v>7313.294</v>
      </c>
      <c r="Q13" s="126" t="n">
        <v>-353.932</v>
      </c>
      <c r="R13" s="124" t="n">
        <v>-56.949</v>
      </c>
      <c r="S13" s="124" t="n">
        <v>-410.881</v>
      </c>
      <c r="T13" s="136" t="n">
        <v>42722620</v>
      </c>
      <c r="U13" s="125" t="n">
        <v>31343064</v>
      </c>
      <c r="V13" s="129" t="n">
        <v>0</v>
      </c>
      <c r="W13" s="130" t="n">
        <v>33.2456795809415</v>
      </c>
      <c r="X13" s="131" t="n">
        <v>32</v>
      </c>
      <c r="Y13" s="54" t="n">
        <v>30</v>
      </c>
      <c r="Z13" s="132" t="n">
        <v>31</v>
      </c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</row>
    <row r="14" customFormat="false" ht="12" hidden="true" customHeight="true" outlineLevel="0" collapsed="false">
      <c r="A14" s="134" t="s">
        <v>70</v>
      </c>
      <c r="B14" s="81" t="n">
        <v>36840</v>
      </c>
      <c r="C14" s="124" t="n">
        <v>3879.766</v>
      </c>
      <c r="D14" s="124" t="n">
        <v>3066.399</v>
      </c>
      <c r="E14" s="125" t="n">
        <v>6946.165</v>
      </c>
      <c r="F14" s="126" t="n">
        <v>1477.691</v>
      </c>
      <c r="G14" s="135"/>
      <c r="H14" s="135"/>
      <c r="I14" s="124" t="n">
        <v>678.609</v>
      </c>
      <c r="J14" s="124" t="n">
        <v>473.962</v>
      </c>
      <c r="K14" s="124" t="n">
        <v>2461.034</v>
      </c>
      <c r="L14" s="124" t="n">
        <v>913.432</v>
      </c>
      <c r="M14" s="124" t="n">
        <v>821.804</v>
      </c>
      <c r="N14" s="124" t="n">
        <v>726.295</v>
      </c>
      <c r="O14" s="124" t="n">
        <v>71</v>
      </c>
      <c r="P14" s="125" t="n">
        <v>7623.827</v>
      </c>
      <c r="Q14" s="126" t="n">
        <v>-359.521</v>
      </c>
      <c r="R14" s="124" t="n">
        <v>-318.141</v>
      </c>
      <c r="S14" s="124" t="n">
        <v>-677.662</v>
      </c>
      <c r="T14" s="136" t="n">
        <v>42363099</v>
      </c>
      <c r="U14" s="125" t="n">
        <v>31024923</v>
      </c>
      <c r="V14" s="129" t="n">
        <v>0</v>
      </c>
      <c r="W14" s="130" t="n">
        <v>29.2359545258937</v>
      </c>
      <c r="X14" s="131" t="n">
        <v>33</v>
      </c>
      <c r="Y14" s="54" t="n">
        <v>20</v>
      </c>
      <c r="Z14" s="132" t="n">
        <v>26.5</v>
      </c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</row>
    <row r="15" customFormat="false" ht="12" hidden="true" customHeight="true" outlineLevel="0" collapsed="false">
      <c r="A15" s="134" t="s">
        <v>71</v>
      </c>
      <c r="B15" s="81" t="n">
        <v>36841</v>
      </c>
      <c r="C15" s="124" t="n">
        <v>3821.623</v>
      </c>
      <c r="D15" s="124" t="n">
        <v>3140.353</v>
      </c>
      <c r="E15" s="125" t="n">
        <v>6961.976</v>
      </c>
      <c r="F15" s="126" t="n">
        <v>1532.933</v>
      </c>
      <c r="G15" s="135"/>
      <c r="H15" s="135"/>
      <c r="I15" s="124" t="n">
        <v>666.593</v>
      </c>
      <c r="J15" s="124" t="n">
        <v>495.08</v>
      </c>
      <c r="K15" s="124" t="n">
        <v>2604.92</v>
      </c>
      <c r="L15" s="124" t="n">
        <v>877.456</v>
      </c>
      <c r="M15" s="124" t="n">
        <v>697.643</v>
      </c>
      <c r="N15" s="124" t="n">
        <v>817.776</v>
      </c>
      <c r="O15" s="124" t="n">
        <v>18</v>
      </c>
      <c r="P15" s="125" t="n">
        <v>7710.401</v>
      </c>
      <c r="Q15" s="126" t="n">
        <v>-351.239</v>
      </c>
      <c r="R15" s="124" t="n">
        <v>-397.186</v>
      </c>
      <c r="S15" s="124" t="n">
        <v>-748.425</v>
      </c>
      <c r="T15" s="136" t="n">
        <v>42011860</v>
      </c>
      <c r="U15" s="125" t="n">
        <v>30627737</v>
      </c>
      <c r="V15" s="129" t="n">
        <v>0</v>
      </c>
      <c r="W15" s="130" t="n">
        <v>23.221655463363</v>
      </c>
      <c r="X15" s="131" t="n">
        <v>31</v>
      </c>
      <c r="Y15" s="54" t="n">
        <v>15</v>
      </c>
      <c r="Z15" s="132" t="n">
        <v>23</v>
      </c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  <c r="IT15" s="133"/>
      <c r="IU15" s="133"/>
      <c r="IV15" s="133"/>
      <c r="IW15" s="133"/>
    </row>
    <row r="16" customFormat="false" ht="12" hidden="true" customHeight="true" outlineLevel="0" collapsed="false">
      <c r="A16" s="134" t="s">
        <v>72</v>
      </c>
      <c r="B16" s="81" t="n">
        <v>36842</v>
      </c>
      <c r="C16" s="124" t="n">
        <v>3802.181</v>
      </c>
      <c r="D16" s="124" t="n">
        <v>3152.558</v>
      </c>
      <c r="E16" s="125" t="n">
        <v>6954.739</v>
      </c>
      <c r="F16" s="126" t="n">
        <v>1894.523</v>
      </c>
      <c r="G16" s="135"/>
      <c r="H16" s="135"/>
      <c r="I16" s="124" t="n">
        <v>698.991</v>
      </c>
      <c r="J16" s="124" t="n">
        <v>495.803</v>
      </c>
      <c r="K16" s="124" t="n">
        <v>2615.273</v>
      </c>
      <c r="L16" s="124" t="n">
        <v>888.535</v>
      </c>
      <c r="M16" s="124" t="n">
        <v>590.668</v>
      </c>
      <c r="N16" s="124" t="n">
        <v>810.673</v>
      </c>
      <c r="O16" s="124" t="n">
        <v>22</v>
      </c>
      <c r="P16" s="125" t="n">
        <v>8016.466</v>
      </c>
      <c r="Q16" s="126" t="n">
        <v>-492.913</v>
      </c>
      <c r="R16" s="124" t="n">
        <v>-568.814</v>
      </c>
      <c r="S16" s="124" t="n">
        <v>-1061.727</v>
      </c>
      <c r="T16" s="136" t="n">
        <v>41518947</v>
      </c>
      <c r="U16" s="125" t="n">
        <v>30058923</v>
      </c>
      <c r="V16" s="129" t="n">
        <v>0</v>
      </c>
      <c r="W16" s="130" t="n">
        <v>12.3778311755553</v>
      </c>
      <c r="X16" s="131" t="n">
        <v>29</v>
      </c>
      <c r="Y16" s="54" t="n">
        <v>19</v>
      </c>
      <c r="Z16" s="132" t="n">
        <v>24</v>
      </c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  <c r="IT16" s="133"/>
      <c r="IU16" s="133"/>
      <c r="IV16" s="133"/>
      <c r="IW16" s="133"/>
    </row>
    <row r="17" customFormat="false" ht="12" hidden="true" customHeight="true" outlineLevel="0" collapsed="false">
      <c r="A17" s="134" t="s">
        <v>73</v>
      </c>
      <c r="B17" s="81" t="n">
        <v>36843</v>
      </c>
      <c r="C17" s="124" t="n">
        <v>3836.039</v>
      </c>
      <c r="D17" s="124" t="n">
        <v>3100</v>
      </c>
      <c r="E17" s="125" t="n">
        <v>6936.039</v>
      </c>
      <c r="F17" s="126" t="n">
        <v>1756.448</v>
      </c>
      <c r="G17" s="135"/>
      <c r="H17" s="135"/>
      <c r="I17" s="124" t="n">
        <v>692.609</v>
      </c>
      <c r="J17" s="124" t="n">
        <v>488.48</v>
      </c>
      <c r="K17" s="124" t="n">
        <v>2579</v>
      </c>
      <c r="L17" s="124" t="n">
        <v>864.674</v>
      </c>
      <c r="M17" s="124" t="n">
        <v>751.65</v>
      </c>
      <c r="N17" s="124" t="n">
        <v>818.605</v>
      </c>
      <c r="O17" s="124" t="n">
        <v>22</v>
      </c>
      <c r="P17" s="125" t="n">
        <v>7973.466</v>
      </c>
      <c r="Q17" s="126" t="n">
        <v>-512.523</v>
      </c>
      <c r="R17" s="124" t="n">
        <v>-524.904</v>
      </c>
      <c r="S17" s="124" t="n">
        <v>-1037.427</v>
      </c>
      <c r="T17" s="136" t="n">
        <v>41006424</v>
      </c>
      <c r="U17" s="125" t="n">
        <v>29534019</v>
      </c>
      <c r="V17" s="129" t="n">
        <v>0</v>
      </c>
      <c r="W17" s="130" t="n">
        <v>15.943192589336</v>
      </c>
      <c r="X17" s="131" t="n">
        <v>34</v>
      </c>
      <c r="Y17" s="54" t="n">
        <v>16</v>
      </c>
      <c r="Z17" s="132" t="n">
        <v>25</v>
      </c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  <c r="IT17" s="133"/>
      <c r="IU17" s="133"/>
      <c r="IV17" s="133"/>
      <c r="IW17" s="133"/>
    </row>
    <row r="18" customFormat="false" ht="12" hidden="true" customHeight="true" outlineLevel="0" collapsed="false">
      <c r="A18" s="134" t="s">
        <v>74</v>
      </c>
      <c r="B18" s="81" t="n">
        <v>36844</v>
      </c>
      <c r="C18" s="124" t="n">
        <v>3790.643</v>
      </c>
      <c r="D18" s="124" t="n">
        <v>3055.306</v>
      </c>
      <c r="E18" s="125" t="n">
        <v>6845.949</v>
      </c>
      <c r="F18" s="126" t="n">
        <v>1640.854</v>
      </c>
      <c r="G18" s="135"/>
      <c r="H18" s="135"/>
      <c r="I18" s="124" t="n">
        <v>664.175</v>
      </c>
      <c r="J18" s="124" t="n">
        <v>467.406</v>
      </c>
      <c r="K18" s="124" t="n">
        <v>2592.16</v>
      </c>
      <c r="L18" s="124" t="n">
        <v>774.584</v>
      </c>
      <c r="M18" s="124" t="n">
        <v>767.796</v>
      </c>
      <c r="N18" s="124" t="n">
        <v>843.071</v>
      </c>
      <c r="O18" s="124" t="n">
        <v>24</v>
      </c>
      <c r="P18" s="125" t="n">
        <v>7774.046</v>
      </c>
      <c r="Q18" s="126" t="n">
        <v>-499.392</v>
      </c>
      <c r="R18" s="124" t="n">
        <v>-428.705</v>
      </c>
      <c r="S18" s="124" t="n">
        <v>-928.097</v>
      </c>
      <c r="T18" s="136" t="n">
        <v>40507032</v>
      </c>
      <c r="U18" s="125" t="n">
        <v>29105314</v>
      </c>
      <c r="V18" s="129" t="n">
        <v>0</v>
      </c>
      <c r="W18" s="130" t="n">
        <v>21.8923233209982</v>
      </c>
      <c r="X18" s="131" t="n">
        <v>40</v>
      </c>
      <c r="Y18" s="54" t="n">
        <v>24</v>
      </c>
      <c r="Z18" s="132" t="n">
        <v>32</v>
      </c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  <c r="IW18" s="133"/>
    </row>
    <row r="19" customFormat="false" ht="12" hidden="true" customHeight="true" outlineLevel="0" collapsed="false">
      <c r="A19" s="134" t="s">
        <v>68</v>
      </c>
      <c r="B19" s="81" t="n">
        <v>36845</v>
      </c>
      <c r="C19" s="124" t="n">
        <v>3884.395</v>
      </c>
      <c r="D19" s="124" t="n">
        <v>3035</v>
      </c>
      <c r="E19" s="125" t="n">
        <v>6919.395</v>
      </c>
      <c r="F19" s="126" t="n">
        <v>1766.741</v>
      </c>
      <c r="G19" s="135"/>
      <c r="H19" s="135"/>
      <c r="I19" s="124" t="n">
        <v>667.272</v>
      </c>
      <c r="J19" s="124" t="n">
        <v>464.718</v>
      </c>
      <c r="K19" s="124" t="n">
        <v>2601</v>
      </c>
      <c r="L19" s="124" t="n">
        <v>638.666</v>
      </c>
      <c r="M19" s="124" t="n">
        <v>533.845</v>
      </c>
      <c r="N19" s="124" t="n">
        <v>824.215</v>
      </c>
      <c r="O19" s="124" t="n">
        <v>43</v>
      </c>
      <c r="P19" s="125" t="n">
        <v>7539.457</v>
      </c>
      <c r="Q19" s="126" t="n">
        <v>-341.215</v>
      </c>
      <c r="R19" s="124" t="n">
        <v>-278.847</v>
      </c>
      <c r="S19" s="124" t="n">
        <v>-620.062</v>
      </c>
      <c r="T19" s="136" t="n">
        <v>40165817</v>
      </c>
      <c r="U19" s="125" t="n">
        <v>28826467</v>
      </c>
      <c r="V19" s="129" t="n">
        <v>0</v>
      </c>
      <c r="W19" s="130" t="n">
        <v>24.2741177529101</v>
      </c>
      <c r="X19" s="131" t="n">
        <v>33</v>
      </c>
      <c r="Y19" s="54" t="n">
        <v>23</v>
      </c>
      <c r="Z19" s="132" t="n">
        <v>28</v>
      </c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33"/>
      <c r="GX19" s="133"/>
      <c r="GY19" s="133"/>
      <c r="GZ19" s="133"/>
      <c r="HA19" s="133"/>
      <c r="HB19" s="133"/>
      <c r="HC19" s="133"/>
      <c r="HD19" s="133"/>
      <c r="HE19" s="133"/>
      <c r="HF19" s="133"/>
      <c r="HG19" s="133"/>
      <c r="HH19" s="133"/>
      <c r="HI19" s="133"/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3"/>
      <c r="IF19" s="133"/>
      <c r="IG19" s="133"/>
      <c r="IH19" s="133"/>
      <c r="II19" s="133"/>
      <c r="IJ19" s="133"/>
      <c r="IK19" s="133"/>
      <c r="IL19" s="133"/>
      <c r="IM19" s="133"/>
      <c r="IN19" s="133"/>
      <c r="IO19" s="133"/>
      <c r="IP19" s="133"/>
      <c r="IQ19" s="133"/>
      <c r="IR19" s="133"/>
      <c r="IS19" s="133"/>
      <c r="IT19" s="133"/>
      <c r="IU19" s="133"/>
      <c r="IV19" s="133"/>
      <c r="IW19" s="133"/>
    </row>
    <row r="20" customFormat="false" ht="12" hidden="true" customHeight="true" outlineLevel="0" collapsed="false">
      <c r="A20" s="134" t="s">
        <v>69</v>
      </c>
      <c r="B20" s="81" t="n">
        <v>36846</v>
      </c>
      <c r="C20" s="124" t="n">
        <v>3931.703</v>
      </c>
      <c r="D20" s="124" t="n">
        <v>3023.241</v>
      </c>
      <c r="E20" s="125" t="n">
        <v>6954.944</v>
      </c>
      <c r="F20" s="126" t="n">
        <v>1634.416</v>
      </c>
      <c r="G20" s="135"/>
      <c r="H20" s="135"/>
      <c r="I20" s="124" t="n">
        <v>740.052</v>
      </c>
      <c r="J20" s="124" t="n">
        <v>472.023</v>
      </c>
      <c r="K20" s="124" t="n">
        <v>2674.375</v>
      </c>
      <c r="L20" s="124" t="n">
        <v>693.331</v>
      </c>
      <c r="M20" s="124" t="n">
        <v>820.849</v>
      </c>
      <c r="N20" s="124" t="n">
        <v>810.474</v>
      </c>
      <c r="O20" s="124" t="n">
        <v>46</v>
      </c>
      <c r="P20" s="125" t="n">
        <v>7891.52</v>
      </c>
      <c r="Q20" s="126" t="n">
        <v>-498.11</v>
      </c>
      <c r="R20" s="124" t="n">
        <v>-438.466</v>
      </c>
      <c r="S20" s="124" t="n">
        <v>-936.576</v>
      </c>
      <c r="T20" s="136" t="n">
        <v>39667707</v>
      </c>
      <c r="U20" s="125" t="n">
        <v>28388001</v>
      </c>
      <c r="V20" s="129" t="n">
        <v>0</v>
      </c>
      <c r="W20" s="130" t="n">
        <v>24.5904492891736</v>
      </c>
      <c r="X20" s="131" t="n">
        <v>29</v>
      </c>
      <c r="Y20" s="54" t="n">
        <v>19</v>
      </c>
      <c r="Z20" s="132" t="n">
        <v>24</v>
      </c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  <c r="II20" s="133"/>
      <c r="IJ20" s="133"/>
      <c r="IK20" s="133"/>
      <c r="IL20" s="133"/>
      <c r="IM20" s="133"/>
      <c r="IN20" s="133"/>
      <c r="IO20" s="133"/>
      <c r="IP20" s="133"/>
      <c r="IQ20" s="133"/>
      <c r="IR20" s="133"/>
      <c r="IS20" s="133"/>
      <c r="IT20" s="133"/>
      <c r="IU20" s="133"/>
      <c r="IV20" s="133"/>
      <c r="IW20" s="133"/>
    </row>
    <row r="21" customFormat="false" ht="12" hidden="true" customHeight="true" outlineLevel="0" collapsed="false">
      <c r="A21" s="134" t="s">
        <v>70</v>
      </c>
      <c r="B21" s="81" t="n">
        <v>36847</v>
      </c>
      <c r="C21" s="124" t="n">
        <v>3737.085</v>
      </c>
      <c r="D21" s="124" t="n">
        <v>3063.222</v>
      </c>
      <c r="E21" s="125" t="n">
        <v>6800.307</v>
      </c>
      <c r="F21" s="126" t="n">
        <v>1693.84</v>
      </c>
      <c r="G21" s="135"/>
      <c r="H21" s="135"/>
      <c r="I21" s="124" t="n">
        <v>705.044</v>
      </c>
      <c r="J21" s="124" t="n">
        <v>484.203</v>
      </c>
      <c r="K21" s="124" t="n">
        <v>2572.379</v>
      </c>
      <c r="L21" s="124" t="n">
        <v>833.275</v>
      </c>
      <c r="M21" s="124" t="n">
        <v>604.868</v>
      </c>
      <c r="N21" s="124" t="n">
        <v>828.21</v>
      </c>
      <c r="O21" s="124" t="n">
        <v>7</v>
      </c>
      <c r="P21" s="125" t="n">
        <v>7728.819</v>
      </c>
      <c r="Q21" s="126" t="n">
        <v>-512.534</v>
      </c>
      <c r="R21" s="124" t="n">
        <v>-415.978</v>
      </c>
      <c r="S21" s="124" t="n">
        <v>-928.512</v>
      </c>
      <c r="T21" s="136" t="n">
        <v>39155173</v>
      </c>
      <c r="U21" s="125" t="n">
        <v>27972023</v>
      </c>
      <c r="V21" s="129" t="n">
        <v>0</v>
      </c>
      <c r="W21" s="130" t="n">
        <v>21.7550912395226</v>
      </c>
      <c r="X21" s="131" t="n">
        <v>29</v>
      </c>
      <c r="Y21" s="54" t="n">
        <v>16</v>
      </c>
      <c r="Z21" s="132" t="n">
        <v>22.5</v>
      </c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  <c r="IR21" s="133"/>
      <c r="IS21" s="133"/>
      <c r="IT21" s="133"/>
      <c r="IU21" s="133"/>
      <c r="IV21" s="133"/>
      <c r="IW21" s="133"/>
    </row>
    <row r="22" customFormat="false" ht="12" hidden="true" customHeight="true" outlineLevel="0" collapsed="false">
      <c r="A22" s="134" t="s">
        <v>71</v>
      </c>
      <c r="B22" s="81" t="n">
        <v>36848</v>
      </c>
      <c r="C22" s="124" t="n">
        <v>3899.274</v>
      </c>
      <c r="D22" s="124" t="n">
        <v>3032.772</v>
      </c>
      <c r="E22" s="125" t="n">
        <v>6932.046</v>
      </c>
      <c r="F22" s="126" t="n">
        <v>1361.106</v>
      </c>
      <c r="G22" s="135"/>
      <c r="H22" s="135"/>
      <c r="I22" s="124" t="n">
        <v>617.685</v>
      </c>
      <c r="J22" s="124" t="n">
        <v>481.4</v>
      </c>
      <c r="K22" s="124" t="n">
        <v>2565.37</v>
      </c>
      <c r="L22" s="124" t="n">
        <v>845.94</v>
      </c>
      <c r="M22" s="124" t="n">
        <v>820.217</v>
      </c>
      <c r="N22" s="124" t="n">
        <v>843.542</v>
      </c>
      <c r="O22" s="124" t="n">
        <v>-10</v>
      </c>
      <c r="P22" s="125" t="n">
        <v>7525.26</v>
      </c>
      <c r="Q22" s="126" t="n">
        <v>-465.257</v>
      </c>
      <c r="R22" s="124" t="n">
        <v>-127.957</v>
      </c>
      <c r="S22" s="124" t="n">
        <v>-593.214</v>
      </c>
      <c r="T22" s="136" t="n">
        <v>38689916</v>
      </c>
      <c r="U22" s="125" t="n">
        <v>27844066</v>
      </c>
      <c r="V22" s="129" t="n">
        <v>0</v>
      </c>
      <c r="W22" s="130" t="n">
        <v>20.7216284945275</v>
      </c>
      <c r="X22" s="131" t="n">
        <v>34</v>
      </c>
      <c r="Y22" s="54" t="n">
        <v>17</v>
      </c>
      <c r="Z22" s="132" t="n">
        <v>25.5</v>
      </c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  <c r="HK22" s="133"/>
      <c r="HL22" s="133"/>
      <c r="HM22" s="133"/>
      <c r="HN22" s="133"/>
      <c r="HO22" s="133"/>
      <c r="HP22" s="133"/>
      <c r="HQ22" s="133"/>
      <c r="HR22" s="133"/>
      <c r="HS22" s="133"/>
      <c r="HT22" s="133"/>
      <c r="HU22" s="133"/>
      <c r="HV22" s="133"/>
      <c r="HW22" s="133"/>
      <c r="HX22" s="133"/>
      <c r="HY22" s="133"/>
      <c r="HZ22" s="133"/>
      <c r="IA22" s="133"/>
      <c r="IB22" s="133"/>
      <c r="IC22" s="133"/>
      <c r="ID22" s="133"/>
      <c r="IE22" s="133"/>
      <c r="IF22" s="133"/>
      <c r="IG22" s="133"/>
      <c r="IH22" s="133"/>
      <c r="II22" s="133"/>
      <c r="IJ22" s="133"/>
      <c r="IK22" s="133"/>
      <c r="IL22" s="133"/>
      <c r="IM22" s="133"/>
      <c r="IN22" s="133"/>
      <c r="IO22" s="133"/>
      <c r="IP22" s="133"/>
      <c r="IQ22" s="133"/>
      <c r="IR22" s="133"/>
      <c r="IS22" s="133"/>
      <c r="IT22" s="133"/>
      <c r="IU22" s="133"/>
      <c r="IV22" s="133"/>
      <c r="IW22" s="133"/>
    </row>
    <row r="23" customFormat="false" ht="12" hidden="true" customHeight="true" outlineLevel="0" collapsed="false">
      <c r="A23" s="134" t="s">
        <v>72</v>
      </c>
      <c r="B23" s="81" t="n">
        <v>36849</v>
      </c>
      <c r="C23" s="124" t="n">
        <v>3777.67</v>
      </c>
      <c r="D23" s="124" t="n">
        <v>3051.907</v>
      </c>
      <c r="E23" s="125" t="n">
        <v>6829.577</v>
      </c>
      <c r="F23" s="126" t="n">
        <v>1249.121</v>
      </c>
      <c r="G23" s="135"/>
      <c r="H23" s="135"/>
      <c r="I23" s="124" t="n">
        <v>593.401</v>
      </c>
      <c r="J23" s="124" t="n">
        <v>499.307</v>
      </c>
      <c r="K23" s="124" t="n">
        <v>2531.205</v>
      </c>
      <c r="L23" s="124" t="n">
        <v>854.238</v>
      </c>
      <c r="M23" s="124" t="n">
        <v>827.247</v>
      </c>
      <c r="N23" s="124" t="n">
        <v>832.14</v>
      </c>
      <c r="O23" s="124" t="n">
        <v>-10</v>
      </c>
      <c r="P23" s="125" t="n">
        <v>7376.659</v>
      </c>
      <c r="Q23" s="126" t="n">
        <v>-438.175</v>
      </c>
      <c r="R23" s="124" t="n">
        <v>-108.907</v>
      </c>
      <c r="S23" s="124" t="n">
        <v>-547.082</v>
      </c>
      <c r="T23" s="136" t="n">
        <v>38251741</v>
      </c>
      <c r="U23" s="125" t="n">
        <v>27735159</v>
      </c>
      <c r="V23" s="129" t="n">
        <v>0</v>
      </c>
      <c r="W23" s="130" t="n">
        <v>29.2634794772975</v>
      </c>
      <c r="X23" s="131" t="n">
        <v>35</v>
      </c>
      <c r="Y23" s="54" t="n">
        <v>19</v>
      </c>
      <c r="Z23" s="132" t="n">
        <v>27</v>
      </c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  <c r="EW23" s="133"/>
      <c r="EX23" s="133"/>
      <c r="EY23" s="133"/>
      <c r="EZ23" s="133"/>
      <c r="FA23" s="133"/>
      <c r="FB23" s="133"/>
      <c r="FC23" s="133"/>
      <c r="FD23" s="133"/>
      <c r="FE23" s="133"/>
      <c r="FF23" s="133"/>
      <c r="FG23" s="133"/>
      <c r="FH23" s="133"/>
      <c r="FI23" s="133"/>
      <c r="FJ23" s="133"/>
      <c r="FK23" s="133"/>
      <c r="FL23" s="133"/>
      <c r="FM23" s="133"/>
      <c r="FN23" s="133"/>
      <c r="FO23" s="133"/>
      <c r="FP23" s="133"/>
      <c r="FQ23" s="133"/>
      <c r="FR23" s="133"/>
      <c r="FS23" s="133"/>
      <c r="FT23" s="133"/>
      <c r="FU23" s="133"/>
      <c r="FV23" s="133"/>
      <c r="FW23" s="133"/>
      <c r="FX23" s="133"/>
      <c r="FY23" s="133"/>
      <c r="FZ23" s="133"/>
      <c r="GA23" s="133"/>
      <c r="GB23" s="133"/>
      <c r="GC23" s="133"/>
      <c r="GD23" s="133"/>
      <c r="GE23" s="133"/>
      <c r="GF23" s="133"/>
      <c r="GG23" s="133"/>
      <c r="GH23" s="133"/>
      <c r="GI23" s="133"/>
      <c r="GJ23" s="133"/>
      <c r="GK23" s="133"/>
      <c r="GL23" s="133"/>
      <c r="GM23" s="133"/>
      <c r="GN23" s="133"/>
      <c r="GO23" s="133"/>
      <c r="GP23" s="133"/>
      <c r="GQ23" s="133"/>
      <c r="GR23" s="133"/>
      <c r="GS23" s="133"/>
      <c r="GT23" s="133"/>
      <c r="GU23" s="133"/>
      <c r="GV23" s="133"/>
      <c r="GW23" s="133"/>
      <c r="GX23" s="133"/>
      <c r="GY23" s="133"/>
      <c r="GZ23" s="133"/>
      <c r="HA23" s="133"/>
      <c r="HB23" s="133"/>
      <c r="HC23" s="133"/>
      <c r="HD23" s="133"/>
      <c r="HE23" s="133"/>
      <c r="HF23" s="133"/>
      <c r="HG23" s="133"/>
      <c r="HH23" s="133"/>
      <c r="HI23" s="133"/>
      <c r="HJ23" s="133"/>
      <c r="HK23" s="133"/>
      <c r="HL23" s="133"/>
      <c r="HM23" s="133"/>
      <c r="HN23" s="133"/>
      <c r="HO23" s="133"/>
      <c r="HP23" s="133"/>
      <c r="HQ23" s="133"/>
      <c r="HR23" s="133"/>
      <c r="HS23" s="133"/>
      <c r="HT23" s="133"/>
      <c r="HU23" s="133"/>
      <c r="HV23" s="133"/>
      <c r="HW23" s="133"/>
      <c r="HX23" s="133"/>
      <c r="HY23" s="133"/>
      <c r="HZ23" s="133"/>
      <c r="IA23" s="133"/>
      <c r="IB23" s="133"/>
      <c r="IC23" s="133"/>
      <c r="ID23" s="133"/>
      <c r="IE23" s="133"/>
      <c r="IF23" s="133"/>
      <c r="IG23" s="133"/>
      <c r="IH23" s="133"/>
      <c r="II23" s="133"/>
      <c r="IJ23" s="133"/>
      <c r="IK23" s="133"/>
      <c r="IL23" s="133"/>
      <c r="IM23" s="133"/>
      <c r="IN23" s="133"/>
      <c r="IO23" s="133"/>
      <c r="IP23" s="133"/>
      <c r="IQ23" s="133"/>
      <c r="IR23" s="133"/>
      <c r="IS23" s="133"/>
      <c r="IT23" s="133"/>
      <c r="IU23" s="133"/>
      <c r="IV23" s="133"/>
      <c r="IW23" s="133"/>
    </row>
    <row r="24" customFormat="false" ht="12" hidden="true" customHeight="true" outlineLevel="0" collapsed="false">
      <c r="A24" s="134" t="s">
        <v>73</v>
      </c>
      <c r="B24" s="81" t="n">
        <v>36850</v>
      </c>
      <c r="C24" s="124" t="n">
        <v>3949.643</v>
      </c>
      <c r="D24" s="124" t="n">
        <v>3055.726</v>
      </c>
      <c r="E24" s="125" t="n">
        <v>7005.369</v>
      </c>
      <c r="F24" s="126" t="n">
        <v>1584.961</v>
      </c>
      <c r="G24" s="135"/>
      <c r="H24" s="135"/>
      <c r="I24" s="124" t="n">
        <v>680.726</v>
      </c>
      <c r="J24" s="124" t="n">
        <v>499.587</v>
      </c>
      <c r="K24" s="124" t="n">
        <v>2576.781</v>
      </c>
      <c r="L24" s="124" t="n">
        <v>854.996</v>
      </c>
      <c r="M24" s="124" t="n">
        <v>562.909</v>
      </c>
      <c r="N24" s="124" t="n">
        <v>829.013</v>
      </c>
      <c r="O24" s="124" t="n">
        <v>-10</v>
      </c>
      <c r="P24" s="125" t="n">
        <v>7578.973</v>
      </c>
      <c r="Q24" s="126" t="n">
        <v>-502.687</v>
      </c>
      <c r="R24" s="124" t="n">
        <v>-70.917</v>
      </c>
      <c r="S24" s="124" t="n">
        <v>-573.604</v>
      </c>
      <c r="T24" s="136" t="n">
        <v>37749054</v>
      </c>
      <c r="U24" s="125" t="n">
        <v>27664242</v>
      </c>
      <c r="V24" s="129" t="n">
        <v>0</v>
      </c>
      <c r="W24" s="130" t="n">
        <v>29.8781070248934</v>
      </c>
      <c r="X24" s="131" t="n">
        <v>35</v>
      </c>
      <c r="Y24" s="54" t="n">
        <v>18</v>
      </c>
      <c r="Z24" s="132" t="n">
        <v>26.5</v>
      </c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33"/>
      <c r="CV24" s="133"/>
      <c r="CW24" s="133"/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L24" s="133"/>
      <c r="DM24" s="133"/>
      <c r="DN24" s="133"/>
      <c r="DO24" s="133"/>
      <c r="DP24" s="133"/>
      <c r="DQ24" s="133"/>
      <c r="DR24" s="133"/>
      <c r="DS24" s="133"/>
      <c r="DT24" s="133"/>
      <c r="DU24" s="133"/>
      <c r="DV24" s="133"/>
      <c r="DW24" s="133"/>
      <c r="DX24" s="133"/>
      <c r="DY24" s="133"/>
      <c r="DZ24" s="133"/>
      <c r="EA24" s="133"/>
      <c r="EB24" s="133"/>
      <c r="EC24" s="133"/>
      <c r="ED24" s="133"/>
      <c r="EE24" s="133"/>
      <c r="EF24" s="133"/>
      <c r="EG24" s="133"/>
      <c r="EH24" s="133"/>
      <c r="EI24" s="133"/>
      <c r="EJ24" s="133"/>
      <c r="EK24" s="133"/>
      <c r="EL24" s="133"/>
      <c r="EM24" s="133"/>
      <c r="EN24" s="133"/>
      <c r="EO24" s="133"/>
      <c r="EP24" s="133"/>
      <c r="EQ24" s="133"/>
      <c r="ER24" s="133"/>
      <c r="ES24" s="133"/>
      <c r="ET24" s="133"/>
      <c r="EU24" s="133"/>
      <c r="EV24" s="133"/>
      <c r="EW24" s="133"/>
      <c r="EX24" s="133"/>
      <c r="EY24" s="133"/>
      <c r="EZ24" s="133"/>
      <c r="FA24" s="133"/>
      <c r="FB24" s="133"/>
      <c r="FC24" s="133"/>
      <c r="FD24" s="133"/>
      <c r="FE24" s="133"/>
      <c r="FF24" s="133"/>
      <c r="FG24" s="133"/>
      <c r="FH24" s="133"/>
      <c r="FI24" s="133"/>
      <c r="FJ24" s="133"/>
      <c r="FK24" s="133"/>
      <c r="FL24" s="133"/>
      <c r="FM24" s="133"/>
      <c r="FN24" s="133"/>
      <c r="FO24" s="133"/>
      <c r="FP24" s="133"/>
      <c r="FQ24" s="133"/>
      <c r="FR24" s="133"/>
      <c r="FS24" s="133"/>
      <c r="FT24" s="133"/>
      <c r="FU24" s="133"/>
      <c r="FV24" s="133"/>
      <c r="FW24" s="133"/>
      <c r="FX24" s="133"/>
      <c r="FY24" s="133"/>
      <c r="FZ24" s="133"/>
      <c r="GA24" s="133"/>
      <c r="GB24" s="133"/>
      <c r="GC24" s="133"/>
      <c r="GD24" s="133"/>
      <c r="GE24" s="133"/>
      <c r="GF24" s="133"/>
      <c r="GG24" s="133"/>
      <c r="GH24" s="133"/>
      <c r="GI24" s="133"/>
      <c r="GJ24" s="133"/>
      <c r="GK24" s="133"/>
      <c r="GL24" s="133"/>
      <c r="GM24" s="133"/>
      <c r="GN24" s="133"/>
      <c r="GO24" s="133"/>
      <c r="GP24" s="133"/>
      <c r="GQ24" s="133"/>
      <c r="GR24" s="133"/>
      <c r="GS24" s="133"/>
      <c r="GT24" s="133"/>
      <c r="GU24" s="133"/>
      <c r="GV24" s="133"/>
      <c r="GW24" s="133"/>
      <c r="GX24" s="133"/>
      <c r="GY24" s="133"/>
      <c r="GZ24" s="133"/>
      <c r="HA24" s="133"/>
      <c r="HB24" s="133"/>
      <c r="HC24" s="133"/>
      <c r="HD24" s="133"/>
      <c r="HE24" s="133"/>
      <c r="HF24" s="133"/>
      <c r="HG24" s="133"/>
      <c r="HH24" s="133"/>
      <c r="HI24" s="133"/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3"/>
      <c r="HU24" s="133"/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  <c r="IF24" s="133"/>
      <c r="IG24" s="133"/>
      <c r="IH24" s="133"/>
      <c r="II24" s="133"/>
      <c r="IJ24" s="133"/>
      <c r="IK24" s="133"/>
      <c r="IL24" s="133"/>
      <c r="IM24" s="133"/>
      <c r="IN24" s="133"/>
      <c r="IO24" s="133"/>
      <c r="IP24" s="133"/>
      <c r="IQ24" s="133"/>
      <c r="IR24" s="133"/>
      <c r="IS24" s="133"/>
      <c r="IT24" s="133"/>
      <c r="IU24" s="133"/>
      <c r="IV24" s="133"/>
      <c r="IW24" s="133"/>
    </row>
    <row r="25" customFormat="false" ht="12" hidden="true" customHeight="true" outlineLevel="0" collapsed="false">
      <c r="A25" s="134" t="s">
        <v>74</v>
      </c>
      <c r="B25" s="81" t="n">
        <v>36851</v>
      </c>
      <c r="C25" s="124" t="n">
        <v>3802.995</v>
      </c>
      <c r="D25" s="124" t="n">
        <v>3053.832</v>
      </c>
      <c r="E25" s="125" t="n">
        <v>6856.827</v>
      </c>
      <c r="F25" s="126" t="n">
        <v>977.218999999999</v>
      </c>
      <c r="G25" s="135"/>
      <c r="H25" s="135"/>
      <c r="I25" s="124" t="n">
        <v>673.4</v>
      </c>
      <c r="J25" s="124" t="n">
        <v>469.539</v>
      </c>
      <c r="K25" s="124" t="n">
        <v>2567.975</v>
      </c>
      <c r="L25" s="124" t="n">
        <v>838.536</v>
      </c>
      <c r="M25" s="124" t="n">
        <v>819.757</v>
      </c>
      <c r="N25" s="124" t="n">
        <v>828.346</v>
      </c>
      <c r="O25" s="124" t="n">
        <v>29</v>
      </c>
      <c r="P25" s="125" t="n">
        <v>7203.772</v>
      </c>
      <c r="Q25" s="126" t="n">
        <v>-432.089</v>
      </c>
      <c r="R25" s="124" t="n">
        <v>85.144</v>
      </c>
      <c r="S25" s="124" t="n">
        <v>-346.945</v>
      </c>
      <c r="T25" s="136" t="n">
        <v>37316965</v>
      </c>
      <c r="U25" s="125" t="n">
        <v>27749386</v>
      </c>
      <c r="V25" s="129" t="n">
        <v>0</v>
      </c>
      <c r="W25" s="130" t="n">
        <v>33.5179518285452</v>
      </c>
      <c r="X25" s="131" t="n">
        <v>35</v>
      </c>
      <c r="Y25" s="54" t="n">
        <v>21</v>
      </c>
      <c r="Z25" s="132" t="n">
        <v>28</v>
      </c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33"/>
      <c r="DO25" s="133"/>
      <c r="DP25" s="133"/>
      <c r="DQ25" s="133"/>
      <c r="DR25" s="133"/>
      <c r="DS25" s="133"/>
      <c r="DT25" s="133"/>
      <c r="DU25" s="133"/>
      <c r="DV25" s="133"/>
      <c r="DW25" s="133"/>
      <c r="DX25" s="133"/>
      <c r="DY25" s="133"/>
      <c r="DZ25" s="133"/>
      <c r="EA25" s="133"/>
      <c r="EB25" s="133"/>
      <c r="EC25" s="133"/>
      <c r="ED25" s="133"/>
      <c r="EE25" s="133"/>
      <c r="EF25" s="133"/>
      <c r="EG25" s="133"/>
      <c r="EH25" s="133"/>
      <c r="EI25" s="133"/>
      <c r="EJ25" s="133"/>
      <c r="EK25" s="133"/>
      <c r="EL25" s="133"/>
      <c r="EM25" s="133"/>
      <c r="EN25" s="133"/>
      <c r="EO25" s="133"/>
      <c r="EP25" s="133"/>
      <c r="EQ25" s="133"/>
      <c r="ER25" s="133"/>
      <c r="ES25" s="133"/>
      <c r="ET25" s="133"/>
      <c r="EU25" s="133"/>
      <c r="EV25" s="133"/>
      <c r="EW25" s="133"/>
      <c r="EX25" s="133"/>
      <c r="EY25" s="133"/>
      <c r="EZ25" s="133"/>
      <c r="FA25" s="133"/>
      <c r="FB25" s="133"/>
      <c r="FC25" s="133"/>
      <c r="FD25" s="133"/>
      <c r="FE25" s="133"/>
      <c r="FF25" s="133"/>
      <c r="FG25" s="133"/>
      <c r="FH25" s="133"/>
      <c r="FI25" s="133"/>
      <c r="FJ25" s="133"/>
      <c r="FK25" s="133"/>
      <c r="FL25" s="133"/>
      <c r="FM25" s="133"/>
      <c r="FN25" s="133"/>
      <c r="FO25" s="133"/>
      <c r="FP25" s="133"/>
      <c r="FQ25" s="133"/>
      <c r="FR25" s="133"/>
      <c r="FS25" s="133"/>
      <c r="FT25" s="133"/>
      <c r="FU25" s="133"/>
      <c r="FV25" s="133"/>
      <c r="FW25" s="133"/>
      <c r="FX25" s="133"/>
      <c r="FY25" s="133"/>
      <c r="FZ25" s="133"/>
      <c r="GA25" s="133"/>
      <c r="GB25" s="133"/>
      <c r="GC25" s="133"/>
      <c r="GD25" s="133"/>
      <c r="GE25" s="133"/>
      <c r="GF25" s="133"/>
      <c r="GG25" s="133"/>
      <c r="GH25" s="133"/>
      <c r="GI25" s="133"/>
      <c r="GJ25" s="133"/>
      <c r="GK25" s="133"/>
      <c r="GL25" s="133"/>
      <c r="GM25" s="133"/>
      <c r="GN25" s="133"/>
      <c r="GO25" s="133"/>
      <c r="GP25" s="133"/>
      <c r="GQ25" s="133"/>
      <c r="GR25" s="133"/>
      <c r="GS25" s="133"/>
      <c r="GT25" s="133"/>
      <c r="GU25" s="133"/>
      <c r="GV25" s="133"/>
      <c r="GW25" s="133"/>
      <c r="GX25" s="133"/>
      <c r="GY25" s="133"/>
      <c r="GZ25" s="133"/>
      <c r="HA25" s="133"/>
      <c r="HB25" s="133"/>
      <c r="HC25" s="133"/>
      <c r="HD25" s="133"/>
      <c r="HE25" s="133"/>
      <c r="HF25" s="133"/>
      <c r="HG25" s="133"/>
      <c r="HH25" s="133"/>
      <c r="HI25" s="133"/>
      <c r="HJ25" s="133"/>
      <c r="HK25" s="133"/>
      <c r="HL25" s="133"/>
      <c r="HM25" s="133"/>
      <c r="HN25" s="133"/>
      <c r="HO25" s="133"/>
      <c r="HP25" s="133"/>
      <c r="HQ25" s="133"/>
      <c r="HR25" s="133"/>
      <c r="HS25" s="133"/>
      <c r="HT25" s="133"/>
      <c r="HU25" s="133"/>
      <c r="HV25" s="133"/>
      <c r="HW25" s="133"/>
      <c r="HX25" s="133"/>
      <c r="HY25" s="133"/>
      <c r="HZ25" s="133"/>
      <c r="IA25" s="133"/>
      <c r="IB25" s="133"/>
      <c r="IC25" s="133"/>
      <c r="ID25" s="133"/>
      <c r="IE25" s="133"/>
      <c r="IF25" s="133"/>
      <c r="IG25" s="133"/>
      <c r="IH25" s="133"/>
      <c r="II25" s="133"/>
      <c r="IJ25" s="133"/>
      <c r="IK25" s="133"/>
      <c r="IL25" s="133"/>
      <c r="IM25" s="133"/>
      <c r="IN25" s="133"/>
      <c r="IO25" s="133"/>
      <c r="IP25" s="133"/>
      <c r="IQ25" s="133"/>
      <c r="IR25" s="133"/>
      <c r="IS25" s="133"/>
      <c r="IT25" s="133"/>
      <c r="IU25" s="133"/>
      <c r="IV25" s="133"/>
      <c r="IW25" s="133"/>
    </row>
    <row r="26" customFormat="false" ht="12" hidden="true" customHeight="true" outlineLevel="0" collapsed="false">
      <c r="A26" s="134" t="s">
        <v>68</v>
      </c>
      <c r="B26" s="81" t="n">
        <v>36852</v>
      </c>
      <c r="C26" s="124" t="n">
        <v>3823.841</v>
      </c>
      <c r="D26" s="124" t="n">
        <v>3073.984</v>
      </c>
      <c r="E26" s="125" t="n">
        <v>6897.825</v>
      </c>
      <c r="F26" s="126" t="n">
        <v>1017.1</v>
      </c>
      <c r="G26" s="135"/>
      <c r="H26" s="135"/>
      <c r="I26" s="124" t="n">
        <v>649.35</v>
      </c>
      <c r="J26" s="124" t="n">
        <v>472.979</v>
      </c>
      <c r="K26" s="124" t="n">
        <v>2585.906</v>
      </c>
      <c r="L26" s="124" t="n">
        <v>829.334</v>
      </c>
      <c r="M26" s="124" t="n">
        <v>818.648</v>
      </c>
      <c r="N26" s="124" t="n">
        <v>835.168</v>
      </c>
      <c r="O26" s="124" t="n">
        <v>23</v>
      </c>
      <c r="P26" s="125" t="n">
        <v>7231.485</v>
      </c>
      <c r="Q26" s="126" t="n">
        <v>-445.6</v>
      </c>
      <c r="R26" s="124" t="n">
        <v>111.94</v>
      </c>
      <c r="S26" s="124" t="n">
        <v>-333.66</v>
      </c>
      <c r="T26" s="136" t="n">
        <v>36871365</v>
      </c>
      <c r="U26" s="125" t="n">
        <v>27861326</v>
      </c>
      <c r="V26" s="129" t="n">
        <v>0</v>
      </c>
      <c r="W26" s="130" t="n">
        <v>39.2955952917063</v>
      </c>
      <c r="X26" s="131" t="n">
        <v>36</v>
      </c>
      <c r="Y26" s="54" t="n">
        <v>21</v>
      </c>
      <c r="Z26" s="132" t="n">
        <v>28.5</v>
      </c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  <c r="BM26" s="133"/>
      <c r="BN26" s="133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133"/>
      <c r="CM26" s="133"/>
      <c r="CN26" s="133"/>
      <c r="CO26" s="133"/>
      <c r="CP26" s="133"/>
      <c r="CQ26" s="133"/>
      <c r="CR26" s="133"/>
      <c r="CS26" s="133"/>
      <c r="CT26" s="133"/>
      <c r="CU26" s="133"/>
      <c r="CV26" s="133"/>
      <c r="CW26" s="133"/>
      <c r="CX26" s="133"/>
      <c r="CY26" s="133"/>
      <c r="CZ26" s="133"/>
      <c r="DA26" s="133"/>
      <c r="DB26" s="133"/>
      <c r="DC26" s="133"/>
      <c r="DD26" s="133"/>
      <c r="DE26" s="133"/>
      <c r="DF26" s="133"/>
      <c r="DG26" s="133"/>
      <c r="DH26" s="133"/>
      <c r="DI26" s="133"/>
      <c r="DJ26" s="133"/>
      <c r="DK26" s="133"/>
      <c r="DL26" s="133"/>
      <c r="DM26" s="133"/>
      <c r="DN26" s="133"/>
      <c r="DO26" s="133"/>
      <c r="DP26" s="133"/>
      <c r="DQ26" s="133"/>
      <c r="DR26" s="133"/>
      <c r="DS26" s="133"/>
      <c r="DT26" s="133"/>
      <c r="DU26" s="133"/>
      <c r="DV26" s="133"/>
      <c r="DW26" s="133"/>
      <c r="DX26" s="133"/>
      <c r="DY26" s="133"/>
      <c r="DZ26" s="133"/>
      <c r="EA26" s="133"/>
      <c r="EB26" s="133"/>
      <c r="EC26" s="133"/>
      <c r="ED26" s="133"/>
      <c r="EE26" s="133"/>
      <c r="EF26" s="133"/>
      <c r="EG26" s="133"/>
      <c r="EH26" s="133"/>
      <c r="EI26" s="133"/>
      <c r="EJ26" s="133"/>
      <c r="EK26" s="133"/>
      <c r="EL26" s="133"/>
      <c r="EM26" s="133"/>
      <c r="EN26" s="133"/>
      <c r="EO26" s="133"/>
      <c r="EP26" s="133"/>
      <c r="EQ26" s="133"/>
      <c r="ER26" s="133"/>
      <c r="ES26" s="133"/>
      <c r="ET26" s="133"/>
      <c r="EU26" s="133"/>
      <c r="EV26" s="133"/>
      <c r="EW26" s="133"/>
      <c r="EX26" s="133"/>
      <c r="EY26" s="133"/>
      <c r="EZ26" s="133"/>
      <c r="FA26" s="133"/>
      <c r="FB26" s="133"/>
      <c r="FC26" s="133"/>
      <c r="FD26" s="133"/>
      <c r="FE26" s="133"/>
      <c r="FF26" s="133"/>
      <c r="FG26" s="133"/>
      <c r="FH26" s="133"/>
      <c r="FI26" s="133"/>
      <c r="FJ26" s="133"/>
      <c r="FK26" s="133"/>
      <c r="FL26" s="133"/>
      <c r="FM26" s="133"/>
      <c r="FN26" s="133"/>
      <c r="FO26" s="133"/>
      <c r="FP26" s="133"/>
      <c r="FQ26" s="133"/>
      <c r="FR26" s="133"/>
      <c r="FS26" s="133"/>
      <c r="FT26" s="133"/>
      <c r="FU26" s="133"/>
      <c r="FV26" s="133"/>
      <c r="FW26" s="133"/>
      <c r="FX26" s="133"/>
      <c r="FY26" s="133"/>
      <c r="FZ26" s="133"/>
      <c r="GA26" s="133"/>
      <c r="GB26" s="133"/>
      <c r="GC26" s="133"/>
      <c r="GD26" s="133"/>
      <c r="GE26" s="133"/>
      <c r="GF26" s="133"/>
      <c r="GG26" s="133"/>
      <c r="GH26" s="133"/>
      <c r="GI26" s="133"/>
      <c r="GJ26" s="133"/>
      <c r="GK26" s="133"/>
      <c r="GL26" s="133"/>
      <c r="GM26" s="133"/>
      <c r="GN26" s="133"/>
      <c r="GO26" s="133"/>
      <c r="GP26" s="133"/>
      <c r="GQ26" s="133"/>
      <c r="GR26" s="133"/>
      <c r="GS26" s="133"/>
      <c r="GT26" s="133"/>
      <c r="GU26" s="133"/>
      <c r="GV26" s="133"/>
      <c r="GW26" s="133"/>
      <c r="GX26" s="133"/>
      <c r="GY26" s="133"/>
      <c r="GZ26" s="133"/>
      <c r="HA26" s="133"/>
      <c r="HB26" s="133"/>
      <c r="HC26" s="133"/>
      <c r="HD26" s="133"/>
      <c r="HE26" s="133"/>
      <c r="HF26" s="133"/>
      <c r="HG26" s="133"/>
      <c r="HH26" s="133"/>
      <c r="HI26" s="133"/>
      <c r="HJ26" s="133"/>
      <c r="HK26" s="133"/>
      <c r="HL26" s="133"/>
      <c r="HM26" s="133"/>
      <c r="HN26" s="133"/>
      <c r="HO26" s="133"/>
      <c r="HP26" s="133"/>
      <c r="HQ26" s="133"/>
      <c r="HR26" s="133"/>
      <c r="HS26" s="133"/>
      <c r="HT26" s="133"/>
      <c r="HU26" s="133"/>
      <c r="HV26" s="133"/>
      <c r="HW26" s="133"/>
      <c r="HX26" s="133"/>
      <c r="HY26" s="133"/>
      <c r="HZ26" s="133"/>
      <c r="IA26" s="133"/>
      <c r="IB26" s="133"/>
      <c r="IC26" s="133"/>
      <c r="ID26" s="133"/>
      <c r="IE26" s="133"/>
      <c r="IF26" s="133"/>
      <c r="IG26" s="133"/>
      <c r="IH26" s="133"/>
      <c r="II26" s="133"/>
      <c r="IJ26" s="133"/>
      <c r="IK26" s="133"/>
      <c r="IL26" s="133"/>
      <c r="IM26" s="133"/>
      <c r="IN26" s="133"/>
      <c r="IO26" s="133"/>
      <c r="IP26" s="133"/>
      <c r="IQ26" s="133"/>
      <c r="IR26" s="133"/>
      <c r="IS26" s="133"/>
      <c r="IT26" s="133"/>
      <c r="IU26" s="133"/>
      <c r="IV26" s="133"/>
      <c r="IW26" s="133"/>
    </row>
    <row r="27" customFormat="false" ht="12" hidden="true" customHeight="true" outlineLevel="0" collapsed="false">
      <c r="A27" s="134" t="s">
        <v>69</v>
      </c>
      <c r="B27" s="81" t="n">
        <v>36853</v>
      </c>
      <c r="C27" s="124" t="n">
        <v>3842.112</v>
      </c>
      <c r="D27" s="124" t="n">
        <v>3094</v>
      </c>
      <c r="E27" s="125" t="n">
        <v>6936.112</v>
      </c>
      <c r="F27" s="126" t="n">
        <v>889.27</v>
      </c>
      <c r="G27" s="135"/>
      <c r="H27" s="135"/>
      <c r="I27" s="124" t="n">
        <v>562.351</v>
      </c>
      <c r="J27" s="124" t="n">
        <v>471.991</v>
      </c>
      <c r="K27" s="124" t="n">
        <v>2566.091</v>
      </c>
      <c r="L27" s="124" t="n">
        <v>850</v>
      </c>
      <c r="M27" s="124" t="n">
        <v>893.02</v>
      </c>
      <c r="N27" s="124" t="n">
        <v>825.286</v>
      </c>
      <c r="O27" s="124" t="n">
        <v>16</v>
      </c>
      <c r="P27" s="125" t="n">
        <v>7074.009</v>
      </c>
      <c r="Q27" s="126" t="n">
        <v>-239.561</v>
      </c>
      <c r="R27" s="124" t="n">
        <v>101.664</v>
      </c>
      <c r="S27" s="124" t="n">
        <v>-137.897</v>
      </c>
      <c r="T27" s="136" t="n">
        <v>36631804</v>
      </c>
      <c r="U27" s="125" t="n">
        <v>27962990</v>
      </c>
      <c r="V27" s="129" t="n">
        <v>0</v>
      </c>
      <c r="W27" s="130" t="n">
        <v>37.5149607289583</v>
      </c>
      <c r="X27" s="131" t="n">
        <v>40</v>
      </c>
      <c r="Y27" s="54" t="n">
        <v>23</v>
      </c>
      <c r="Z27" s="132" t="n">
        <v>31.5</v>
      </c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  <c r="DQ27" s="133"/>
      <c r="DR27" s="133"/>
      <c r="DS27" s="133"/>
      <c r="DT27" s="133"/>
      <c r="DU27" s="133"/>
      <c r="DV27" s="133"/>
      <c r="DW27" s="133"/>
      <c r="DX27" s="133"/>
      <c r="DY27" s="133"/>
      <c r="DZ27" s="133"/>
      <c r="EA27" s="133"/>
      <c r="EB27" s="133"/>
      <c r="EC27" s="133"/>
      <c r="ED27" s="133"/>
      <c r="EE27" s="133"/>
      <c r="EF27" s="133"/>
      <c r="EG27" s="133"/>
      <c r="EH27" s="133"/>
      <c r="EI27" s="133"/>
      <c r="EJ27" s="133"/>
      <c r="EK27" s="133"/>
      <c r="EL27" s="133"/>
      <c r="EM27" s="133"/>
      <c r="EN27" s="133"/>
      <c r="EO27" s="133"/>
      <c r="EP27" s="133"/>
      <c r="EQ27" s="133"/>
      <c r="ER27" s="133"/>
      <c r="ES27" s="133"/>
      <c r="ET27" s="133"/>
      <c r="EU27" s="133"/>
      <c r="EV27" s="133"/>
      <c r="EW27" s="133"/>
      <c r="EX27" s="133"/>
      <c r="EY27" s="133"/>
      <c r="EZ27" s="133"/>
      <c r="FA27" s="133"/>
      <c r="FB27" s="133"/>
      <c r="FC27" s="133"/>
      <c r="FD27" s="133"/>
      <c r="FE27" s="133"/>
      <c r="FF27" s="133"/>
      <c r="FG27" s="133"/>
      <c r="FH27" s="133"/>
      <c r="FI27" s="133"/>
      <c r="FJ27" s="133"/>
      <c r="FK27" s="133"/>
      <c r="FL27" s="133"/>
      <c r="FM27" s="133"/>
      <c r="FN27" s="133"/>
      <c r="FO27" s="133"/>
      <c r="FP27" s="133"/>
      <c r="FQ27" s="133"/>
      <c r="FR27" s="133"/>
      <c r="FS27" s="133"/>
      <c r="FT27" s="133"/>
      <c r="FU27" s="133"/>
      <c r="FV27" s="133"/>
      <c r="FW27" s="133"/>
      <c r="FX27" s="133"/>
      <c r="FY27" s="133"/>
      <c r="FZ27" s="133"/>
      <c r="GA27" s="133"/>
      <c r="GB27" s="133"/>
      <c r="GC27" s="133"/>
      <c r="GD27" s="133"/>
      <c r="GE27" s="133"/>
      <c r="GF27" s="133"/>
      <c r="GG27" s="133"/>
      <c r="GH27" s="133"/>
      <c r="GI27" s="133"/>
      <c r="GJ27" s="133"/>
      <c r="GK27" s="133"/>
      <c r="GL27" s="133"/>
      <c r="GM27" s="133"/>
      <c r="GN27" s="133"/>
      <c r="GO27" s="133"/>
      <c r="GP27" s="133"/>
      <c r="GQ27" s="133"/>
      <c r="GR27" s="133"/>
      <c r="GS27" s="133"/>
      <c r="GT27" s="133"/>
      <c r="GU27" s="133"/>
      <c r="GV27" s="133"/>
      <c r="GW27" s="133"/>
      <c r="GX27" s="133"/>
      <c r="GY27" s="133"/>
      <c r="GZ27" s="133"/>
      <c r="HA27" s="133"/>
      <c r="HB27" s="133"/>
      <c r="HC27" s="133"/>
      <c r="HD27" s="133"/>
      <c r="HE27" s="133"/>
      <c r="HF27" s="133"/>
      <c r="HG27" s="133"/>
      <c r="HH27" s="133"/>
      <c r="HI27" s="133"/>
      <c r="HJ27" s="133"/>
      <c r="HK27" s="133"/>
      <c r="HL27" s="133"/>
      <c r="HM27" s="133"/>
      <c r="HN27" s="133"/>
      <c r="HO27" s="133"/>
      <c r="HP27" s="133"/>
      <c r="HQ27" s="133"/>
      <c r="HR27" s="133"/>
      <c r="HS27" s="133"/>
      <c r="HT27" s="133"/>
      <c r="HU27" s="133"/>
      <c r="HV27" s="133"/>
      <c r="HW27" s="133"/>
      <c r="HX27" s="133"/>
      <c r="HY27" s="133"/>
      <c r="HZ27" s="133"/>
      <c r="IA27" s="133"/>
      <c r="IB27" s="133"/>
      <c r="IC27" s="133"/>
      <c r="ID27" s="133"/>
      <c r="IE27" s="133"/>
      <c r="IF27" s="133"/>
      <c r="IG27" s="133"/>
      <c r="IH27" s="133"/>
      <c r="II27" s="133"/>
      <c r="IJ27" s="133"/>
      <c r="IK27" s="133"/>
      <c r="IL27" s="133"/>
      <c r="IM27" s="133"/>
      <c r="IN27" s="133"/>
      <c r="IO27" s="133"/>
      <c r="IP27" s="133"/>
      <c r="IQ27" s="133"/>
      <c r="IR27" s="133"/>
      <c r="IS27" s="133"/>
      <c r="IT27" s="133"/>
      <c r="IU27" s="133"/>
      <c r="IV27" s="133"/>
      <c r="IW27" s="133"/>
    </row>
    <row r="28" customFormat="false" ht="12" hidden="true" customHeight="true" outlineLevel="0" collapsed="false">
      <c r="A28" s="134" t="s">
        <v>70</v>
      </c>
      <c r="B28" s="81" t="n">
        <v>36854</v>
      </c>
      <c r="C28" s="124" t="n">
        <v>3875.648</v>
      </c>
      <c r="D28" s="124" t="n">
        <v>3104.107</v>
      </c>
      <c r="E28" s="125" t="n">
        <v>6979.755</v>
      </c>
      <c r="F28" s="126" t="n">
        <v>938.067000000001</v>
      </c>
      <c r="G28" s="135"/>
      <c r="H28" s="135"/>
      <c r="I28" s="124" t="n">
        <v>667.545</v>
      </c>
      <c r="J28" s="124" t="n">
        <v>464.719</v>
      </c>
      <c r="K28" s="124" t="n">
        <v>2585.483</v>
      </c>
      <c r="L28" s="124" t="n">
        <v>872.386</v>
      </c>
      <c r="M28" s="124" t="n">
        <v>858.017</v>
      </c>
      <c r="N28" s="124" t="n">
        <v>821.96</v>
      </c>
      <c r="O28" s="124" t="n">
        <v>18</v>
      </c>
      <c r="P28" s="125" t="n">
        <v>7226.177</v>
      </c>
      <c r="Q28" s="126" t="n">
        <v>-349.317</v>
      </c>
      <c r="R28" s="124" t="n">
        <v>102.895</v>
      </c>
      <c r="S28" s="124" t="n">
        <v>-246.422</v>
      </c>
      <c r="T28" s="136" t="n">
        <v>36282487</v>
      </c>
      <c r="U28" s="125" t="n">
        <v>28065885</v>
      </c>
      <c r="V28" s="129" t="n">
        <v>4.54747350886464E-013</v>
      </c>
      <c r="W28" s="130" t="n">
        <v>34.1401266977289</v>
      </c>
      <c r="X28" s="131" t="n">
        <v>36</v>
      </c>
      <c r="Y28" s="54" t="n">
        <v>24</v>
      </c>
      <c r="Z28" s="132" t="n">
        <v>30</v>
      </c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  <c r="EW28" s="133"/>
      <c r="EX28" s="133"/>
      <c r="EY28" s="133"/>
      <c r="EZ28" s="133"/>
      <c r="FA28" s="133"/>
      <c r="FB28" s="133"/>
      <c r="FC28" s="133"/>
      <c r="FD28" s="133"/>
      <c r="FE28" s="133"/>
      <c r="FF28" s="133"/>
      <c r="FG28" s="133"/>
      <c r="FH28" s="133"/>
      <c r="FI28" s="133"/>
      <c r="FJ28" s="133"/>
      <c r="FK28" s="133"/>
      <c r="FL28" s="133"/>
      <c r="FM28" s="133"/>
      <c r="FN28" s="133"/>
      <c r="FO28" s="133"/>
      <c r="FP28" s="133"/>
      <c r="FQ28" s="133"/>
      <c r="FR28" s="133"/>
      <c r="FS28" s="133"/>
      <c r="FT28" s="133"/>
      <c r="FU28" s="133"/>
      <c r="FV28" s="133"/>
      <c r="FW28" s="133"/>
      <c r="FX28" s="133"/>
      <c r="FY28" s="133"/>
      <c r="FZ28" s="133"/>
      <c r="GA28" s="133"/>
      <c r="GB28" s="133"/>
      <c r="GC28" s="133"/>
      <c r="GD28" s="133"/>
      <c r="GE28" s="133"/>
      <c r="GF28" s="133"/>
      <c r="GG28" s="133"/>
      <c r="GH28" s="133"/>
      <c r="GI28" s="133"/>
      <c r="GJ28" s="133"/>
      <c r="GK28" s="133"/>
      <c r="GL28" s="133"/>
      <c r="GM28" s="133"/>
      <c r="GN28" s="133"/>
      <c r="GO28" s="133"/>
      <c r="GP28" s="133"/>
      <c r="GQ28" s="133"/>
      <c r="GR28" s="133"/>
      <c r="GS28" s="133"/>
      <c r="GT28" s="133"/>
      <c r="GU28" s="133"/>
      <c r="GV28" s="133"/>
      <c r="GW28" s="133"/>
      <c r="GX28" s="133"/>
      <c r="GY28" s="133"/>
      <c r="GZ28" s="133"/>
      <c r="HA28" s="133"/>
      <c r="HB28" s="133"/>
      <c r="HC28" s="133"/>
      <c r="HD28" s="133"/>
      <c r="HE28" s="133"/>
      <c r="HF28" s="133"/>
      <c r="HG28" s="133"/>
      <c r="HH28" s="133"/>
      <c r="HI28" s="133"/>
      <c r="HJ28" s="133"/>
      <c r="HK28" s="133"/>
      <c r="HL28" s="133"/>
      <c r="HM28" s="133"/>
      <c r="HN28" s="133"/>
      <c r="HO28" s="133"/>
      <c r="HP28" s="133"/>
      <c r="HQ28" s="133"/>
      <c r="HR28" s="133"/>
      <c r="HS28" s="133"/>
      <c r="HT28" s="133"/>
      <c r="HU28" s="133"/>
      <c r="HV28" s="133"/>
      <c r="HW28" s="133"/>
      <c r="HX28" s="133"/>
      <c r="HY28" s="133"/>
      <c r="HZ28" s="133"/>
      <c r="IA28" s="133"/>
      <c r="IB28" s="133"/>
      <c r="IC28" s="133"/>
      <c r="ID28" s="133"/>
      <c r="IE28" s="133"/>
      <c r="IF28" s="133"/>
      <c r="IG28" s="133"/>
      <c r="IH28" s="133"/>
      <c r="II28" s="133"/>
      <c r="IJ28" s="133"/>
      <c r="IK28" s="133"/>
      <c r="IL28" s="133"/>
      <c r="IM28" s="133"/>
      <c r="IN28" s="133"/>
      <c r="IO28" s="133"/>
      <c r="IP28" s="133"/>
      <c r="IQ28" s="133"/>
      <c r="IR28" s="133"/>
      <c r="IS28" s="133"/>
      <c r="IT28" s="133"/>
      <c r="IU28" s="133"/>
      <c r="IV28" s="133"/>
      <c r="IW28" s="133"/>
    </row>
    <row r="29" customFormat="false" ht="12" hidden="true" customHeight="true" outlineLevel="0" collapsed="false">
      <c r="A29" s="134" t="s">
        <v>71</v>
      </c>
      <c r="B29" s="81" t="n">
        <v>36855</v>
      </c>
      <c r="C29" s="124" t="n">
        <v>3820.962</v>
      </c>
      <c r="D29" s="124" t="n">
        <v>3129.97</v>
      </c>
      <c r="E29" s="125" t="n">
        <v>6950.932</v>
      </c>
      <c r="F29" s="126" t="n">
        <v>929.606</v>
      </c>
      <c r="G29" s="135"/>
      <c r="H29" s="135"/>
      <c r="I29" s="124" t="n">
        <v>616.208</v>
      </c>
      <c r="J29" s="124" t="n">
        <v>473.45</v>
      </c>
      <c r="K29" s="124" t="n">
        <v>2573.573</v>
      </c>
      <c r="L29" s="124" t="n">
        <v>867.245</v>
      </c>
      <c r="M29" s="124" t="n">
        <v>789.014</v>
      </c>
      <c r="N29" s="124" t="n">
        <v>831.044</v>
      </c>
      <c r="O29" s="124" t="n">
        <v>18</v>
      </c>
      <c r="P29" s="125" t="n">
        <v>7098.14</v>
      </c>
      <c r="Q29" s="126" t="n">
        <v>-242.307</v>
      </c>
      <c r="R29" s="124" t="n">
        <v>95.099</v>
      </c>
      <c r="S29" s="124" t="n">
        <v>-147.208</v>
      </c>
      <c r="T29" s="136" t="n">
        <v>36040180</v>
      </c>
      <c r="U29" s="125" t="n">
        <v>28160984</v>
      </c>
      <c r="V29" s="129" t="n">
        <v>3.41060513164848E-013</v>
      </c>
      <c r="W29" s="130" t="n">
        <v>37.3493834714983</v>
      </c>
      <c r="X29" s="131" t="n">
        <v>38</v>
      </c>
      <c r="Y29" s="54" t="n">
        <v>22</v>
      </c>
      <c r="Z29" s="132" t="n">
        <v>30</v>
      </c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33"/>
      <c r="GX29" s="133"/>
      <c r="GY29" s="133"/>
      <c r="GZ29" s="133"/>
      <c r="HA29" s="133"/>
      <c r="HB29" s="133"/>
      <c r="HC29" s="133"/>
      <c r="HD29" s="133"/>
      <c r="HE29" s="133"/>
      <c r="HF29" s="133"/>
      <c r="HG29" s="133"/>
      <c r="HH29" s="133"/>
      <c r="HI29" s="133"/>
      <c r="HJ29" s="133"/>
      <c r="HK29" s="133"/>
      <c r="HL29" s="133"/>
      <c r="HM29" s="133"/>
      <c r="HN29" s="133"/>
      <c r="HO29" s="133"/>
      <c r="HP29" s="133"/>
      <c r="HQ29" s="133"/>
      <c r="HR29" s="133"/>
      <c r="HS29" s="133"/>
      <c r="HT29" s="133"/>
      <c r="HU29" s="133"/>
      <c r="HV29" s="133"/>
      <c r="HW29" s="133"/>
      <c r="HX29" s="133"/>
      <c r="HY29" s="133"/>
      <c r="HZ29" s="133"/>
      <c r="IA29" s="133"/>
      <c r="IB29" s="133"/>
      <c r="IC29" s="133"/>
      <c r="ID29" s="133"/>
      <c r="IE29" s="133"/>
      <c r="IF29" s="133"/>
      <c r="IG29" s="133"/>
      <c r="IH29" s="133"/>
      <c r="II29" s="133"/>
      <c r="IJ29" s="133"/>
      <c r="IK29" s="133"/>
      <c r="IL29" s="133"/>
      <c r="IM29" s="133"/>
      <c r="IN29" s="133"/>
      <c r="IO29" s="133"/>
      <c r="IP29" s="133"/>
      <c r="IQ29" s="133"/>
      <c r="IR29" s="133"/>
      <c r="IS29" s="133"/>
      <c r="IT29" s="133"/>
      <c r="IU29" s="133"/>
      <c r="IV29" s="133"/>
      <c r="IW29" s="133"/>
    </row>
    <row r="30" customFormat="false" ht="12" hidden="true" customHeight="true" outlineLevel="0" collapsed="false">
      <c r="A30" s="134" t="s">
        <v>72</v>
      </c>
      <c r="B30" s="81" t="n">
        <v>36856</v>
      </c>
      <c r="C30" s="124" t="n">
        <v>3792.442</v>
      </c>
      <c r="D30" s="124" t="n">
        <v>3142.717</v>
      </c>
      <c r="E30" s="125" t="n">
        <v>6935.159</v>
      </c>
      <c r="F30" s="126" t="n">
        <v>957.085</v>
      </c>
      <c r="G30" s="135"/>
      <c r="H30" s="135"/>
      <c r="I30" s="124" t="n">
        <v>558.713</v>
      </c>
      <c r="J30" s="124" t="n">
        <v>464.02</v>
      </c>
      <c r="K30" s="124" t="n">
        <v>2596.049</v>
      </c>
      <c r="L30" s="124" t="n">
        <v>878.727</v>
      </c>
      <c r="M30" s="124" t="n">
        <v>862.241</v>
      </c>
      <c r="N30" s="124" t="n">
        <v>842.575</v>
      </c>
      <c r="O30" s="124" t="n">
        <v>18</v>
      </c>
      <c r="P30" s="125" t="n">
        <v>7177.41</v>
      </c>
      <c r="Q30" s="126" t="n">
        <v>-209.096</v>
      </c>
      <c r="R30" s="124" t="n">
        <v>-33.155</v>
      </c>
      <c r="S30" s="124" t="n">
        <v>-242.251</v>
      </c>
      <c r="T30" s="136" t="n">
        <v>35831084</v>
      </c>
      <c r="U30" s="125" t="n">
        <v>28127829</v>
      </c>
      <c r="V30" s="129" t="n">
        <v>0</v>
      </c>
      <c r="W30" s="130" t="n">
        <v>33.635128861048</v>
      </c>
      <c r="X30" s="131" t="n">
        <v>43</v>
      </c>
      <c r="Y30" s="54" t="n">
        <v>29</v>
      </c>
      <c r="Z30" s="132" t="n">
        <v>36</v>
      </c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  <c r="EW30" s="133"/>
      <c r="EX30" s="133"/>
      <c r="EY30" s="133"/>
      <c r="EZ30" s="133"/>
      <c r="FA30" s="133"/>
      <c r="FB30" s="133"/>
      <c r="FC30" s="133"/>
      <c r="FD30" s="133"/>
      <c r="FE30" s="133"/>
      <c r="FF30" s="133"/>
      <c r="FG30" s="133"/>
      <c r="FH30" s="133"/>
      <c r="FI30" s="133"/>
      <c r="FJ30" s="133"/>
      <c r="FK30" s="133"/>
      <c r="FL30" s="133"/>
      <c r="FM30" s="133"/>
      <c r="FN30" s="133"/>
      <c r="FO30" s="133"/>
      <c r="FP30" s="133"/>
      <c r="FQ30" s="133"/>
      <c r="FR30" s="133"/>
      <c r="FS30" s="133"/>
      <c r="FT30" s="133"/>
      <c r="FU30" s="133"/>
      <c r="FV30" s="133"/>
      <c r="FW30" s="133"/>
      <c r="FX30" s="133"/>
      <c r="FY30" s="133"/>
      <c r="FZ30" s="133"/>
      <c r="GA30" s="133"/>
      <c r="GB30" s="133"/>
      <c r="GC30" s="133"/>
      <c r="GD30" s="133"/>
      <c r="GE30" s="133"/>
      <c r="GF30" s="133"/>
      <c r="GG30" s="133"/>
      <c r="GH30" s="133"/>
      <c r="GI30" s="133"/>
      <c r="GJ30" s="133"/>
      <c r="GK30" s="133"/>
      <c r="GL30" s="133"/>
      <c r="GM30" s="133"/>
      <c r="GN30" s="133"/>
      <c r="GO30" s="133"/>
      <c r="GP30" s="133"/>
      <c r="GQ30" s="133"/>
      <c r="GR30" s="133"/>
      <c r="GS30" s="133"/>
      <c r="GT30" s="133"/>
      <c r="GU30" s="133"/>
      <c r="GV30" s="133"/>
      <c r="GW30" s="133"/>
      <c r="GX30" s="133"/>
      <c r="GY30" s="133"/>
      <c r="GZ30" s="133"/>
      <c r="HA30" s="133"/>
      <c r="HB30" s="133"/>
      <c r="HC30" s="133"/>
      <c r="HD30" s="133"/>
      <c r="HE30" s="133"/>
      <c r="HF30" s="133"/>
      <c r="HG30" s="133"/>
      <c r="HH30" s="133"/>
      <c r="HI30" s="133"/>
      <c r="HJ30" s="133"/>
      <c r="HK30" s="133"/>
      <c r="HL30" s="133"/>
      <c r="HM30" s="133"/>
      <c r="HN30" s="133"/>
      <c r="HO30" s="133"/>
      <c r="HP30" s="133"/>
      <c r="HQ30" s="133"/>
      <c r="HR30" s="133"/>
      <c r="HS30" s="133"/>
      <c r="HT30" s="133"/>
      <c r="HU30" s="133"/>
      <c r="HV30" s="133"/>
      <c r="HW30" s="133"/>
      <c r="HX30" s="133"/>
      <c r="HY30" s="133"/>
      <c r="HZ30" s="133"/>
      <c r="IA30" s="133"/>
      <c r="IB30" s="133"/>
      <c r="IC30" s="133"/>
      <c r="ID30" s="133"/>
      <c r="IE30" s="133"/>
      <c r="IF30" s="133"/>
      <c r="IG30" s="133"/>
      <c r="IH30" s="133"/>
      <c r="II30" s="133"/>
      <c r="IJ30" s="133"/>
      <c r="IK30" s="133"/>
      <c r="IL30" s="133"/>
      <c r="IM30" s="133"/>
      <c r="IN30" s="133"/>
      <c r="IO30" s="133"/>
      <c r="IP30" s="133"/>
      <c r="IQ30" s="133"/>
      <c r="IR30" s="133"/>
      <c r="IS30" s="133"/>
      <c r="IT30" s="133"/>
      <c r="IU30" s="133"/>
      <c r="IV30" s="133"/>
      <c r="IW30" s="133"/>
    </row>
    <row r="31" customFormat="false" ht="12" hidden="true" customHeight="true" outlineLevel="0" collapsed="false">
      <c r="A31" s="134" t="s">
        <v>73</v>
      </c>
      <c r="B31" s="81" t="n">
        <v>36857</v>
      </c>
      <c r="C31" s="124" t="n">
        <v>3795.799</v>
      </c>
      <c r="D31" s="124" t="n">
        <v>3083.924</v>
      </c>
      <c r="E31" s="125" t="n">
        <v>6879.723</v>
      </c>
      <c r="F31" s="126" t="n">
        <v>989.839000000001</v>
      </c>
      <c r="G31" s="135"/>
      <c r="H31" s="135"/>
      <c r="I31" s="124" t="n">
        <v>600.962</v>
      </c>
      <c r="J31" s="124" t="n">
        <v>469.365</v>
      </c>
      <c r="K31" s="124" t="n">
        <v>2487.323</v>
      </c>
      <c r="L31" s="124" t="n">
        <v>904.396</v>
      </c>
      <c r="M31" s="124" t="n">
        <v>806.371</v>
      </c>
      <c r="N31" s="124" t="n">
        <v>826.481</v>
      </c>
      <c r="O31" s="124" t="n">
        <v>18</v>
      </c>
      <c r="P31" s="125" t="n">
        <v>7102.737</v>
      </c>
      <c r="Q31" s="126" t="n">
        <v>-278.851</v>
      </c>
      <c r="R31" s="124" t="n">
        <v>55.837</v>
      </c>
      <c r="S31" s="124" t="n">
        <v>-223.014</v>
      </c>
      <c r="T31" s="136" t="n">
        <v>35552233</v>
      </c>
      <c r="U31" s="125" t="n">
        <v>28183666</v>
      </c>
      <c r="V31" s="129" t="n">
        <v>0</v>
      </c>
      <c r="W31" s="130" t="n">
        <v>36.3732491471687</v>
      </c>
      <c r="X31" s="131" t="n">
        <v>45</v>
      </c>
      <c r="Y31" s="54" t="n">
        <v>32</v>
      </c>
      <c r="Z31" s="132" t="n">
        <v>38.5</v>
      </c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133"/>
      <c r="CN31" s="133"/>
      <c r="CO31" s="133"/>
      <c r="CP31" s="133"/>
      <c r="CQ31" s="133"/>
      <c r="CR31" s="133"/>
      <c r="CS31" s="133"/>
      <c r="CT31" s="133"/>
      <c r="CU31" s="133"/>
      <c r="CV31" s="133"/>
      <c r="CW31" s="133"/>
      <c r="CX31" s="133"/>
      <c r="CY31" s="133"/>
      <c r="CZ31" s="133"/>
      <c r="DA31" s="133"/>
      <c r="DB31" s="133"/>
      <c r="DC31" s="133"/>
      <c r="DD31" s="133"/>
      <c r="DE31" s="133"/>
      <c r="DF31" s="133"/>
      <c r="DG31" s="133"/>
      <c r="DH31" s="133"/>
      <c r="DI31" s="133"/>
      <c r="DJ31" s="133"/>
      <c r="DK31" s="133"/>
      <c r="DL31" s="133"/>
      <c r="DM31" s="133"/>
      <c r="DN31" s="133"/>
      <c r="DO31" s="133"/>
      <c r="DP31" s="133"/>
      <c r="DQ31" s="133"/>
      <c r="DR31" s="133"/>
      <c r="DS31" s="133"/>
      <c r="DT31" s="133"/>
      <c r="DU31" s="133"/>
      <c r="DV31" s="133"/>
      <c r="DW31" s="133"/>
      <c r="DX31" s="133"/>
      <c r="DY31" s="133"/>
      <c r="DZ31" s="133"/>
      <c r="EA31" s="133"/>
      <c r="EB31" s="133"/>
      <c r="EC31" s="133"/>
      <c r="ED31" s="133"/>
      <c r="EE31" s="133"/>
      <c r="EF31" s="133"/>
      <c r="EG31" s="133"/>
      <c r="EH31" s="133"/>
      <c r="EI31" s="133"/>
      <c r="EJ31" s="133"/>
      <c r="EK31" s="133"/>
      <c r="EL31" s="133"/>
      <c r="EM31" s="133"/>
      <c r="EN31" s="133"/>
      <c r="EO31" s="133"/>
      <c r="EP31" s="133"/>
      <c r="EQ31" s="133"/>
      <c r="ER31" s="133"/>
      <c r="ES31" s="133"/>
      <c r="ET31" s="133"/>
      <c r="EU31" s="133"/>
      <c r="EV31" s="133"/>
      <c r="EW31" s="133"/>
      <c r="EX31" s="133"/>
      <c r="EY31" s="133"/>
      <c r="EZ31" s="133"/>
      <c r="FA31" s="133"/>
      <c r="FB31" s="133"/>
      <c r="FC31" s="133"/>
      <c r="FD31" s="133"/>
      <c r="FE31" s="133"/>
      <c r="FF31" s="133"/>
      <c r="FG31" s="133"/>
      <c r="FH31" s="133"/>
      <c r="FI31" s="133"/>
      <c r="FJ31" s="133"/>
      <c r="FK31" s="133"/>
      <c r="FL31" s="133"/>
      <c r="FM31" s="133"/>
      <c r="FN31" s="133"/>
      <c r="FO31" s="133"/>
      <c r="FP31" s="133"/>
      <c r="FQ31" s="133"/>
      <c r="FR31" s="133"/>
      <c r="FS31" s="133"/>
      <c r="FT31" s="133"/>
      <c r="FU31" s="133"/>
      <c r="FV31" s="133"/>
      <c r="FW31" s="133"/>
      <c r="FX31" s="133"/>
      <c r="FY31" s="133"/>
      <c r="FZ31" s="133"/>
      <c r="GA31" s="133"/>
      <c r="GB31" s="133"/>
      <c r="GC31" s="133"/>
      <c r="GD31" s="133"/>
      <c r="GE31" s="133"/>
      <c r="GF31" s="133"/>
      <c r="GG31" s="133"/>
      <c r="GH31" s="133"/>
      <c r="GI31" s="133"/>
      <c r="GJ31" s="133"/>
      <c r="GK31" s="133"/>
      <c r="GL31" s="133"/>
      <c r="GM31" s="133"/>
      <c r="GN31" s="133"/>
      <c r="GO31" s="133"/>
      <c r="GP31" s="133"/>
      <c r="GQ31" s="133"/>
      <c r="GR31" s="133"/>
      <c r="GS31" s="133"/>
      <c r="GT31" s="133"/>
      <c r="GU31" s="133"/>
      <c r="GV31" s="133"/>
      <c r="GW31" s="133"/>
      <c r="GX31" s="133"/>
      <c r="GY31" s="133"/>
      <c r="GZ31" s="133"/>
      <c r="HA31" s="133"/>
      <c r="HB31" s="133"/>
      <c r="HC31" s="133"/>
      <c r="HD31" s="133"/>
      <c r="HE31" s="133"/>
      <c r="HF31" s="133"/>
      <c r="HG31" s="133"/>
      <c r="HH31" s="133"/>
      <c r="HI31" s="133"/>
      <c r="HJ31" s="133"/>
      <c r="HK31" s="133"/>
      <c r="HL31" s="133"/>
      <c r="HM31" s="133"/>
      <c r="HN31" s="133"/>
      <c r="HO31" s="133"/>
      <c r="HP31" s="133"/>
      <c r="HQ31" s="133"/>
      <c r="HR31" s="133"/>
      <c r="HS31" s="133"/>
      <c r="HT31" s="133"/>
      <c r="HU31" s="133"/>
      <c r="HV31" s="133"/>
      <c r="HW31" s="133"/>
      <c r="HX31" s="133"/>
      <c r="HY31" s="133"/>
      <c r="HZ31" s="133"/>
      <c r="IA31" s="133"/>
      <c r="IB31" s="133"/>
      <c r="IC31" s="133"/>
      <c r="ID31" s="133"/>
      <c r="IE31" s="133"/>
      <c r="IF31" s="133"/>
      <c r="IG31" s="133"/>
      <c r="IH31" s="133"/>
      <c r="II31" s="133"/>
      <c r="IJ31" s="133"/>
      <c r="IK31" s="133"/>
      <c r="IL31" s="133"/>
      <c r="IM31" s="133"/>
      <c r="IN31" s="133"/>
      <c r="IO31" s="133"/>
      <c r="IP31" s="133"/>
      <c r="IQ31" s="133"/>
      <c r="IR31" s="133"/>
      <c r="IS31" s="133"/>
      <c r="IT31" s="133"/>
      <c r="IU31" s="133"/>
      <c r="IV31" s="133"/>
      <c r="IW31" s="133"/>
    </row>
    <row r="32" customFormat="false" ht="12" hidden="true" customHeight="true" outlineLevel="0" collapsed="false">
      <c r="A32" s="134" t="s">
        <v>74</v>
      </c>
      <c r="B32" s="81" t="n">
        <v>36858</v>
      </c>
      <c r="C32" s="124" t="n">
        <v>3798</v>
      </c>
      <c r="D32" s="124" t="n">
        <v>3100</v>
      </c>
      <c r="E32" s="125" t="n">
        <v>6898</v>
      </c>
      <c r="F32" s="126" t="n">
        <v>1021.635</v>
      </c>
      <c r="G32" s="135"/>
      <c r="H32" s="135"/>
      <c r="I32" s="124" t="n">
        <v>575</v>
      </c>
      <c r="J32" s="124" t="n">
        <v>474.276</v>
      </c>
      <c r="K32" s="124" t="n">
        <v>2512</v>
      </c>
      <c r="L32" s="124" t="n">
        <v>877.367</v>
      </c>
      <c r="M32" s="124" t="n">
        <v>802.526</v>
      </c>
      <c r="N32" s="124" t="n">
        <v>794.14</v>
      </c>
      <c r="O32" s="124" t="n">
        <v>31</v>
      </c>
      <c r="P32" s="125" t="n">
        <v>7087.944</v>
      </c>
      <c r="Q32" s="126" t="n">
        <v>-212.048</v>
      </c>
      <c r="R32" s="124" t="n">
        <v>22.104</v>
      </c>
      <c r="S32" s="124" t="n">
        <v>-189.944</v>
      </c>
      <c r="T32" s="136" t="n">
        <v>35340185</v>
      </c>
      <c r="U32" s="125" t="n">
        <v>28205770</v>
      </c>
      <c r="V32" s="129" t="n">
        <v>-3.97903932025656E-013</v>
      </c>
      <c r="W32" s="130" t="n">
        <v>36.409982793418</v>
      </c>
      <c r="X32" s="131" t="n">
        <v>43</v>
      </c>
      <c r="Y32" s="54" t="n">
        <v>31</v>
      </c>
      <c r="Z32" s="132" t="n">
        <v>37</v>
      </c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3"/>
      <c r="FF32" s="133"/>
      <c r="FG32" s="133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3"/>
      <c r="FS32" s="133"/>
      <c r="FT32" s="133"/>
      <c r="FU32" s="133"/>
      <c r="FV32" s="133"/>
      <c r="FW32" s="133"/>
      <c r="FX32" s="133"/>
      <c r="FY32" s="133"/>
      <c r="FZ32" s="133"/>
      <c r="GA32" s="133"/>
      <c r="GB32" s="133"/>
      <c r="GC32" s="133"/>
      <c r="GD32" s="133"/>
      <c r="GE32" s="133"/>
      <c r="GF32" s="133"/>
      <c r="GG32" s="133"/>
      <c r="GH32" s="133"/>
      <c r="GI32" s="133"/>
      <c r="GJ32" s="133"/>
      <c r="GK32" s="133"/>
      <c r="GL32" s="133"/>
      <c r="GM32" s="133"/>
      <c r="GN32" s="133"/>
      <c r="GO32" s="133"/>
      <c r="GP32" s="133"/>
      <c r="GQ32" s="133"/>
      <c r="GR32" s="133"/>
      <c r="GS32" s="133"/>
      <c r="GT32" s="133"/>
      <c r="GU32" s="133"/>
      <c r="GV32" s="133"/>
      <c r="GW32" s="133"/>
      <c r="GX32" s="133"/>
      <c r="GY32" s="133"/>
      <c r="GZ32" s="133"/>
      <c r="HA32" s="133"/>
      <c r="HB32" s="133"/>
      <c r="HC32" s="133"/>
      <c r="HD32" s="133"/>
      <c r="HE32" s="133"/>
      <c r="HF32" s="133"/>
      <c r="HG32" s="133"/>
      <c r="HH32" s="133"/>
      <c r="HI32" s="133"/>
      <c r="HJ32" s="133"/>
      <c r="HK32" s="133"/>
      <c r="HL32" s="133"/>
      <c r="HM32" s="133"/>
      <c r="HN32" s="133"/>
      <c r="HO32" s="133"/>
      <c r="HP32" s="133"/>
      <c r="HQ32" s="133"/>
      <c r="HR32" s="133"/>
      <c r="HS32" s="133"/>
      <c r="HT32" s="133"/>
      <c r="HU32" s="133"/>
      <c r="HV32" s="133"/>
      <c r="HW32" s="133"/>
      <c r="HX32" s="133"/>
      <c r="HY32" s="133"/>
      <c r="HZ32" s="133"/>
      <c r="IA32" s="133"/>
      <c r="IB32" s="133"/>
      <c r="IC32" s="133"/>
      <c r="ID32" s="133"/>
      <c r="IE32" s="133"/>
      <c r="IF32" s="133"/>
      <c r="IG32" s="133"/>
      <c r="IH32" s="133"/>
      <c r="II32" s="133"/>
      <c r="IJ32" s="133"/>
      <c r="IK32" s="133"/>
      <c r="IL32" s="133"/>
      <c r="IM32" s="133"/>
      <c r="IN32" s="133"/>
      <c r="IO32" s="133"/>
      <c r="IP32" s="133"/>
      <c r="IQ32" s="133"/>
      <c r="IR32" s="133"/>
      <c r="IS32" s="133"/>
      <c r="IT32" s="133"/>
      <c r="IU32" s="133"/>
      <c r="IV32" s="133"/>
      <c r="IW32" s="133"/>
    </row>
    <row r="33" customFormat="false" ht="12" hidden="true" customHeight="true" outlineLevel="0" collapsed="false">
      <c r="A33" s="134" t="s">
        <v>68</v>
      </c>
      <c r="B33" s="81" t="n">
        <v>36859</v>
      </c>
      <c r="C33" s="124" t="n">
        <v>3797.877</v>
      </c>
      <c r="D33" s="124" t="n">
        <v>3137.211</v>
      </c>
      <c r="E33" s="125" t="n">
        <v>6935.088</v>
      </c>
      <c r="F33" s="126" t="n">
        <v>1154.947</v>
      </c>
      <c r="G33" s="135"/>
      <c r="H33" s="135"/>
      <c r="I33" s="124" t="n">
        <v>544.171</v>
      </c>
      <c r="J33" s="124" t="n">
        <v>477.599</v>
      </c>
      <c r="K33" s="124" t="n">
        <v>2587.322</v>
      </c>
      <c r="L33" s="124" t="n">
        <v>856.3</v>
      </c>
      <c r="M33" s="124" t="n">
        <v>871.81</v>
      </c>
      <c r="N33" s="124" t="n">
        <v>795.712</v>
      </c>
      <c r="O33" s="124" t="n">
        <v>51</v>
      </c>
      <c r="P33" s="125" t="n">
        <v>7338.861</v>
      </c>
      <c r="Q33" s="126" t="n">
        <v>-291.22</v>
      </c>
      <c r="R33" s="124" t="n">
        <v>-112.553</v>
      </c>
      <c r="S33" s="124" t="n">
        <v>-403.773</v>
      </c>
      <c r="T33" s="136" t="n">
        <v>35048965</v>
      </c>
      <c r="U33" s="125" t="n">
        <v>28093217</v>
      </c>
      <c r="V33" s="129" t="n">
        <v>0</v>
      </c>
      <c r="W33" s="130" t="n">
        <v>28.2567558676398</v>
      </c>
      <c r="X33" s="131" t="n">
        <v>60</v>
      </c>
      <c r="Y33" s="54" t="n">
        <v>28</v>
      </c>
      <c r="Z33" s="132" t="n">
        <v>44</v>
      </c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  <c r="EY33" s="133"/>
      <c r="EZ33" s="133"/>
      <c r="FA33" s="133"/>
      <c r="FB33" s="133"/>
      <c r="FC33" s="133"/>
      <c r="FD33" s="133"/>
      <c r="FE33" s="133"/>
      <c r="FF33" s="133"/>
      <c r="FG33" s="133"/>
      <c r="FH33" s="133"/>
      <c r="FI33" s="133"/>
      <c r="FJ33" s="133"/>
      <c r="FK33" s="133"/>
      <c r="FL33" s="133"/>
      <c r="FM33" s="133"/>
      <c r="FN33" s="133"/>
      <c r="FO33" s="133"/>
      <c r="FP33" s="133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3"/>
      <c r="GW33" s="133"/>
      <c r="GX33" s="133"/>
      <c r="GY33" s="133"/>
      <c r="GZ33" s="133"/>
      <c r="HA33" s="133"/>
      <c r="HB33" s="133"/>
      <c r="HC33" s="133"/>
      <c r="HD33" s="133"/>
      <c r="HE33" s="133"/>
      <c r="HF33" s="133"/>
      <c r="HG33" s="133"/>
      <c r="HH33" s="133"/>
      <c r="HI33" s="133"/>
      <c r="HJ33" s="133"/>
      <c r="HK33" s="133"/>
      <c r="HL33" s="133"/>
      <c r="HM33" s="133"/>
      <c r="HN33" s="133"/>
      <c r="HO33" s="133"/>
      <c r="HP33" s="133"/>
      <c r="HQ33" s="133"/>
      <c r="HR33" s="133"/>
      <c r="HS33" s="133"/>
      <c r="HT33" s="133"/>
      <c r="HU33" s="133"/>
      <c r="HV33" s="133"/>
      <c r="HW33" s="133"/>
      <c r="HX33" s="133"/>
      <c r="HY33" s="133"/>
      <c r="HZ33" s="133"/>
      <c r="IA33" s="133"/>
      <c r="IB33" s="133"/>
      <c r="IC33" s="133"/>
      <c r="ID33" s="133"/>
      <c r="IE33" s="133"/>
      <c r="IF33" s="133"/>
      <c r="IG33" s="133"/>
      <c r="IH33" s="133"/>
      <c r="II33" s="133"/>
      <c r="IJ33" s="133"/>
      <c r="IK33" s="133"/>
      <c r="IL33" s="133"/>
      <c r="IM33" s="133"/>
      <c r="IN33" s="133"/>
      <c r="IO33" s="133"/>
      <c r="IP33" s="133"/>
      <c r="IQ33" s="133"/>
      <c r="IR33" s="133"/>
      <c r="IS33" s="133"/>
      <c r="IT33" s="133"/>
      <c r="IU33" s="133"/>
      <c r="IV33" s="133"/>
      <c r="IW33" s="133"/>
    </row>
    <row r="34" customFormat="false" ht="12" hidden="true" customHeight="true" outlineLevel="0" collapsed="false">
      <c r="A34" s="137" t="s">
        <v>69</v>
      </c>
      <c r="B34" s="82" t="n">
        <v>36860</v>
      </c>
      <c r="C34" s="138" t="n">
        <v>3844.834</v>
      </c>
      <c r="D34" s="138" t="n">
        <v>3140.069</v>
      </c>
      <c r="E34" s="139" t="n">
        <v>6984.903</v>
      </c>
      <c r="F34" s="140" t="n">
        <v>1124.452</v>
      </c>
      <c r="G34" s="141"/>
      <c r="H34" s="141"/>
      <c r="I34" s="138" t="n">
        <v>607.955</v>
      </c>
      <c r="J34" s="138" t="n">
        <v>488.175</v>
      </c>
      <c r="K34" s="138" t="n">
        <v>2624.828</v>
      </c>
      <c r="L34" s="138" t="n">
        <v>839.123</v>
      </c>
      <c r="M34" s="138" t="n">
        <v>905.326</v>
      </c>
      <c r="N34" s="138" t="n">
        <v>751.932</v>
      </c>
      <c r="O34" s="138" t="n">
        <v>27</v>
      </c>
      <c r="P34" s="139" t="n">
        <v>7368.791</v>
      </c>
      <c r="Q34" s="140" t="n">
        <v>-307.739</v>
      </c>
      <c r="R34" s="138" t="n">
        <v>-76.149</v>
      </c>
      <c r="S34" s="138" t="n">
        <v>-383.888</v>
      </c>
      <c r="T34" s="142" t="n">
        <v>34741226</v>
      </c>
      <c r="U34" s="139" t="n">
        <v>28017068</v>
      </c>
      <c r="V34" s="143" t="n">
        <v>0</v>
      </c>
      <c r="W34" s="144" t="n">
        <v>32.3810881274119</v>
      </c>
      <c r="X34" s="145" t="n">
        <v>45</v>
      </c>
      <c r="Y34" s="83" t="n">
        <v>28</v>
      </c>
      <c r="Z34" s="146" t="n">
        <v>36.5</v>
      </c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" hidden="true" customHeight="true" outlineLevel="0" collapsed="false">
      <c r="A35" s="134" t="s">
        <v>70</v>
      </c>
      <c r="B35" s="81" t="n">
        <v>36861</v>
      </c>
      <c r="C35" s="124" t="n">
        <v>3826.701</v>
      </c>
      <c r="D35" s="124" t="n">
        <v>3151.745</v>
      </c>
      <c r="E35" s="125" t="n">
        <v>6978.446</v>
      </c>
      <c r="F35" s="126" t="n">
        <v>1044.375</v>
      </c>
      <c r="G35" s="135"/>
      <c r="H35" s="135"/>
      <c r="I35" s="124" t="n">
        <v>642.12</v>
      </c>
      <c r="J35" s="124" t="n">
        <v>479.54</v>
      </c>
      <c r="K35" s="124" t="n">
        <v>2636.246</v>
      </c>
      <c r="L35" s="124" t="n">
        <v>856.756</v>
      </c>
      <c r="M35" s="124" t="n">
        <v>855.167</v>
      </c>
      <c r="N35" s="124" t="n">
        <v>822.339</v>
      </c>
      <c r="O35" s="124" t="n">
        <v>11</v>
      </c>
      <c r="P35" s="125" t="n">
        <v>7347.543</v>
      </c>
      <c r="Q35" s="126" t="n">
        <v>-284.403</v>
      </c>
      <c r="R35" s="124" t="n">
        <v>-84.694</v>
      </c>
      <c r="S35" s="124" t="n">
        <v>-369.097</v>
      </c>
      <c r="T35" s="136" t="n">
        <v>34456823</v>
      </c>
      <c r="U35" s="125" t="n">
        <v>27932374</v>
      </c>
      <c r="V35" s="129" t="n">
        <v>-6.25277607468888E-013</v>
      </c>
      <c r="W35" s="130" t="n">
        <v>32.9357719747767</v>
      </c>
      <c r="X35" s="131" t="n">
        <v>42</v>
      </c>
      <c r="Y35" s="54" t="n">
        <v>24</v>
      </c>
      <c r="Z35" s="132" t="n">
        <v>33</v>
      </c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  <c r="EY35" s="133"/>
      <c r="EZ35" s="133"/>
      <c r="FA35" s="133"/>
      <c r="FB35" s="133"/>
      <c r="FC35" s="133"/>
      <c r="FD35" s="133"/>
      <c r="FE35" s="133"/>
      <c r="FF35" s="133"/>
      <c r="FG35" s="133"/>
      <c r="FH35" s="133"/>
      <c r="FI35" s="133"/>
      <c r="FJ35" s="133"/>
      <c r="FK35" s="133"/>
      <c r="FL35" s="133"/>
      <c r="FM35" s="133"/>
      <c r="FN35" s="133"/>
      <c r="FO35" s="133"/>
      <c r="FP35" s="133"/>
      <c r="FQ35" s="133"/>
      <c r="FR35" s="133"/>
      <c r="FS35" s="133"/>
      <c r="FT35" s="133"/>
      <c r="FU35" s="133"/>
      <c r="FV35" s="133"/>
      <c r="FW35" s="133"/>
      <c r="FX35" s="133"/>
      <c r="FY35" s="133"/>
      <c r="FZ35" s="133"/>
      <c r="GA35" s="133"/>
      <c r="GB35" s="133"/>
      <c r="GC35" s="133"/>
      <c r="GD35" s="133"/>
      <c r="GE35" s="133"/>
      <c r="GF35" s="133"/>
      <c r="GG35" s="133"/>
      <c r="GH35" s="133"/>
      <c r="GI35" s="133"/>
      <c r="GJ35" s="133"/>
      <c r="GK35" s="133"/>
      <c r="GL35" s="133"/>
      <c r="GM35" s="133"/>
      <c r="GN35" s="133"/>
      <c r="GO35" s="133"/>
      <c r="GP35" s="133"/>
      <c r="GQ35" s="133"/>
      <c r="GR35" s="133"/>
      <c r="GS35" s="133"/>
      <c r="GT35" s="133"/>
      <c r="GU35" s="133"/>
      <c r="GV35" s="133"/>
      <c r="GW35" s="133"/>
      <c r="GX35" s="133"/>
      <c r="GY35" s="133"/>
      <c r="GZ35" s="133"/>
      <c r="HA35" s="133"/>
      <c r="HB35" s="133"/>
      <c r="HC35" s="133"/>
      <c r="HD35" s="133"/>
      <c r="HE35" s="133"/>
      <c r="HF35" s="133"/>
      <c r="HG35" s="133"/>
      <c r="HH35" s="133"/>
      <c r="HI35" s="133"/>
      <c r="HJ35" s="133"/>
      <c r="HK35" s="133"/>
      <c r="HL35" s="133"/>
      <c r="HM35" s="133"/>
      <c r="HN35" s="133"/>
      <c r="HO35" s="133"/>
      <c r="HP35" s="133"/>
      <c r="HQ35" s="133"/>
      <c r="HR35" s="133"/>
      <c r="HS35" s="133"/>
      <c r="HT35" s="133"/>
      <c r="HU35" s="133"/>
      <c r="HV35" s="133"/>
      <c r="HW35" s="133"/>
      <c r="HX35" s="133"/>
      <c r="HY35" s="133"/>
      <c r="HZ35" s="133"/>
      <c r="IA35" s="133"/>
      <c r="IB35" s="133"/>
      <c r="IC35" s="133"/>
      <c r="ID35" s="133"/>
      <c r="IE35" s="133"/>
      <c r="IF35" s="133"/>
      <c r="IG35" s="133"/>
      <c r="IH35" s="133"/>
      <c r="II35" s="133"/>
      <c r="IJ35" s="133"/>
      <c r="IK35" s="133"/>
      <c r="IL35" s="133"/>
      <c r="IM35" s="133"/>
      <c r="IN35" s="133"/>
      <c r="IO35" s="133"/>
      <c r="IP35" s="133"/>
      <c r="IQ35" s="133"/>
      <c r="IR35" s="133"/>
      <c r="IS35" s="133"/>
      <c r="IT35" s="133"/>
      <c r="IU35" s="133"/>
      <c r="IV35" s="133"/>
      <c r="IW35" s="133"/>
    </row>
    <row r="36" customFormat="false" ht="12" hidden="true" customHeight="true" outlineLevel="0" collapsed="false">
      <c r="A36" s="134" t="s">
        <v>71</v>
      </c>
      <c r="B36" s="81" t="n">
        <v>36862</v>
      </c>
      <c r="C36" s="124" t="n">
        <v>3845.43</v>
      </c>
      <c r="D36" s="124" t="n">
        <v>3138.932</v>
      </c>
      <c r="E36" s="125" t="n">
        <v>6984.362</v>
      </c>
      <c r="F36" s="126" t="n">
        <v>1033.72</v>
      </c>
      <c r="G36" s="135"/>
      <c r="H36" s="135"/>
      <c r="I36" s="124" t="n">
        <v>618.43</v>
      </c>
      <c r="J36" s="124" t="n">
        <v>474.878</v>
      </c>
      <c r="K36" s="124" t="n">
        <v>2654.968</v>
      </c>
      <c r="L36" s="124" t="n">
        <v>860.082</v>
      </c>
      <c r="M36" s="124" t="n">
        <v>829.712</v>
      </c>
      <c r="N36" s="124" t="n">
        <v>840.993</v>
      </c>
      <c r="O36" s="124" t="n">
        <v>19</v>
      </c>
      <c r="P36" s="125" t="n">
        <v>7331.783</v>
      </c>
      <c r="Q36" s="126" t="n">
        <v>-264.336</v>
      </c>
      <c r="R36" s="124" t="n">
        <v>-83.085</v>
      </c>
      <c r="S36" s="124" t="n">
        <v>-347.421</v>
      </c>
      <c r="T36" s="136" t="n">
        <v>34192487</v>
      </c>
      <c r="U36" s="125" t="n">
        <v>27849289</v>
      </c>
      <c r="V36" s="129" t="n">
        <v>-1.19371179607697E-012</v>
      </c>
      <c r="W36" s="130" t="n">
        <v>28.8646335342124</v>
      </c>
      <c r="X36" s="131" t="n">
        <v>42</v>
      </c>
      <c r="Y36" s="54" t="n">
        <v>23</v>
      </c>
      <c r="Z36" s="132" t="n">
        <v>32.5</v>
      </c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3"/>
      <c r="FF36" s="133"/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3"/>
      <c r="HF36" s="133"/>
      <c r="HG36" s="133"/>
      <c r="HH36" s="133"/>
      <c r="HI36" s="133"/>
      <c r="HJ36" s="133"/>
      <c r="HK36" s="133"/>
      <c r="HL36" s="133"/>
      <c r="HM36" s="133"/>
      <c r="HN36" s="133"/>
      <c r="HO36" s="133"/>
      <c r="HP36" s="133"/>
      <c r="HQ36" s="133"/>
      <c r="HR36" s="133"/>
      <c r="HS36" s="133"/>
      <c r="HT36" s="133"/>
      <c r="HU36" s="133"/>
      <c r="HV36" s="133"/>
      <c r="HW36" s="133"/>
      <c r="HX36" s="133"/>
      <c r="HY36" s="133"/>
      <c r="HZ36" s="133"/>
      <c r="IA36" s="133"/>
      <c r="IB36" s="133"/>
      <c r="IC36" s="133"/>
      <c r="ID36" s="133"/>
      <c r="IE36" s="133"/>
      <c r="IF36" s="133"/>
      <c r="IG36" s="133"/>
      <c r="IH36" s="133"/>
      <c r="II36" s="133"/>
      <c r="IJ36" s="133"/>
      <c r="IK36" s="133"/>
      <c r="IL36" s="133"/>
      <c r="IM36" s="133"/>
      <c r="IN36" s="133"/>
      <c r="IO36" s="133"/>
      <c r="IP36" s="133"/>
      <c r="IQ36" s="133"/>
      <c r="IR36" s="133"/>
      <c r="IS36" s="133"/>
      <c r="IT36" s="133"/>
      <c r="IU36" s="133"/>
      <c r="IV36" s="133"/>
      <c r="IW36" s="133"/>
    </row>
    <row r="37" customFormat="false" ht="12" hidden="true" customHeight="true" outlineLevel="0" collapsed="false">
      <c r="A37" s="134" t="s">
        <v>72</v>
      </c>
      <c r="B37" s="81" t="n">
        <v>36863</v>
      </c>
      <c r="C37" s="124" t="n">
        <v>3793.536</v>
      </c>
      <c r="D37" s="124" t="n">
        <v>3170.513</v>
      </c>
      <c r="E37" s="125" t="n">
        <v>6964.049</v>
      </c>
      <c r="F37" s="126" t="n">
        <v>806.15</v>
      </c>
      <c r="G37" s="135"/>
      <c r="H37" s="135"/>
      <c r="I37" s="124" t="n">
        <v>599.251</v>
      </c>
      <c r="J37" s="124" t="n">
        <v>491.259</v>
      </c>
      <c r="K37" s="124" t="n">
        <v>2640.48</v>
      </c>
      <c r="L37" s="124" t="n">
        <v>850.19</v>
      </c>
      <c r="M37" s="124" t="n">
        <v>829.791</v>
      </c>
      <c r="N37" s="124" t="n">
        <v>840.991</v>
      </c>
      <c r="O37" s="124" t="n">
        <v>15</v>
      </c>
      <c r="P37" s="125" t="n">
        <v>7073.112</v>
      </c>
      <c r="Q37" s="126" t="n">
        <v>-234.703</v>
      </c>
      <c r="R37" s="124" t="n">
        <v>125.64</v>
      </c>
      <c r="S37" s="124" t="n">
        <v>-109.063</v>
      </c>
      <c r="T37" s="136" t="n">
        <v>33957784</v>
      </c>
      <c r="U37" s="125" t="n">
        <v>27974929</v>
      </c>
      <c r="V37" s="129" t="n">
        <v>0</v>
      </c>
      <c r="W37" s="130" t="n">
        <v>33.8419115929027</v>
      </c>
      <c r="X37" s="131" t="n">
        <v>45</v>
      </c>
      <c r="Y37" s="54" t="n">
        <v>22</v>
      </c>
      <c r="Z37" s="132" t="n">
        <v>33.5</v>
      </c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  <c r="EY37" s="133"/>
      <c r="EZ37" s="133"/>
      <c r="FA37" s="133"/>
      <c r="FB37" s="133"/>
      <c r="FC37" s="133"/>
      <c r="FD37" s="133"/>
      <c r="FE37" s="133"/>
      <c r="FF37" s="133"/>
      <c r="FG37" s="133"/>
      <c r="FH37" s="133"/>
      <c r="FI37" s="133"/>
      <c r="FJ37" s="133"/>
      <c r="FK37" s="133"/>
      <c r="FL37" s="133"/>
      <c r="FM37" s="133"/>
      <c r="FN37" s="133"/>
      <c r="FO37" s="133"/>
      <c r="FP37" s="133"/>
      <c r="FQ37" s="133"/>
      <c r="FR37" s="133"/>
      <c r="FS37" s="133"/>
      <c r="FT37" s="133"/>
      <c r="FU37" s="133"/>
      <c r="FV37" s="133"/>
      <c r="FW37" s="133"/>
      <c r="FX37" s="133"/>
      <c r="FY37" s="133"/>
      <c r="FZ37" s="133"/>
      <c r="GA37" s="133"/>
      <c r="GB37" s="133"/>
      <c r="GC37" s="133"/>
      <c r="GD37" s="133"/>
      <c r="GE37" s="133"/>
      <c r="GF37" s="133"/>
      <c r="GG37" s="133"/>
      <c r="GH37" s="133"/>
      <c r="GI37" s="133"/>
      <c r="GJ37" s="133"/>
      <c r="GK37" s="133"/>
      <c r="GL37" s="133"/>
      <c r="GM37" s="133"/>
      <c r="GN37" s="133"/>
      <c r="GO37" s="133"/>
      <c r="GP37" s="133"/>
      <c r="GQ37" s="133"/>
      <c r="GR37" s="133"/>
      <c r="GS37" s="133"/>
      <c r="GT37" s="133"/>
      <c r="GU37" s="133"/>
      <c r="GV37" s="133"/>
      <c r="GW37" s="133"/>
      <c r="GX37" s="133"/>
      <c r="GY37" s="133"/>
      <c r="GZ37" s="133"/>
      <c r="HA37" s="133"/>
      <c r="HB37" s="133"/>
      <c r="HC37" s="133"/>
      <c r="HD37" s="133"/>
      <c r="HE37" s="133"/>
      <c r="HF37" s="133"/>
      <c r="HG37" s="133"/>
      <c r="HH37" s="133"/>
      <c r="HI37" s="133"/>
      <c r="HJ37" s="133"/>
      <c r="HK37" s="133"/>
      <c r="HL37" s="133"/>
      <c r="HM37" s="133"/>
      <c r="HN37" s="133"/>
      <c r="HO37" s="133"/>
      <c r="HP37" s="133"/>
      <c r="HQ37" s="133"/>
      <c r="HR37" s="133"/>
      <c r="HS37" s="133"/>
      <c r="HT37" s="133"/>
      <c r="HU37" s="133"/>
      <c r="HV37" s="133"/>
      <c r="HW37" s="133"/>
      <c r="HX37" s="133"/>
      <c r="HY37" s="133"/>
      <c r="HZ37" s="133"/>
      <c r="IA37" s="133"/>
      <c r="IB37" s="133"/>
      <c r="IC37" s="133"/>
      <c r="ID37" s="133"/>
      <c r="IE37" s="133"/>
      <c r="IF37" s="133"/>
      <c r="IG37" s="133"/>
      <c r="IH37" s="133"/>
      <c r="II37" s="133"/>
      <c r="IJ37" s="133"/>
      <c r="IK37" s="133"/>
      <c r="IL37" s="133"/>
      <c r="IM37" s="133"/>
      <c r="IN37" s="133"/>
      <c r="IO37" s="133"/>
      <c r="IP37" s="133"/>
      <c r="IQ37" s="133"/>
      <c r="IR37" s="133"/>
      <c r="IS37" s="133"/>
      <c r="IT37" s="133"/>
      <c r="IU37" s="133"/>
      <c r="IV37" s="133"/>
      <c r="IW37" s="133"/>
    </row>
    <row r="38" customFormat="false" ht="12" hidden="true" customHeight="true" outlineLevel="0" collapsed="false">
      <c r="A38" s="134" t="s">
        <v>73</v>
      </c>
      <c r="B38" s="81" t="n">
        <v>36864</v>
      </c>
      <c r="C38" s="124" t="n">
        <v>3851.131</v>
      </c>
      <c r="D38" s="124" t="n">
        <v>3133.817</v>
      </c>
      <c r="E38" s="125" t="n">
        <v>6984.948</v>
      </c>
      <c r="F38" s="126" t="n">
        <v>1057.594</v>
      </c>
      <c r="G38" s="135"/>
      <c r="H38" s="135"/>
      <c r="I38" s="124" t="n">
        <v>619.1</v>
      </c>
      <c r="J38" s="124" t="n">
        <v>488.653</v>
      </c>
      <c r="K38" s="124" t="n">
        <v>2591.048</v>
      </c>
      <c r="L38" s="124" t="n">
        <v>845.818</v>
      </c>
      <c r="M38" s="124" t="n">
        <v>819.391</v>
      </c>
      <c r="N38" s="124" t="n">
        <v>842.997</v>
      </c>
      <c r="O38" s="124" t="n">
        <v>15</v>
      </c>
      <c r="P38" s="125" t="n">
        <v>7279.601</v>
      </c>
      <c r="Q38" s="126" t="n">
        <v>-236.691</v>
      </c>
      <c r="R38" s="124" t="n">
        <v>-57.962</v>
      </c>
      <c r="S38" s="124" t="n">
        <v>-294.653</v>
      </c>
      <c r="T38" s="136" t="n">
        <v>33721093</v>
      </c>
      <c r="U38" s="125" t="n">
        <v>27916967</v>
      </c>
      <c r="V38" s="129" t="n">
        <v>0</v>
      </c>
      <c r="W38" s="130" t="n">
        <v>36.9096581211882</v>
      </c>
      <c r="X38" s="131" t="n">
        <v>44</v>
      </c>
      <c r="Y38" s="54" t="n">
        <v>24</v>
      </c>
      <c r="Z38" s="132" t="n">
        <v>34</v>
      </c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  <c r="HW38" s="133"/>
      <c r="HX38" s="133"/>
      <c r="HY38" s="133"/>
      <c r="HZ38" s="133"/>
      <c r="IA38" s="133"/>
      <c r="IB38" s="133"/>
      <c r="IC38" s="133"/>
      <c r="ID38" s="133"/>
      <c r="IE38" s="133"/>
      <c r="IF38" s="133"/>
      <c r="IG38" s="133"/>
      <c r="IH38" s="133"/>
      <c r="II38" s="133"/>
      <c r="IJ38" s="133"/>
      <c r="IK38" s="133"/>
      <c r="IL38" s="133"/>
      <c r="IM38" s="133"/>
      <c r="IN38" s="133"/>
      <c r="IO38" s="133"/>
      <c r="IP38" s="133"/>
      <c r="IQ38" s="133"/>
      <c r="IR38" s="133"/>
      <c r="IS38" s="133"/>
      <c r="IT38" s="133"/>
      <c r="IU38" s="133"/>
      <c r="IV38" s="133"/>
      <c r="IW38" s="133"/>
    </row>
    <row r="39" customFormat="false" ht="12" hidden="true" customHeight="true" outlineLevel="0" collapsed="false">
      <c r="A39" s="134" t="s">
        <v>74</v>
      </c>
      <c r="B39" s="81" t="n">
        <v>36865</v>
      </c>
      <c r="C39" s="124" t="n">
        <v>3819.704</v>
      </c>
      <c r="D39" s="124" t="n">
        <v>3175</v>
      </c>
      <c r="E39" s="125" t="n">
        <v>6994.704</v>
      </c>
      <c r="F39" s="126" t="n">
        <v>1150.247</v>
      </c>
      <c r="G39" s="135"/>
      <c r="H39" s="135"/>
      <c r="I39" s="124" t="n">
        <v>631.602</v>
      </c>
      <c r="J39" s="124" t="n">
        <v>479.488</v>
      </c>
      <c r="K39" s="124" t="n">
        <v>2625</v>
      </c>
      <c r="L39" s="124" t="n">
        <v>816.352</v>
      </c>
      <c r="M39" s="124" t="n">
        <v>969.528</v>
      </c>
      <c r="N39" s="124" t="n">
        <v>852.427</v>
      </c>
      <c r="O39" s="124" t="n">
        <v>14</v>
      </c>
      <c r="P39" s="125" t="n">
        <v>7538.644</v>
      </c>
      <c r="Q39" s="126" t="n">
        <v>-317.151</v>
      </c>
      <c r="R39" s="124" t="n">
        <v>-226.789</v>
      </c>
      <c r="S39" s="124" t="n">
        <v>-543.94</v>
      </c>
      <c r="T39" s="136" t="n">
        <v>33403942</v>
      </c>
      <c r="U39" s="125" t="n">
        <v>27690178</v>
      </c>
      <c r="V39" s="129" t="n">
        <v>0</v>
      </c>
      <c r="W39" s="130" t="n">
        <v>32.8958161339198</v>
      </c>
      <c r="X39" s="131" t="n">
        <v>43</v>
      </c>
      <c r="Y39" s="54" t="n">
        <v>24</v>
      </c>
      <c r="Z39" s="132" t="n">
        <v>33.5</v>
      </c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3"/>
      <c r="FC39" s="133"/>
      <c r="FD39" s="133"/>
      <c r="FE39" s="133"/>
      <c r="FF39" s="133"/>
      <c r="FG39" s="133"/>
      <c r="FH39" s="133"/>
      <c r="FI39" s="133"/>
      <c r="FJ39" s="133"/>
      <c r="FK39" s="133"/>
      <c r="FL39" s="133"/>
      <c r="FM39" s="133"/>
      <c r="FN39" s="133"/>
      <c r="FO39" s="133"/>
      <c r="FP39" s="133"/>
      <c r="FQ39" s="133"/>
      <c r="FR39" s="133"/>
      <c r="FS39" s="133"/>
      <c r="FT39" s="133"/>
      <c r="FU39" s="133"/>
      <c r="FV39" s="133"/>
      <c r="FW39" s="133"/>
      <c r="FX39" s="133"/>
      <c r="FY39" s="133"/>
      <c r="FZ39" s="133"/>
      <c r="GA39" s="133"/>
      <c r="GB39" s="133"/>
      <c r="GC39" s="133"/>
      <c r="GD39" s="133"/>
      <c r="GE39" s="133"/>
      <c r="GF39" s="133"/>
      <c r="GG39" s="133"/>
      <c r="GH39" s="133"/>
      <c r="GI39" s="133"/>
      <c r="GJ39" s="133"/>
      <c r="GK39" s="133"/>
      <c r="GL39" s="133"/>
      <c r="GM39" s="133"/>
      <c r="GN39" s="133"/>
      <c r="GO39" s="133"/>
      <c r="GP39" s="133"/>
      <c r="GQ39" s="133"/>
      <c r="GR39" s="133"/>
      <c r="GS39" s="133"/>
      <c r="GT39" s="133"/>
      <c r="GU39" s="133"/>
      <c r="GV39" s="133"/>
      <c r="GW39" s="133"/>
      <c r="GX39" s="133"/>
      <c r="GY39" s="133"/>
      <c r="GZ39" s="133"/>
      <c r="HA39" s="133"/>
      <c r="HB39" s="133"/>
      <c r="HC39" s="133"/>
      <c r="HD39" s="133"/>
      <c r="HE39" s="133"/>
      <c r="HF39" s="133"/>
      <c r="HG39" s="133"/>
      <c r="HH39" s="133"/>
      <c r="HI39" s="133"/>
      <c r="HJ39" s="133"/>
      <c r="HK39" s="133"/>
      <c r="HL39" s="133"/>
      <c r="HM39" s="133"/>
      <c r="HN39" s="133"/>
      <c r="HO39" s="133"/>
      <c r="HP39" s="133"/>
      <c r="HQ39" s="133"/>
      <c r="HR39" s="133"/>
      <c r="HS39" s="133"/>
      <c r="HT39" s="133"/>
      <c r="HU39" s="133"/>
      <c r="HV39" s="133"/>
      <c r="HW39" s="133"/>
      <c r="HX39" s="133"/>
      <c r="HY39" s="133"/>
      <c r="HZ39" s="133"/>
      <c r="IA39" s="133"/>
      <c r="IB39" s="133"/>
      <c r="IC39" s="133"/>
      <c r="ID39" s="133"/>
      <c r="IE39" s="133"/>
      <c r="IF39" s="133"/>
      <c r="IG39" s="133"/>
      <c r="IH39" s="133"/>
      <c r="II39" s="133"/>
      <c r="IJ39" s="133"/>
      <c r="IK39" s="133"/>
      <c r="IL39" s="133"/>
      <c r="IM39" s="133"/>
      <c r="IN39" s="133"/>
      <c r="IO39" s="133"/>
      <c r="IP39" s="133"/>
      <c r="IQ39" s="133"/>
      <c r="IR39" s="133"/>
      <c r="IS39" s="133"/>
      <c r="IT39" s="133"/>
      <c r="IU39" s="133"/>
      <c r="IV39" s="133"/>
      <c r="IW39" s="133"/>
    </row>
    <row r="40" customFormat="false" ht="12" hidden="true" customHeight="true" outlineLevel="0" collapsed="false">
      <c r="A40" s="134" t="s">
        <v>68</v>
      </c>
      <c r="B40" s="81" t="n">
        <v>36866</v>
      </c>
      <c r="C40" s="124" t="n">
        <v>3827.605</v>
      </c>
      <c r="D40" s="124" t="n">
        <v>3220</v>
      </c>
      <c r="E40" s="125" t="n">
        <v>7047.605</v>
      </c>
      <c r="F40" s="126" t="n">
        <v>1119.39</v>
      </c>
      <c r="G40" s="135"/>
      <c r="H40" s="135"/>
      <c r="I40" s="124" t="n">
        <v>636.204</v>
      </c>
      <c r="J40" s="124" t="n">
        <v>477.264</v>
      </c>
      <c r="K40" s="124" t="n">
        <v>2625</v>
      </c>
      <c r="L40" s="124" t="n">
        <v>910.356</v>
      </c>
      <c r="M40" s="124" t="n">
        <v>855.152</v>
      </c>
      <c r="N40" s="124" t="n">
        <v>835.222</v>
      </c>
      <c r="O40" s="124" t="n">
        <v>11</v>
      </c>
      <c r="P40" s="125" t="n">
        <v>7469.588</v>
      </c>
      <c r="Q40" s="126" t="n">
        <v>-374.914</v>
      </c>
      <c r="R40" s="124" t="n">
        <v>-47.069</v>
      </c>
      <c r="S40" s="124" t="n">
        <v>-421.983</v>
      </c>
      <c r="T40" s="136" t="n">
        <v>33029028</v>
      </c>
      <c r="U40" s="125" t="n">
        <v>27643109</v>
      </c>
      <c r="V40" s="129" t="n">
        <v>0</v>
      </c>
      <c r="W40" s="130" t="n">
        <v>32.6704960475544</v>
      </c>
      <c r="X40" s="131" t="n">
        <v>46</v>
      </c>
      <c r="Y40" s="54" t="n">
        <v>24</v>
      </c>
      <c r="Z40" s="132" t="n">
        <v>35</v>
      </c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  <c r="EY40" s="133"/>
      <c r="EZ40" s="133"/>
      <c r="FA40" s="133"/>
      <c r="FB40" s="133"/>
      <c r="FC40" s="133"/>
      <c r="FD40" s="133"/>
      <c r="FE40" s="133"/>
      <c r="FF40" s="133"/>
      <c r="FG40" s="133"/>
      <c r="FH40" s="133"/>
      <c r="FI40" s="133"/>
      <c r="FJ40" s="133"/>
      <c r="FK40" s="133"/>
      <c r="FL40" s="133"/>
      <c r="FM40" s="133"/>
      <c r="FN40" s="133"/>
      <c r="FO40" s="133"/>
      <c r="FP40" s="133"/>
      <c r="FQ40" s="133"/>
      <c r="FR40" s="133"/>
      <c r="FS40" s="133"/>
      <c r="FT40" s="13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  <c r="HW40" s="133"/>
      <c r="HX40" s="133"/>
      <c r="HY40" s="133"/>
      <c r="HZ40" s="133"/>
      <c r="IA40" s="133"/>
      <c r="IB40" s="133"/>
      <c r="IC40" s="133"/>
      <c r="ID40" s="133"/>
      <c r="IE40" s="133"/>
      <c r="IF40" s="133"/>
      <c r="IG40" s="133"/>
      <c r="IH40" s="133"/>
      <c r="II40" s="133"/>
      <c r="IJ40" s="133"/>
      <c r="IK40" s="133"/>
      <c r="IL40" s="133"/>
      <c r="IM40" s="133"/>
      <c r="IN40" s="133"/>
      <c r="IO40" s="133"/>
      <c r="IP40" s="133"/>
      <c r="IQ40" s="133"/>
      <c r="IR40" s="133"/>
      <c r="IS40" s="133"/>
      <c r="IT40" s="133"/>
      <c r="IU40" s="133"/>
      <c r="IV40" s="133"/>
      <c r="IW40" s="133"/>
    </row>
    <row r="41" customFormat="false" ht="12" hidden="true" customHeight="true" outlineLevel="0" collapsed="false">
      <c r="A41" s="134" t="s">
        <v>69</v>
      </c>
      <c r="B41" s="81" t="n">
        <v>36867</v>
      </c>
      <c r="C41" s="124" t="n">
        <v>3746.34</v>
      </c>
      <c r="D41" s="124" t="n">
        <v>3267.513</v>
      </c>
      <c r="E41" s="125" t="n">
        <v>7013.853</v>
      </c>
      <c r="F41" s="126" t="n">
        <v>1226.922</v>
      </c>
      <c r="G41" s="135"/>
      <c r="H41" s="135"/>
      <c r="I41" s="124" t="n">
        <v>583.042</v>
      </c>
      <c r="J41" s="124" t="n">
        <v>476.204</v>
      </c>
      <c r="K41" s="124" t="n">
        <v>2647.157</v>
      </c>
      <c r="L41" s="124" t="n">
        <v>864.096</v>
      </c>
      <c r="M41" s="124" t="n">
        <v>559.766</v>
      </c>
      <c r="N41" s="124" t="n">
        <v>836.367</v>
      </c>
      <c r="O41" s="124" t="n">
        <v>36</v>
      </c>
      <c r="P41" s="125" t="n">
        <v>7229.554</v>
      </c>
      <c r="Q41" s="126" t="n">
        <v>-291.615</v>
      </c>
      <c r="R41" s="124" t="n">
        <v>75.914</v>
      </c>
      <c r="S41" s="124" t="n">
        <v>-215.701</v>
      </c>
      <c r="T41" s="136" t="n">
        <v>32737413</v>
      </c>
      <c r="U41" s="125" t="n">
        <v>27719023</v>
      </c>
      <c r="V41" s="129" t="n">
        <v>0</v>
      </c>
      <c r="W41" s="130" t="n">
        <v>37.4692243739685</v>
      </c>
      <c r="X41" s="131" t="n">
        <v>44</v>
      </c>
      <c r="Y41" s="54" t="n">
        <v>24</v>
      </c>
      <c r="Z41" s="132" t="n">
        <v>34</v>
      </c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  <c r="EW41" s="133"/>
      <c r="EX41" s="133"/>
      <c r="EY41" s="133"/>
      <c r="EZ41" s="133"/>
      <c r="FA41" s="133"/>
      <c r="FB41" s="133"/>
      <c r="FC41" s="133"/>
      <c r="FD41" s="133"/>
      <c r="FE41" s="133"/>
      <c r="FF41" s="133"/>
      <c r="FG41" s="133"/>
      <c r="FH41" s="133"/>
      <c r="FI41" s="133"/>
      <c r="FJ41" s="133"/>
      <c r="FK41" s="133"/>
      <c r="FL41" s="133"/>
      <c r="FM41" s="133"/>
      <c r="FN41" s="133"/>
      <c r="FO41" s="133"/>
      <c r="FP41" s="133"/>
      <c r="FQ41" s="133"/>
      <c r="FR41" s="133"/>
      <c r="FS41" s="133"/>
      <c r="FT41" s="133"/>
      <c r="FU41" s="133"/>
      <c r="FV41" s="133"/>
      <c r="FW41" s="133"/>
      <c r="FX41" s="133"/>
      <c r="FY41" s="133"/>
      <c r="FZ41" s="133"/>
      <c r="GA41" s="133"/>
      <c r="GB41" s="133"/>
      <c r="GC41" s="133"/>
      <c r="GD41" s="133"/>
      <c r="GE41" s="133"/>
      <c r="GF41" s="133"/>
      <c r="GG41" s="133"/>
      <c r="GH41" s="133"/>
      <c r="GI41" s="133"/>
      <c r="GJ41" s="133"/>
      <c r="GK41" s="133"/>
      <c r="GL41" s="133"/>
      <c r="GM41" s="133"/>
      <c r="GN41" s="133"/>
      <c r="GO41" s="133"/>
      <c r="GP41" s="133"/>
      <c r="GQ41" s="133"/>
      <c r="GR41" s="133"/>
      <c r="GS41" s="133"/>
      <c r="GT41" s="133"/>
      <c r="GU41" s="133"/>
      <c r="GV41" s="133"/>
      <c r="GW41" s="133"/>
      <c r="GX41" s="133"/>
      <c r="GY41" s="133"/>
      <c r="GZ41" s="133"/>
      <c r="HA41" s="133"/>
      <c r="HB41" s="133"/>
      <c r="HC41" s="133"/>
      <c r="HD41" s="133"/>
      <c r="HE41" s="133"/>
      <c r="HF41" s="133"/>
      <c r="HG41" s="133"/>
      <c r="HH41" s="133"/>
      <c r="HI41" s="133"/>
      <c r="HJ41" s="133"/>
      <c r="HK41" s="133"/>
      <c r="HL41" s="133"/>
      <c r="HM41" s="133"/>
      <c r="HN41" s="133"/>
      <c r="HO41" s="133"/>
      <c r="HP41" s="133"/>
      <c r="HQ41" s="133"/>
      <c r="HR41" s="133"/>
      <c r="HS41" s="133"/>
      <c r="HT41" s="133"/>
      <c r="HU41" s="133"/>
      <c r="HV41" s="133"/>
      <c r="HW41" s="133"/>
      <c r="HX41" s="133"/>
      <c r="HY41" s="133"/>
      <c r="HZ41" s="133"/>
      <c r="IA41" s="133"/>
      <c r="IB41" s="133"/>
      <c r="IC41" s="133"/>
      <c r="ID41" s="133"/>
      <c r="IE41" s="133"/>
      <c r="IF41" s="133"/>
      <c r="IG41" s="133"/>
      <c r="IH41" s="133"/>
      <c r="II41" s="133"/>
      <c r="IJ41" s="133"/>
      <c r="IK41" s="133"/>
      <c r="IL41" s="133"/>
      <c r="IM41" s="133"/>
      <c r="IN41" s="133"/>
      <c r="IO41" s="133"/>
      <c r="IP41" s="133"/>
      <c r="IQ41" s="133"/>
      <c r="IR41" s="133"/>
      <c r="IS41" s="133"/>
      <c r="IT41" s="133"/>
      <c r="IU41" s="133"/>
      <c r="IV41" s="133"/>
      <c r="IW41" s="133"/>
    </row>
    <row r="42" customFormat="false" ht="12" hidden="true" customHeight="true" outlineLevel="0" collapsed="false">
      <c r="A42" s="134" t="s">
        <v>70</v>
      </c>
      <c r="B42" s="81" t="n">
        <v>36868</v>
      </c>
      <c r="C42" s="124" t="n">
        <v>3745.325</v>
      </c>
      <c r="D42" s="124" t="n">
        <v>3225.731</v>
      </c>
      <c r="E42" s="125" t="n">
        <v>6971.056</v>
      </c>
      <c r="F42" s="126" t="n">
        <v>990.813</v>
      </c>
      <c r="G42" s="135"/>
      <c r="H42" s="135"/>
      <c r="I42" s="124" t="n">
        <v>561.188</v>
      </c>
      <c r="J42" s="124" t="n">
        <v>476.087</v>
      </c>
      <c r="K42" s="124" t="n">
        <v>2619.68</v>
      </c>
      <c r="L42" s="124" t="n">
        <v>894.27</v>
      </c>
      <c r="M42" s="124" t="n">
        <v>841.946</v>
      </c>
      <c r="N42" s="124" t="n">
        <v>874.08</v>
      </c>
      <c r="O42" s="124" t="n">
        <v>16</v>
      </c>
      <c r="P42" s="125" t="n">
        <v>7274.064</v>
      </c>
      <c r="Q42" s="126" t="n">
        <v>-258.066</v>
      </c>
      <c r="R42" s="124" t="n">
        <v>-44.942</v>
      </c>
      <c r="S42" s="124" t="n">
        <v>-303.008</v>
      </c>
      <c r="T42" s="136" t="n">
        <v>32479347</v>
      </c>
      <c r="U42" s="125" t="n">
        <v>27674081</v>
      </c>
      <c r="V42" s="129" t="n">
        <v>0</v>
      </c>
      <c r="W42" s="130" t="n">
        <v>35.9666619858688</v>
      </c>
      <c r="X42" s="131" t="n">
        <v>44</v>
      </c>
      <c r="Y42" s="54" t="n">
        <v>26</v>
      </c>
      <c r="Z42" s="132" t="n">
        <v>35</v>
      </c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133"/>
      <c r="CN42" s="133"/>
      <c r="CO42" s="133"/>
      <c r="CP42" s="133"/>
      <c r="CQ42" s="133"/>
      <c r="CR42" s="133"/>
      <c r="CS42" s="133"/>
      <c r="CT42" s="133"/>
      <c r="CU42" s="133"/>
      <c r="CV42" s="133"/>
      <c r="CW42" s="133"/>
      <c r="CX42" s="133"/>
      <c r="CY42" s="133"/>
      <c r="CZ42" s="133"/>
      <c r="DA42" s="133"/>
      <c r="DB42" s="133"/>
      <c r="DC42" s="133"/>
      <c r="DD42" s="133"/>
      <c r="DE42" s="133"/>
      <c r="DF42" s="133"/>
      <c r="DG42" s="133"/>
      <c r="DH42" s="133"/>
      <c r="DI42" s="133"/>
      <c r="DJ42" s="133"/>
      <c r="DK42" s="133"/>
      <c r="DL42" s="133"/>
      <c r="DM42" s="133"/>
      <c r="DN42" s="133"/>
      <c r="DO42" s="133"/>
      <c r="DP42" s="133"/>
      <c r="DQ42" s="133"/>
      <c r="DR42" s="133"/>
      <c r="DS42" s="133"/>
      <c r="DT42" s="133"/>
      <c r="DU42" s="133"/>
      <c r="DV42" s="133"/>
      <c r="DW42" s="133"/>
      <c r="DX42" s="133"/>
      <c r="DY42" s="133"/>
      <c r="DZ42" s="133"/>
      <c r="EA42" s="133"/>
      <c r="EB42" s="133"/>
      <c r="EC42" s="133"/>
      <c r="ED42" s="133"/>
      <c r="EE42" s="133"/>
      <c r="EF42" s="133"/>
      <c r="EG42" s="133"/>
      <c r="EH42" s="133"/>
      <c r="EI42" s="133"/>
      <c r="EJ42" s="133"/>
      <c r="EK42" s="133"/>
      <c r="EL42" s="133"/>
      <c r="EM42" s="133"/>
      <c r="EN42" s="133"/>
      <c r="EO42" s="133"/>
      <c r="EP42" s="133"/>
      <c r="EQ42" s="133"/>
      <c r="ER42" s="133"/>
      <c r="ES42" s="133"/>
      <c r="ET42" s="133"/>
      <c r="EU42" s="133"/>
      <c r="EV42" s="133"/>
      <c r="EW42" s="133"/>
      <c r="EX42" s="133"/>
      <c r="EY42" s="133"/>
      <c r="EZ42" s="133"/>
      <c r="FA42" s="133"/>
      <c r="FB42" s="133"/>
      <c r="FC42" s="133"/>
      <c r="FD42" s="133"/>
      <c r="FE42" s="133"/>
      <c r="FF42" s="133"/>
      <c r="FG42" s="133"/>
      <c r="FH42" s="133"/>
      <c r="FI42" s="133"/>
      <c r="FJ42" s="133"/>
      <c r="FK42" s="133"/>
      <c r="FL42" s="133"/>
      <c r="FM42" s="133"/>
      <c r="FN42" s="133"/>
      <c r="FO42" s="133"/>
      <c r="FP42" s="133"/>
      <c r="FQ42" s="133"/>
      <c r="FR42" s="133"/>
      <c r="FS42" s="133"/>
      <c r="FT42" s="133"/>
      <c r="FU42" s="133"/>
      <c r="FV42" s="133"/>
      <c r="FW42" s="133"/>
      <c r="FX42" s="133"/>
      <c r="FY42" s="133"/>
      <c r="FZ42" s="133"/>
      <c r="GA42" s="133"/>
      <c r="GB42" s="133"/>
      <c r="GC42" s="133"/>
      <c r="GD42" s="133"/>
      <c r="GE42" s="133"/>
      <c r="GF42" s="133"/>
      <c r="GG42" s="133"/>
      <c r="GH42" s="133"/>
      <c r="GI42" s="133"/>
      <c r="GJ42" s="133"/>
      <c r="GK42" s="133"/>
      <c r="GL42" s="133"/>
      <c r="GM42" s="133"/>
      <c r="GN42" s="133"/>
      <c r="GO42" s="133"/>
      <c r="GP42" s="133"/>
      <c r="GQ42" s="133"/>
      <c r="GR42" s="133"/>
      <c r="GS42" s="133"/>
      <c r="GT42" s="133"/>
      <c r="GU42" s="133"/>
      <c r="GV42" s="133"/>
      <c r="GW42" s="133"/>
      <c r="GX42" s="133"/>
      <c r="GY42" s="133"/>
      <c r="GZ42" s="133"/>
      <c r="HA42" s="133"/>
      <c r="HB42" s="133"/>
      <c r="HC42" s="133"/>
      <c r="HD42" s="133"/>
      <c r="HE42" s="133"/>
      <c r="HF42" s="133"/>
      <c r="HG42" s="133"/>
      <c r="HH42" s="133"/>
      <c r="HI42" s="133"/>
      <c r="HJ42" s="133"/>
      <c r="HK42" s="133"/>
      <c r="HL42" s="133"/>
      <c r="HM42" s="133"/>
      <c r="HN42" s="133"/>
      <c r="HO42" s="133"/>
      <c r="HP42" s="133"/>
      <c r="HQ42" s="133"/>
      <c r="HR42" s="133"/>
      <c r="HS42" s="133"/>
      <c r="HT42" s="133"/>
      <c r="HU42" s="133"/>
      <c r="HV42" s="133"/>
      <c r="HW42" s="133"/>
      <c r="HX42" s="133"/>
      <c r="HY42" s="133"/>
      <c r="HZ42" s="133"/>
      <c r="IA42" s="133"/>
      <c r="IB42" s="133"/>
      <c r="IC42" s="133"/>
      <c r="ID42" s="133"/>
      <c r="IE42" s="133"/>
      <c r="IF42" s="133"/>
      <c r="IG42" s="133"/>
      <c r="IH42" s="133"/>
      <c r="II42" s="133"/>
      <c r="IJ42" s="133"/>
      <c r="IK42" s="133"/>
      <c r="IL42" s="133"/>
      <c r="IM42" s="133"/>
      <c r="IN42" s="133"/>
      <c r="IO42" s="133"/>
      <c r="IP42" s="133"/>
      <c r="IQ42" s="133"/>
      <c r="IR42" s="133"/>
      <c r="IS42" s="133"/>
      <c r="IT42" s="133"/>
      <c r="IU42" s="133"/>
      <c r="IV42" s="133"/>
      <c r="IW42" s="133"/>
    </row>
    <row r="43" customFormat="false" ht="12" hidden="true" customHeight="true" outlineLevel="0" collapsed="false">
      <c r="A43" s="134" t="s">
        <v>71</v>
      </c>
      <c r="B43" s="81" t="n">
        <v>36869</v>
      </c>
      <c r="C43" s="124" t="n">
        <v>3724.549</v>
      </c>
      <c r="D43" s="124" t="n">
        <v>3244.973</v>
      </c>
      <c r="E43" s="125" t="n">
        <v>6969.522</v>
      </c>
      <c r="F43" s="126" t="n">
        <v>998.226</v>
      </c>
      <c r="G43" s="135"/>
      <c r="H43" s="135"/>
      <c r="I43" s="124" t="n">
        <v>669</v>
      </c>
      <c r="J43" s="124" t="n">
        <v>472.51</v>
      </c>
      <c r="K43" s="124" t="n">
        <v>2585.89</v>
      </c>
      <c r="L43" s="124" t="n">
        <v>919.109</v>
      </c>
      <c r="M43" s="124" t="n">
        <v>765.692</v>
      </c>
      <c r="N43" s="124" t="n">
        <v>862.224</v>
      </c>
      <c r="O43" s="124" t="n">
        <v>17</v>
      </c>
      <c r="P43" s="125" t="n">
        <v>7289.651</v>
      </c>
      <c r="Q43" s="126" t="n">
        <v>-452.842</v>
      </c>
      <c r="R43" s="124" t="n">
        <v>132.713</v>
      </c>
      <c r="S43" s="124" t="n">
        <v>-320.129</v>
      </c>
      <c r="T43" s="136" t="n">
        <v>32026505</v>
      </c>
      <c r="U43" s="125" t="n">
        <v>27806794</v>
      </c>
      <c r="V43" s="129" t="n">
        <v>0</v>
      </c>
      <c r="W43" s="130" t="n">
        <v>34.7405863071318</v>
      </c>
      <c r="X43" s="131" t="n">
        <v>48</v>
      </c>
      <c r="Y43" s="54" t="n">
        <v>26</v>
      </c>
      <c r="Z43" s="132" t="n">
        <v>37</v>
      </c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  <c r="EW43" s="133"/>
      <c r="EX43" s="133"/>
      <c r="EY43" s="133"/>
      <c r="EZ43" s="133"/>
      <c r="FA43" s="133"/>
      <c r="FB43" s="133"/>
      <c r="FC43" s="133"/>
      <c r="FD43" s="133"/>
      <c r="FE43" s="133"/>
      <c r="FF43" s="133"/>
      <c r="FG43" s="133"/>
      <c r="FH43" s="133"/>
      <c r="FI43" s="133"/>
      <c r="FJ43" s="133"/>
      <c r="FK43" s="133"/>
      <c r="FL43" s="133"/>
      <c r="FM43" s="133"/>
      <c r="FN43" s="133"/>
      <c r="FO43" s="133"/>
      <c r="FP43" s="133"/>
      <c r="FQ43" s="133"/>
      <c r="FR43" s="133"/>
      <c r="FS43" s="133"/>
      <c r="FT43" s="133"/>
      <c r="FU43" s="133"/>
      <c r="FV43" s="133"/>
      <c r="FW43" s="133"/>
      <c r="FX43" s="133"/>
      <c r="FY43" s="133"/>
      <c r="FZ43" s="133"/>
      <c r="GA43" s="133"/>
      <c r="GB43" s="133"/>
      <c r="GC43" s="133"/>
      <c r="GD43" s="133"/>
      <c r="GE43" s="133"/>
      <c r="GF43" s="133"/>
      <c r="GG43" s="133"/>
      <c r="GH43" s="133"/>
      <c r="GI43" s="133"/>
      <c r="GJ43" s="133"/>
      <c r="GK43" s="133"/>
      <c r="GL43" s="133"/>
      <c r="GM43" s="133"/>
      <c r="GN43" s="133"/>
      <c r="GO43" s="133"/>
      <c r="GP43" s="133"/>
      <c r="GQ43" s="133"/>
      <c r="GR43" s="133"/>
      <c r="GS43" s="133"/>
      <c r="GT43" s="133"/>
      <c r="GU43" s="133"/>
      <c r="GV43" s="133"/>
      <c r="GW43" s="133"/>
      <c r="GX43" s="133"/>
      <c r="GY43" s="133"/>
      <c r="GZ43" s="133"/>
      <c r="HA43" s="133"/>
      <c r="HB43" s="133"/>
      <c r="HC43" s="133"/>
      <c r="HD43" s="133"/>
      <c r="HE43" s="133"/>
      <c r="HF43" s="133"/>
      <c r="HG43" s="133"/>
      <c r="HH43" s="133"/>
      <c r="HI43" s="133"/>
      <c r="HJ43" s="133"/>
      <c r="HK43" s="133"/>
      <c r="HL43" s="133"/>
      <c r="HM43" s="133"/>
      <c r="HN43" s="133"/>
      <c r="HO43" s="133"/>
      <c r="HP43" s="133"/>
      <c r="HQ43" s="133"/>
      <c r="HR43" s="133"/>
      <c r="HS43" s="133"/>
      <c r="HT43" s="133"/>
      <c r="HU43" s="133"/>
      <c r="HV43" s="133"/>
      <c r="HW43" s="133"/>
      <c r="HX43" s="133"/>
      <c r="HY43" s="133"/>
      <c r="HZ43" s="133"/>
      <c r="IA43" s="133"/>
      <c r="IB43" s="133"/>
      <c r="IC43" s="133"/>
      <c r="ID43" s="133"/>
      <c r="IE43" s="133"/>
      <c r="IF43" s="133"/>
      <c r="IG43" s="133"/>
      <c r="IH43" s="133"/>
      <c r="II43" s="133"/>
      <c r="IJ43" s="133"/>
      <c r="IK43" s="133"/>
      <c r="IL43" s="133"/>
      <c r="IM43" s="133"/>
      <c r="IN43" s="133"/>
      <c r="IO43" s="133"/>
      <c r="IP43" s="133"/>
      <c r="IQ43" s="133"/>
      <c r="IR43" s="133"/>
      <c r="IS43" s="133"/>
      <c r="IT43" s="133"/>
      <c r="IU43" s="133"/>
      <c r="IV43" s="133"/>
      <c r="IW43" s="133"/>
    </row>
    <row r="44" customFormat="false" ht="12" hidden="true" customHeight="true" outlineLevel="0" collapsed="false">
      <c r="A44" s="134" t="s">
        <v>72</v>
      </c>
      <c r="B44" s="81" t="n">
        <v>36870</v>
      </c>
      <c r="C44" s="124" t="n">
        <v>3707.894</v>
      </c>
      <c r="D44" s="124" t="n">
        <v>3197.929</v>
      </c>
      <c r="E44" s="125" t="n">
        <v>6905.823</v>
      </c>
      <c r="F44" s="126" t="n">
        <v>1307.654</v>
      </c>
      <c r="G44" s="135"/>
      <c r="H44" s="135"/>
      <c r="I44" s="124" t="n">
        <v>675</v>
      </c>
      <c r="J44" s="124" t="n">
        <v>492.206</v>
      </c>
      <c r="K44" s="124" t="n">
        <v>2580.133</v>
      </c>
      <c r="L44" s="124" t="n">
        <v>887.439</v>
      </c>
      <c r="M44" s="124" t="n">
        <v>666.795</v>
      </c>
      <c r="N44" s="124" t="n">
        <v>881.637</v>
      </c>
      <c r="O44" s="124" t="n">
        <v>22</v>
      </c>
      <c r="P44" s="125" t="n">
        <v>7512.864</v>
      </c>
      <c r="Q44" s="126" t="n">
        <v>-252.878</v>
      </c>
      <c r="R44" s="124" t="n">
        <v>-354.163</v>
      </c>
      <c r="S44" s="124" t="n">
        <v>-607.041</v>
      </c>
      <c r="T44" s="136" t="n">
        <v>31773627</v>
      </c>
      <c r="U44" s="125" t="n">
        <v>27452631</v>
      </c>
      <c r="V44" s="129" t="n">
        <v>0</v>
      </c>
      <c r="W44" s="130" t="n">
        <v>36.3573556684889</v>
      </c>
      <c r="X44" s="131" t="n">
        <v>45</v>
      </c>
      <c r="Y44" s="54" t="n">
        <v>25</v>
      </c>
      <c r="Z44" s="132" t="n">
        <v>35</v>
      </c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3"/>
      <c r="FS44" s="133"/>
      <c r="FT44" s="133"/>
      <c r="FU44" s="133"/>
      <c r="FV44" s="133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3"/>
      <c r="GS44" s="133"/>
      <c r="GT44" s="133"/>
      <c r="GU44" s="133"/>
      <c r="GV44" s="133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3"/>
      <c r="HI44" s="133"/>
      <c r="HJ44" s="133"/>
      <c r="HK44" s="133"/>
      <c r="HL44" s="133"/>
      <c r="HM44" s="133"/>
      <c r="HN44" s="133"/>
      <c r="HO44" s="133"/>
      <c r="HP44" s="133"/>
      <c r="HQ44" s="133"/>
      <c r="HR44" s="133"/>
      <c r="HS44" s="133"/>
      <c r="HT44" s="133"/>
      <c r="HU44" s="133"/>
      <c r="HV44" s="133"/>
      <c r="HW44" s="133"/>
      <c r="HX44" s="133"/>
      <c r="HY44" s="133"/>
      <c r="HZ44" s="133"/>
      <c r="IA44" s="133"/>
      <c r="IB44" s="133"/>
      <c r="IC44" s="133"/>
      <c r="ID44" s="133"/>
      <c r="IE44" s="133"/>
      <c r="IF44" s="133"/>
      <c r="IG44" s="133"/>
      <c r="IH44" s="133"/>
      <c r="II44" s="133"/>
      <c r="IJ44" s="133"/>
      <c r="IK44" s="133"/>
      <c r="IL44" s="133"/>
      <c r="IM44" s="133"/>
      <c r="IN44" s="133"/>
      <c r="IO44" s="133"/>
      <c r="IP44" s="133"/>
      <c r="IQ44" s="133"/>
      <c r="IR44" s="133"/>
      <c r="IS44" s="133"/>
      <c r="IT44" s="133"/>
      <c r="IU44" s="133"/>
      <c r="IV44" s="133"/>
      <c r="IW44" s="133"/>
    </row>
    <row r="45" customFormat="false" ht="12" hidden="true" customHeight="true" outlineLevel="0" collapsed="false">
      <c r="A45" s="134" t="s">
        <v>73</v>
      </c>
      <c r="B45" s="81" t="n">
        <v>36871</v>
      </c>
      <c r="C45" s="124" t="n">
        <v>3751.037</v>
      </c>
      <c r="D45" s="124" t="n">
        <v>3150</v>
      </c>
      <c r="E45" s="125" t="n">
        <v>6901.037</v>
      </c>
      <c r="F45" s="126" t="n">
        <v>1433.834</v>
      </c>
      <c r="G45" s="135"/>
      <c r="H45" s="135"/>
      <c r="I45" s="124" t="n">
        <v>684</v>
      </c>
      <c r="J45" s="124" t="n">
        <v>484.537</v>
      </c>
      <c r="K45" s="124" t="n">
        <v>2616</v>
      </c>
      <c r="L45" s="124" t="n">
        <v>912.192</v>
      </c>
      <c r="M45" s="124" t="n">
        <v>656.489</v>
      </c>
      <c r="N45" s="124" t="n">
        <v>860.513</v>
      </c>
      <c r="O45" s="124" t="n">
        <v>22</v>
      </c>
      <c r="P45" s="125" t="n">
        <v>7669.565</v>
      </c>
      <c r="Q45" s="126" t="n">
        <v>-359.568</v>
      </c>
      <c r="R45" s="124" t="n">
        <v>-408.96</v>
      </c>
      <c r="S45" s="124" t="n">
        <v>-768.528</v>
      </c>
      <c r="T45" s="136" t="n">
        <v>31414059</v>
      </c>
      <c r="U45" s="125" t="n">
        <v>27043671</v>
      </c>
      <c r="V45" s="129" t="n">
        <v>0</v>
      </c>
      <c r="W45" s="130" t="n">
        <v>13.3534250769716</v>
      </c>
      <c r="X45" s="131" t="n">
        <v>32</v>
      </c>
      <c r="Y45" s="54" t="n">
        <v>18</v>
      </c>
      <c r="Z45" s="132" t="n">
        <v>25</v>
      </c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M45" s="133"/>
      <c r="BN45" s="133"/>
      <c r="BO45" s="133"/>
      <c r="BP45" s="133"/>
      <c r="BQ45" s="133"/>
      <c r="BR45" s="133"/>
      <c r="BS45" s="133"/>
      <c r="BT45" s="133"/>
      <c r="BU45" s="133"/>
      <c r="BV45" s="133"/>
      <c r="BW45" s="133"/>
      <c r="BX45" s="133"/>
      <c r="BY45" s="133"/>
      <c r="BZ45" s="133"/>
      <c r="CA45" s="133"/>
      <c r="CB45" s="133"/>
      <c r="CC45" s="133"/>
      <c r="CD45" s="133"/>
      <c r="CE45" s="133"/>
      <c r="CF45" s="133"/>
      <c r="CG45" s="133"/>
      <c r="CH45" s="133"/>
      <c r="CI45" s="133"/>
      <c r="CJ45" s="133"/>
      <c r="CK45" s="133"/>
      <c r="CL45" s="133"/>
      <c r="CM45" s="133"/>
      <c r="CN45" s="133"/>
      <c r="CO45" s="133"/>
      <c r="CP45" s="133"/>
      <c r="CQ45" s="133"/>
      <c r="CR45" s="133"/>
      <c r="CS45" s="133"/>
      <c r="CT45" s="133"/>
      <c r="CU45" s="133"/>
      <c r="CV45" s="133"/>
      <c r="CW45" s="133"/>
      <c r="CX45" s="133"/>
      <c r="CY45" s="133"/>
      <c r="CZ45" s="133"/>
      <c r="DA45" s="133"/>
      <c r="DB45" s="133"/>
      <c r="DC45" s="133"/>
      <c r="DD45" s="133"/>
      <c r="DE45" s="133"/>
      <c r="DF45" s="133"/>
      <c r="DG45" s="133"/>
      <c r="DH45" s="133"/>
      <c r="DI45" s="133"/>
      <c r="DJ45" s="133"/>
      <c r="DK45" s="133"/>
      <c r="DL45" s="133"/>
      <c r="DM45" s="133"/>
      <c r="DN45" s="133"/>
      <c r="DO45" s="133"/>
      <c r="DP45" s="133"/>
      <c r="DQ45" s="133"/>
      <c r="DR45" s="133"/>
      <c r="DS45" s="133"/>
      <c r="DT45" s="133"/>
      <c r="DU45" s="133"/>
      <c r="DV45" s="133"/>
      <c r="DW45" s="133"/>
      <c r="DX45" s="133"/>
      <c r="DY45" s="133"/>
      <c r="DZ45" s="133"/>
      <c r="EA45" s="133"/>
      <c r="EB45" s="133"/>
      <c r="EC45" s="133"/>
      <c r="ED45" s="133"/>
      <c r="EE45" s="133"/>
      <c r="EF45" s="133"/>
      <c r="EG45" s="133"/>
      <c r="EH45" s="133"/>
      <c r="EI45" s="133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3"/>
      <c r="EV45" s="133"/>
      <c r="EW45" s="133"/>
      <c r="EX45" s="133"/>
      <c r="EY45" s="133"/>
      <c r="EZ45" s="133"/>
      <c r="FA45" s="133"/>
      <c r="FB45" s="133"/>
      <c r="FC45" s="133"/>
      <c r="FD45" s="133"/>
      <c r="FE45" s="133"/>
      <c r="FF45" s="133"/>
      <c r="FG45" s="133"/>
      <c r="FH45" s="133"/>
      <c r="FI45" s="133"/>
      <c r="FJ45" s="133"/>
      <c r="FK45" s="133"/>
      <c r="FL45" s="133"/>
      <c r="FM45" s="133"/>
      <c r="FN45" s="133"/>
      <c r="FO45" s="133"/>
      <c r="FP45" s="133"/>
      <c r="FQ45" s="133"/>
      <c r="FR45" s="133"/>
      <c r="FS45" s="133"/>
      <c r="FT45" s="133"/>
      <c r="FU45" s="133"/>
      <c r="FV45" s="133"/>
      <c r="FW45" s="133"/>
      <c r="FX45" s="133"/>
      <c r="FY45" s="133"/>
      <c r="FZ45" s="133"/>
      <c r="GA45" s="133"/>
      <c r="GB45" s="133"/>
      <c r="GC45" s="133"/>
      <c r="GD45" s="133"/>
      <c r="GE45" s="133"/>
      <c r="GF45" s="133"/>
      <c r="GG45" s="133"/>
      <c r="GH45" s="133"/>
      <c r="GI45" s="133"/>
      <c r="GJ45" s="133"/>
      <c r="GK45" s="133"/>
      <c r="GL45" s="133"/>
      <c r="GM45" s="133"/>
      <c r="GN45" s="133"/>
      <c r="GO45" s="133"/>
      <c r="GP45" s="133"/>
      <c r="GQ45" s="133"/>
      <c r="GR45" s="133"/>
      <c r="GS45" s="133"/>
      <c r="GT45" s="133"/>
      <c r="GU45" s="133"/>
      <c r="GV45" s="133"/>
      <c r="GW45" s="133"/>
      <c r="GX45" s="133"/>
      <c r="GY45" s="133"/>
      <c r="GZ45" s="133"/>
      <c r="HA45" s="133"/>
      <c r="HB45" s="133"/>
      <c r="HC45" s="133"/>
      <c r="HD45" s="133"/>
      <c r="HE45" s="133"/>
      <c r="HF45" s="133"/>
      <c r="HG45" s="133"/>
      <c r="HH45" s="133"/>
      <c r="HI45" s="133"/>
      <c r="HJ45" s="133"/>
      <c r="HK45" s="133"/>
      <c r="HL45" s="133"/>
      <c r="HM45" s="133"/>
      <c r="HN45" s="133"/>
      <c r="HO45" s="133"/>
      <c r="HP45" s="133"/>
      <c r="HQ45" s="133"/>
      <c r="HR45" s="133"/>
      <c r="HS45" s="133"/>
      <c r="HT45" s="133"/>
      <c r="HU45" s="133"/>
      <c r="HV45" s="133"/>
      <c r="HW45" s="133"/>
      <c r="HX45" s="133"/>
      <c r="HY45" s="133"/>
      <c r="HZ45" s="133"/>
      <c r="IA45" s="133"/>
      <c r="IB45" s="133"/>
      <c r="IC45" s="133"/>
      <c r="ID45" s="133"/>
      <c r="IE45" s="133"/>
      <c r="IF45" s="133"/>
      <c r="IG45" s="133"/>
      <c r="IH45" s="133"/>
      <c r="II45" s="133"/>
      <c r="IJ45" s="133"/>
      <c r="IK45" s="133"/>
      <c r="IL45" s="133"/>
      <c r="IM45" s="133"/>
      <c r="IN45" s="133"/>
      <c r="IO45" s="133"/>
      <c r="IP45" s="133"/>
      <c r="IQ45" s="133"/>
      <c r="IR45" s="133"/>
      <c r="IS45" s="133"/>
      <c r="IT45" s="133"/>
      <c r="IU45" s="133"/>
      <c r="IV45" s="133"/>
      <c r="IW45" s="133"/>
    </row>
    <row r="46" customFormat="false" ht="12" hidden="true" customHeight="true" outlineLevel="0" collapsed="false">
      <c r="A46" s="134" t="s">
        <v>74</v>
      </c>
      <c r="B46" s="81" t="n">
        <v>36872</v>
      </c>
      <c r="C46" s="124" t="n">
        <v>3796.828</v>
      </c>
      <c r="D46" s="124" t="n">
        <v>3119.508</v>
      </c>
      <c r="E46" s="125" t="n">
        <v>6916.336</v>
      </c>
      <c r="F46" s="126" t="n">
        <v>1586.815</v>
      </c>
      <c r="G46" s="135"/>
      <c r="H46" s="135"/>
      <c r="I46" s="124" t="n">
        <v>707.934</v>
      </c>
      <c r="J46" s="124" t="n">
        <v>489.298</v>
      </c>
      <c r="K46" s="124" t="n">
        <v>2563.213</v>
      </c>
      <c r="L46" s="124" t="n">
        <v>879.971</v>
      </c>
      <c r="M46" s="124" t="n">
        <v>590.443</v>
      </c>
      <c r="N46" s="124" t="n">
        <v>859.209</v>
      </c>
      <c r="O46" s="124" t="n">
        <v>23</v>
      </c>
      <c r="P46" s="125" t="n">
        <v>7699.883</v>
      </c>
      <c r="Q46" s="126" t="n">
        <v>-374.223</v>
      </c>
      <c r="R46" s="124" t="n">
        <v>-409.324</v>
      </c>
      <c r="S46" s="124" t="n">
        <v>-783.547</v>
      </c>
      <c r="T46" s="136" t="n">
        <v>31039836</v>
      </c>
      <c r="U46" s="125" t="n">
        <v>26634347</v>
      </c>
      <c r="V46" s="129" t="n">
        <v>0</v>
      </c>
      <c r="W46" s="130" t="n">
        <v>8.23845797778838</v>
      </c>
      <c r="X46" s="131" t="n">
        <v>31</v>
      </c>
      <c r="Y46" s="54" t="n">
        <v>28</v>
      </c>
      <c r="Z46" s="132" t="n">
        <v>29.5</v>
      </c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3"/>
      <c r="BW46" s="133"/>
      <c r="BX46" s="133"/>
      <c r="BY46" s="133"/>
      <c r="BZ46" s="133"/>
      <c r="CA46" s="133"/>
      <c r="CB46" s="133"/>
      <c r="CC46" s="133"/>
      <c r="CD46" s="133"/>
      <c r="CE46" s="133"/>
      <c r="CF46" s="133"/>
      <c r="CG46" s="133"/>
      <c r="CH46" s="133"/>
      <c r="CI46" s="133"/>
      <c r="CJ46" s="133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3"/>
      <c r="DF46" s="133"/>
      <c r="DG46" s="133"/>
      <c r="DH46" s="133"/>
      <c r="DI46" s="133"/>
      <c r="DJ46" s="133"/>
      <c r="DK46" s="133"/>
      <c r="DL46" s="133"/>
      <c r="DM46" s="133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  <c r="EW46" s="133"/>
      <c r="EX46" s="133"/>
      <c r="EY46" s="133"/>
      <c r="EZ46" s="133"/>
      <c r="FA46" s="133"/>
      <c r="FB46" s="133"/>
      <c r="FC46" s="133"/>
      <c r="FD46" s="133"/>
      <c r="FE46" s="133"/>
      <c r="FF46" s="133"/>
      <c r="FG46" s="133"/>
      <c r="FH46" s="133"/>
      <c r="FI46" s="133"/>
      <c r="FJ46" s="133"/>
      <c r="FK46" s="133"/>
      <c r="FL46" s="133"/>
      <c r="FM46" s="133"/>
      <c r="FN46" s="133"/>
      <c r="FO46" s="133"/>
      <c r="FP46" s="133"/>
      <c r="FQ46" s="133"/>
      <c r="FR46" s="133"/>
      <c r="FS46" s="133"/>
      <c r="FT46" s="133"/>
      <c r="FU46" s="133"/>
      <c r="FV46" s="133"/>
      <c r="FW46" s="133"/>
      <c r="FX46" s="133"/>
      <c r="FY46" s="133"/>
      <c r="FZ46" s="133"/>
      <c r="GA46" s="133"/>
      <c r="GB46" s="133"/>
      <c r="GC46" s="133"/>
      <c r="GD46" s="133"/>
      <c r="GE46" s="133"/>
      <c r="GF46" s="133"/>
      <c r="GG46" s="133"/>
      <c r="GH46" s="133"/>
      <c r="GI46" s="133"/>
      <c r="GJ46" s="133"/>
      <c r="GK46" s="133"/>
      <c r="GL46" s="133"/>
      <c r="GM46" s="133"/>
      <c r="GN46" s="133"/>
      <c r="GO46" s="133"/>
      <c r="GP46" s="133"/>
      <c r="GQ46" s="133"/>
      <c r="GR46" s="133"/>
      <c r="GS46" s="133"/>
      <c r="GT46" s="133"/>
      <c r="GU46" s="133"/>
      <c r="GV46" s="133"/>
      <c r="GW46" s="133"/>
      <c r="GX46" s="133"/>
      <c r="GY46" s="133"/>
      <c r="GZ46" s="133"/>
      <c r="HA46" s="133"/>
      <c r="HB46" s="133"/>
      <c r="HC46" s="133"/>
      <c r="HD46" s="133"/>
      <c r="HE46" s="133"/>
      <c r="HF46" s="133"/>
      <c r="HG46" s="133"/>
      <c r="HH46" s="133"/>
      <c r="HI46" s="133"/>
      <c r="HJ46" s="133"/>
      <c r="HK46" s="133"/>
      <c r="HL46" s="133"/>
      <c r="HM46" s="133"/>
      <c r="HN46" s="133"/>
      <c r="HO46" s="133"/>
      <c r="HP46" s="133"/>
      <c r="HQ46" s="133"/>
      <c r="HR46" s="133"/>
      <c r="HS46" s="133"/>
      <c r="HT46" s="133"/>
      <c r="HU46" s="133"/>
      <c r="HV46" s="133"/>
      <c r="HW46" s="133"/>
      <c r="HX46" s="133"/>
      <c r="HY46" s="133"/>
      <c r="HZ46" s="133"/>
      <c r="IA46" s="133"/>
      <c r="IB46" s="133"/>
      <c r="IC46" s="133"/>
      <c r="ID46" s="133"/>
      <c r="IE46" s="133"/>
      <c r="IF46" s="133"/>
      <c r="IG46" s="133"/>
      <c r="IH46" s="133"/>
      <c r="II46" s="133"/>
      <c r="IJ46" s="133"/>
      <c r="IK46" s="133"/>
      <c r="IL46" s="133"/>
      <c r="IM46" s="133"/>
      <c r="IN46" s="133"/>
      <c r="IO46" s="133"/>
      <c r="IP46" s="133"/>
      <c r="IQ46" s="133"/>
      <c r="IR46" s="133"/>
      <c r="IS46" s="133"/>
      <c r="IT46" s="133"/>
      <c r="IU46" s="133"/>
      <c r="IV46" s="133"/>
      <c r="IW46" s="133"/>
    </row>
    <row r="47" customFormat="false" ht="12" hidden="true" customHeight="true" outlineLevel="0" collapsed="false">
      <c r="A47" s="134" t="s">
        <v>68</v>
      </c>
      <c r="B47" s="81" t="n">
        <v>36873</v>
      </c>
      <c r="C47" s="124" t="n">
        <v>3857.444</v>
      </c>
      <c r="D47" s="124" t="n">
        <v>3149.979</v>
      </c>
      <c r="E47" s="125" t="n">
        <v>7007.423</v>
      </c>
      <c r="F47" s="126" t="n">
        <v>1383.043</v>
      </c>
      <c r="G47" s="135"/>
      <c r="H47" s="135"/>
      <c r="I47" s="124" t="n">
        <v>681.929</v>
      </c>
      <c r="J47" s="124" t="n">
        <v>498.95</v>
      </c>
      <c r="K47" s="124" t="n">
        <v>2573.485</v>
      </c>
      <c r="L47" s="124" t="n">
        <v>892.706</v>
      </c>
      <c r="M47" s="124" t="n">
        <v>730.819</v>
      </c>
      <c r="N47" s="124" t="n">
        <v>853.181</v>
      </c>
      <c r="O47" s="124" t="n">
        <v>19</v>
      </c>
      <c r="P47" s="125" t="n">
        <v>7633.113</v>
      </c>
      <c r="Q47" s="126" t="n">
        <v>-358.299</v>
      </c>
      <c r="R47" s="124" t="n">
        <v>-267.391</v>
      </c>
      <c r="S47" s="124" t="n">
        <v>-625.69</v>
      </c>
      <c r="T47" s="136" t="n">
        <v>30681537</v>
      </c>
      <c r="U47" s="125" t="n">
        <v>26366956</v>
      </c>
      <c r="V47" s="129" t="n">
        <v>0</v>
      </c>
      <c r="W47" s="130" t="n">
        <v>12.8788992344338</v>
      </c>
      <c r="X47" s="131" t="n">
        <v>36</v>
      </c>
      <c r="Y47" s="54" t="n">
        <v>29</v>
      </c>
      <c r="Z47" s="132" t="n">
        <v>32.5</v>
      </c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3"/>
      <c r="BT47" s="133"/>
      <c r="BU47" s="133"/>
      <c r="BV47" s="133"/>
      <c r="BW47" s="133"/>
      <c r="BX47" s="133"/>
      <c r="BY47" s="133"/>
      <c r="BZ47" s="133"/>
      <c r="CA47" s="133"/>
      <c r="CB47" s="133"/>
      <c r="CC47" s="133"/>
      <c r="CD47" s="133"/>
      <c r="CE47" s="133"/>
      <c r="CF47" s="133"/>
      <c r="CG47" s="133"/>
      <c r="CH47" s="133"/>
      <c r="CI47" s="133"/>
      <c r="CJ47" s="133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33"/>
      <c r="CW47" s="133"/>
      <c r="CX47" s="133"/>
      <c r="CY47" s="133"/>
      <c r="CZ47" s="133"/>
      <c r="DA47" s="133"/>
      <c r="DB47" s="133"/>
      <c r="DC47" s="133"/>
      <c r="DD47" s="133"/>
      <c r="DE47" s="133"/>
      <c r="DF47" s="133"/>
      <c r="DG47" s="133"/>
      <c r="DH47" s="133"/>
      <c r="DI47" s="133"/>
      <c r="DJ47" s="133"/>
      <c r="DK47" s="133"/>
      <c r="DL47" s="133"/>
      <c r="DM47" s="133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  <c r="EW47" s="133"/>
      <c r="EX47" s="133"/>
      <c r="EY47" s="133"/>
      <c r="EZ47" s="133"/>
      <c r="FA47" s="133"/>
      <c r="FB47" s="133"/>
      <c r="FC47" s="133"/>
      <c r="FD47" s="133"/>
      <c r="FE47" s="133"/>
      <c r="FF47" s="133"/>
      <c r="FG47" s="133"/>
      <c r="FH47" s="133"/>
      <c r="FI47" s="133"/>
      <c r="FJ47" s="133"/>
      <c r="FK47" s="133"/>
      <c r="FL47" s="133"/>
      <c r="FM47" s="133"/>
      <c r="FN47" s="133"/>
      <c r="FO47" s="133"/>
      <c r="FP47" s="133"/>
      <c r="FQ47" s="133"/>
      <c r="FR47" s="133"/>
      <c r="FS47" s="133"/>
      <c r="FT47" s="133"/>
      <c r="FU47" s="133"/>
      <c r="FV47" s="133"/>
      <c r="FW47" s="133"/>
      <c r="FX47" s="133"/>
      <c r="FY47" s="133"/>
      <c r="FZ47" s="133"/>
      <c r="GA47" s="133"/>
      <c r="GB47" s="133"/>
      <c r="GC47" s="133"/>
      <c r="GD47" s="133"/>
      <c r="GE47" s="133"/>
      <c r="GF47" s="133"/>
      <c r="GG47" s="133"/>
      <c r="GH47" s="133"/>
      <c r="GI47" s="133"/>
      <c r="GJ47" s="133"/>
      <c r="GK47" s="133"/>
      <c r="GL47" s="133"/>
      <c r="GM47" s="133"/>
      <c r="GN47" s="133"/>
      <c r="GO47" s="133"/>
      <c r="GP47" s="133"/>
      <c r="GQ47" s="133"/>
      <c r="GR47" s="133"/>
      <c r="GS47" s="133"/>
      <c r="GT47" s="133"/>
      <c r="GU47" s="133"/>
      <c r="GV47" s="133"/>
      <c r="GW47" s="133"/>
      <c r="GX47" s="133"/>
      <c r="GY47" s="133"/>
      <c r="GZ47" s="133"/>
      <c r="HA47" s="133"/>
      <c r="HB47" s="133"/>
      <c r="HC47" s="133"/>
      <c r="HD47" s="133"/>
      <c r="HE47" s="133"/>
      <c r="HF47" s="133"/>
      <c r="HG47" s="133"/>
      <c r="HH47" s="133"/>
      <c r="HI47" s="133"/>
      <c r="HJ47" s="133"/>
      <c r="HK47" s="133"/>
      <c r="HL47" s="133"/>
      <c r="HM47" s="133"/>
      <c r="HN47" s="133"/>
      <c r="HO47" s="133"/>
      <c r="HP47" s="133"/>
      <c r="HQ47" s="133"/>
      <c r="HR47" s="133"/>
      <c r="HS47" s="133"/>
      <c r="HT47" s="133"/>
      <c r="HU47" s="133"/>
      <c r="HV47" s="133"/>
      <c r="HW47" s="133"/>
      <c r="HX47" s="133"/>
      <c r="HY47" s="133"/>
      <c r="HZ47" s="133"/>
      <c r="IA47" s="133"/>
      <c r="IB47" s="133"/>
      <c r="IC47" s="133"/>
      <c r="ID47" s="133"/>
      <c r="IE47" s="133"/>
      <c r="IF47" s="133"/>
      <c r="IG47" s="133"/>
      <c r="IH47" s="133"/>
      <c r="II47" s="133"/>
      <c r="IJ47" s="133"/>
      <c r="IK47" s="133"/>
      <c r="IL47" s="133"/>
      <c r="IM47" s="133"/>
      <c r="IN47" s="133"/>
      <c r="IO47" s="133"/>
      <c r="IP47" s="133"/>
      <c r="IQ47" s="133"/>
      <c r="IR47" s="133"/>
      <c r="IS47" s="133"/>
      <c r="IT47" s="133"/>
      <c r="IU47" s="133"/>
      <c r="IV47" s="133"/>
      <c r="IW47" s="133"/>
    </row>
    <row r="48" customFormat="false" ht="12" hidden="true" customHeight="true" outlineLevel="0" collapsed="false">
      <c r="A48" s="134" t="s">
        <v>69</v>
      </c>
      <c r="B48" s="81" t="n">
        <v>36874</v>
      </c>
      <c r="C48" s="124" t="n">
        <v>3832.902</v>
      </c>
      <c r="D48" s="124" t="n">
        <v>3194.695</v>
      </c>
      <c r="E48" s="125" t="n">
        <v>7027.597</v>
      </c>
      <c r="F48" s="126" t="n">
        <v>889.988999999999</v>
      </c>
      <c r="G48" s="135"/>
      <c r="H48" s="135"/>
      <c r="I48" s="124" t="n">
        <v>637.922</v>
      </c>
      <c r="J48" s="124" t="n">
        <v>506.167</v>
      </c>
      <c r="K48" s="124" t="n">
        <v>2597.582</v>
      </c>
      <c r="L48" s="124" t="n">
        <v>886.199</v>
      </c>
      <c r="M48" s="124" t="n">
        <v>1033.016</v>
      </c>
      <c r="N48" s="124" t="n">
        <v>853.116</v>
      </c>
      <c r="O48" s="124" t="n">
        <v>25</v>
      </c>
      <c r="P48" s="125" t="n">
        <v>7428.991</v>
      </c>
      <c r="Q48" s="126" t="n">
        <v>-384.573</v>
      </c>
      <c r="R48" s="124" t="n">
        <v>-16.821</v>
      </c>
      <c r="S48" s="124" t="n">
        <v>-401.394</v>
      </c>
      <c r="T48" s="136" t="n">
        <v>30296964</v>
      </c>
      <c r="U48" s="125" t="n">
        <v>26350135</v>
      </c>
      <c r="V48" s="129" t="n">
        <v>0</v>
      </c>
      <c r="W48" s="130" t="n">
        <v>21.8119535178172</v>
      </c>
      <c r="X48" s="131" t="n">
        <v>45</v>
      </c>
      <c r="Y48" s="54" t="n">
        <v>35</v>
      </c>
      <c r="Z48" s="132" t="n">
        <v>40</v>
      </c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3"/>
      <c r="GI48" s="133"/>
      <c r="GJ48" s="133"/>
      <c r="GK48" s="133"/>
      <c r="GL48" s="133"/>
      <c r="GM48" s="133"/>
      <c r="GN48" s="133"/>
      <c r="GO48" s="133"/>
      <c r="GP48" s="133"/>
      <c r="GQ48" s="133"/>
      <c r="GR48" s="133"/>
      <c r="GS48" s="133"/>
      <c r="GT48" s="133"/>
      <c r="GU48" s="133"/>
      <c r="GV48" s="133"/>
      <c r="GW48" s="133"/>
      <c r="GX48" s="133"/>
      <c r="GY48" s="133"/>
      <c r="GZ48" s="133"/>
      <c r="HA48" s="133"/>
      <c r="HB48" s="133"/>
      <c r="HC48" s="133"/>
      <c r="HD48" s="133"/>
      <c r="HE48" s="133"/>
      <c r="HF48" s="133"/>
      <c r="HG48" s="133"/>
      <c r="HH48" s="133"/>
      <c r="HI48" s="133"/>
      <c r="HJ48" s="133"/>
      <c r="HK48" s="133"/>
      <c r="HL48" s="133"/>
      <c r="HM48" s="133"/>
      <c r="HN48" s="133"/>
      <c r="HO48" s="133"/>
      <c r="HP48" s="133"/>
      <c r="HQ48" s="133"/>
      <c r="HR48" s="133"/>
      <c r="HS48" s="133"/>
      <c r="HT48" s="133"/>
      <c r="HU48" s="133"/>
      <c r="HV48" s="133"/>
      <c r="HW48" s="133"/>
      <c r="HX48" s="133"/>
      <c r="HY48" s="133"/>
      <c r="HZ48" s="133"/>
      <c r="IA48" s="133"/>
      <c r="IB48" s="133"/>
      <c r="IC48" s="133"/>
      <c r="ID48" s="133"/>
      <c r="IE48" s="133"/>
      <c r="IF48" s="133"/>
      <c r="IG48" s="133"/>
      <c r="IH48" s="133"/>
      <c r="II48" s="133"/>
      <c r="IJ48" s="133"/>
      <c r="IK48" s="133"/>
      <c r="IL48" s="133"/>
      <c r="IM48" s="133"/>
      <c r="IN48" s="133"/>
      <c r="IO48" s="133"/>
      <c r="IP48" s="133"/>
      <c r="IQ48" s="133"/>
      <c r="IR48" s="133"/>
      <c r="IS48" s="133"/>
      <c r="IT48" s="133"/>
      <c r="IU48" s="133"/>
      <c r="IV48" s="133"/>
      <c r="IW48" s="133"/>
    </row>
    <row r="49" customFormat="false" ht="12" hidden="true" customHeight="true" outlineLevel="0" collapsed="false">
      <c r="A49" s="134" t="s">
        <v>70</v>
      </c>
      <c r="B49" s="81" t="n">
        <v>36875</v>
      </c>
      <c r="C49" s="124" t="n">
        <v>3885.215</v>
      </c>
      <c r="D49" s="124" t="n">
        <v>3150</v>
      </c>
      <c r="E49" s="125" t="n">
        <v>7035.215</v>
      </c>
      <c r="F49" s="126" t="n">
        <v>1057.404</v>
      </c>
      <c r="G49" s="135"/>
      <c r="H49" s="135"/>
      <c r="I49" s="124" t="n">
        <v>696.985</v>
      </c>
      <c r="J49" s="124" t="n">
        <v>487.811</v>
      </c>
      <c r="K49" s="124" t="n">
        <v>2616</v>
      </c>
      <c r="L49" s="124" t="n">
        <v>886.174</v>
      </c>
      <c r="M49" s="124" t="n">
        <v>1049.65</v>
      </c>
      <c r="N49" s="124" t="n">
        <v>816.683</v>
      </c>
      <c r="O49" s="124" t="n">
        <v>30</v>
      </c>
      <c r="P49" s="125" t="n">
        <v>7640.707</v>
      </c>
      <c r="Q49" s="126" t="n">
        <v>-470.741</v>
      </c>
      <c r="R49" s="124" t="n">
        <v>-134.751</v>
      </c>
      <c r="S49" s="124" t="n">
        <v>-605.492</v>
      </c>
      <c r="T49" s="136" t="n">
        <v>29826223</v>
      </c>
      <c r="U49" s="125" t="n">
        <v>26215384</v>
      </c>
      <c r="V49" s="129" t="n">
        <v>0</v>
      </c>
      <c r="W49" s="130" t="n">
        <v>35.1469118009812</v>
      </c>
      <c r="X49" s="131" t="n">
        <v>41</v>
      </c>
      <c r="Y49" s="54" t="n">
        <v>29</v>
      </c>
      <c r="Z49" s="132" t="n">
        <v>35</v>
      </c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  <c r="CG49" s="133"/>
      <c r="CH49" s="133"/>
      <c r="CI49" s="133"/>
      <c r="CJ49" s="133"/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3"/>
      <c r="FI49" s="133"/>
      <c r="FJ49" s="133"/>
      <c r="FK49" s="133"/>
      <c r="FL49" s="133"/>
      <c r="FM49" s="133"/>
      <c r="FN49" s="133"/>
      <c r="FO49" s="133"/>
      <c r="FP49" s="133"/>
      <c r="FQ49" s="133"/>
      <c r="FR49" s="133"/>
      <c r="FS49" s="133"/>
      <c r="FT49" s="133"/>
      <c r="FU49" s="133"/>
      <c r="FV49" s="133"/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3"/>
      <c r="GI49" s="133"/>
      <c r="GJ49" s="133"/>
      <c r="GK49" s="133"/>
      <c r="GL49" s="133"/>
      <c r="GM49" s="133"/>
      <c r="GN49" s="133"/>
      <c r="GO49" s="133"/>
      <c r="GP49" s="133"/>
      <c r="GQ49" s="133"/>
      <c r="GR49" s="133"/>
      <c r="GS49" s="133"/>
      <c r="GT49" s="133"/>
      <c r="GU49" s="133"/>
      <c r="GV49" s="133"/>
      <c r="GW49" s="133"/>
      <c r="GX49" s="133"/>
      <c r="GY49" s="133"/>
      <c r="GZ49" s="133"/>
      <c r="HA49" s="133"/>
      <c r="HB49" s="133"/>
      <c r="HC49" s="133"/>
      <c r="HD49" s="133"/>
      <c r="HE49" s="133"/>
      <c r="HF49" s="133"/>
      <c r="HG49" s="133"/>
      <c r="HH49" s="133"/>
      <c r="HI49" s="133"/>
      <c r="HJ49" s="133"/>
      <c r="HK49" s="133"/>
      <c r="HL49" s="133"/>
      <c r="HM49" s="133"/>
      <c r="HN49" s="133"/>
      <c r="HO49" s="133"/>
      <c r="HP49" s="133"/>
      <c r="HQ49" s="133"/>
      <c r="HR49" s="133"/>
      <c r="HS49" s="133"/>
      <c r="HT49" s="133"/>
      <c r="HU49" s="133"/>
      <c r="HV49" s="133"/>
      <c r="HW49" s="133"/>
      <c r="HX49" s="133"/>
      <c r="HY49" s="133"/>
      <c r="HZ49" s="133"/>
      <c r="IA49" s="133"/>
      <c r="IB49" s="133"/>
      <c r="IC49" s="133"/>
      <c r="ID49" s="133"/>
      <c r="IE49" s="133"/>
      <c r="IF49" s="133"/>
      <c r="IG49" s="133"/>
      <c r="IH49" s="133"/>
      <c r="II49" s="133"/>
      <c r="IJ49" s="133"/>
      <c r="IK49" s="133"/>
      <c r="IL49" s="133"/>
      <c r="IM49" s="133"/>
      <c r="IN49" s="133"/>
      <c r="IO49" s="133"/>
      <c r="IP49" s="133"/>
      <c r="IQ49" s="133"/>
      <c r="IR49" s="133"/>
      <c r="IS49" s="133"/>
      <c r="IT49" s="133"/>
      <c r="IU49" s="133"/>
      <c r="IV49" s="133"/>
      <c r="IW49" s="133"/>
    </row>
    <row r="50" customFormat="false" ht="12" hidden="true" customHeight="true" outlineLevel="0" collapsed="false">
      <c r="A50" s="134" t="s">
        <v>71</v>
      </c>
      <c r="B50" s="81" t="n">
        <v>36876</v>
      </c>
      <c r="C50" s="124" t="n">
        <v>3829.494</v>
      </c>
      <c r="D50" s="124" t="n">
        <v>3150</v>
      </c>
      <c r="E50" s="125" t="n">
        <v>6979.494</v>
      </c>
      <c r="F50" s="126" t="n">
        <v>1338.256</v>
      </c>
      <c r="G50" s="135"/>
      <c r="H50" s="135"/>
      <c r="I50" s="124" t="n">
        <v>668.028</v>
      </c>
      <c r="J50" s="124" t="n">
        <v>487.634</v>
      </c>
      <c r="K50" s="124" t="n">
        <v>2616</v>
      </c>
      <c r="L50" s="124" t="n">
        <v>871.687</v>
      </c>
      <c r="M50" s="124" t="n">
        <v>706.423</v>
      </c>
      <c r="N50" s="124" t="n">
        <v>838.311</v>
      </c>
      <c r="O50" s="124" t="n">
        <v>28</v>
      </c>
      <c r="P50" s="125" t="n">
        <v>7554.339</v>
      </c>
      <c r="Q50" s="126" t="n">
        <v>-398.21</v>
      </c>
      <c r="R50" s="124" t="n">
        <v>-176.635</v>
      </c>
      <c r="S50" s="124" t="n">
        <v>-574.845</v>
      </c>
      <c r="T50" s="136" t="n">
        <v>29428013</v>
      </c>
      <c r="U50" s="125" t="n">
        <v>26038749</v>
      </c>
      <c r="V50" s="129" t="n">
        <v>0</v>
      </c>
      <c r="W50" s="130" t="n">
        <v>27.5543138395926</v>
      </c>
      <c r="X50" s="131" t="n">
        <v>38</v>
      </c>
      <c r="Y50" s="54" t="n">
        <v>23</v>
      </c>
      <c r="Z50" s="132" t="n">
        <v>30.5</v>
      </c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3"/>
      <c r="FS50" s="133"/>
      <c r="FT50" s="133"/>
      <c r="FU50" s="133"/>
      <c r="FV50" s="133"/>
      <c r="FW50" s="133"/>
      <c r="FX50" s="133"/>
      <c r="FY50" s="133"/>
      <c r="FZ50" s="133"/>
      <c r="GA50" s="133"/>
      <c r="GB50" s="133"/>
      <c r="GC50" s="133"/>
      <c r="GD50" s="133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33"/>
      <c r="GT50" s="133"/>
      <c r="GU50" s="133"/>
      <c r="GV50" s="133"/>
      <c r="GW50" s="133"/>
      <c r="GX50" s="133"/>
      <c r="GY50" s="133"/>
      <c r="GZ50" s="133"/>
      <c r="HA50" s="133"/>
      <c r="HB50" s="133"/>
      <c r="HC50" s="133"/>
      <c r="HD50" s="133"/>
      <c r="HE50" s="133"/>
      <c r="HF50" s="133"/>
      <c r="HG50" s="133"/>
      <c r="HH50" s="133"/>
      <c r="HI50" s="133"/>
      <c r="HJ50" s="133"/>
      <c r="HK50" s="133"/>
      <c r="HL50" s="133"/>
      <c r="HM50" s="133"/>
      <c r="HN50" s="133"/>
      <c r="HO50" s="133"/>
      <c r="HP50" s="133"/>
      <c r="HQ50" s="133"/>
      <c r="HR50" s="133"/>
      <c r="HS50" s="133"/>
      <c r="HT50" s="133"/>
      <c r="HU50" s="133"/>
      <c r="HV50" s="133"/>
      <c r="HW50" s="133"/>
      <c r="HX50" s="133"/>
      <c r="HY50" s="133"/>
      <c r="HZ50" s="133"/>
      <c r="IA50" s="133"/>
      <c r="IB50" s="133"/>
      <c r="IC50" s="133"/>
      <c r="ID50" s="133"/>
      <c r="IE50" s="133"/>
      <c r="IF50" s="133"/>
      <c r="IG50" s="133"/>
      <c r="IH50" s="133"/>
      <c r="II50" s="133"/>
      <c r="IJ50" s="133"/>
      <c r="IK50" s="133"/>
      <c r="IL50" s="133"/>
      <c r="IM50" s="133"/>
      <c r="IN50" s="133"/>
      <c r="IO50" s="133"/>
      <c r="IP50" s="133"/>
      <c r="IQ50" s="133"/>
      <c r="IR50" s="133"/>
      <c r="IS50" s="133"/>
      <c r="IT50" s="133"/>
      <c r="IU50" s="133"/>
      <c r="IV50" s="133"/>
      <c r="IW50" s="133"/>
    </row>
    <row r="51" customFormat="false" ht="12" hidden="true" customHeight="true" outlineLevel="0" collapsed="false">
      <c r="A51" s="134" t="s">
        <v>72</v>
      </c>
      <c r="B51" s="81" t="n">
        <v>36877</v>
      </c>
      <c r="C51" s="124" t="n">
        <v>3790.161</v>
      </c>
      <c r="D51" s="124" t="n">
        <v>3150</v>
      </c>
      <c r="E51" s="125" t="n">
        <v>6940.161</v>
      </c>
      <c r="F51" s="126" t="n">
        <v>1198.562</v>
      </c>
      <c r="G51" s="135"/>
      <c r="H51" s="135"/>
      <c r="I51" s="124" t="n">
        <v>713.029</v>
      </c>
      <c r="J51" s="124" t="n">
        <v>488.865</v>
      </c>
      <c r="K51" s="124" t="n">
        <v>2616</v>
      </c>
      <c r="L51" s="124" t="n">
        <v>883.74</v>
      </c>
      <c r="M51" s="124" t="n">
        <v>702.838</v>
      </c>
      <c r="N51" s="124" t="n">
        <v>837.307</v>
      </c>
      <c r="O51" s="124" t="n">
        <v>19</v>
      </c>
      <c r="P51" s="125" t="n">
        <v>7459.341</v>
      </c>
      <c r="Q51" s="126" t="n">
        <v>-432.601</v>
      </c>
      <c r="R51" s="124" t="n">
        <v>-86.579</v>
      </c>
      <c r="S51" s="124" t="n">
        <v>-519.18</v>
      </c>
      <c r="T51" s="136" t="n">
        <v>28995412</v>
      </c>
      <c r="U51" s="125" t="n">
        <v>25952170</v>
      </c>
      <c r="V51" s="129" t="n">
        <v>0</v>
      </c>
      <c r="W51" s="130" t="n">
        <v>30.2806604853786</v>
      </c>
      <c r="X51" s="131" t="n">
        <v>39</v>
      </c>
      <c r="Y51" s="54" t="n">
        <v>25</v>
      </c>
      <c r="Z51" s="132" t="n">
        <v>32</v>
      </c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133"/>
      <c r="FG51" s="133"/>
      <c r="FH51" s="133"/>
      <c r="FI51" s="133"/>
      <c r="FJ51" s="133"/>
      <c r="FK51" s="133"/>
      <c r="FL51" s="133"/>
      <c r="FM51" s="133"/>
      <c r="FN51" s="133"/>
      <c r="FO51" s="133"/>
      <c r="FP51" s="133"/>
      <c r="FQ51" s="133"/>
      <c r="FR51" s="133"/>
      <c r="FS51" s="133"/>
      <c r="FT51" s="133"/>
      <c r="FU51" s="133"/>
      <c r="FV51" s="133"/>
      <c r="FW51" s="133"/>
      <c r="FX51" s="133"/>
      <c r="FY51" s="133"/>
      <c r="FZ51" s="133"/>
      <c r="GA51" s="133"/>
      <c r="GB51" s="133"/>
      <c r="GC51" s="133"/>
      <c r="GD51" s="133"/>
      <c r="GE51" s="133"/>
      <c r="GF51" s="133"/>
      <c r="GG51" s="133"/>
      <c r="GH51" s="133"/>
      <c r="GI51" s="133"/>
      <c r="GJ51" s="133"/>
      <c r="GK51" s="133"/>
      <c r="GL51" s="133"/>
      <c r="GM51" s="133"/>
      <c r="GN51" s="133"/>
      <c r="GO51" s="133"/>
      <c r="GP51" s="133"/>
      <c r="GQ51" s="133"/>
      <c r="GR51" s="133"/>
      <c r="GS51" s="133"/>
      <c r="GT51" s="133"/>
      <c r="GU51" s="133"/>
      <c r="GV51" s="133"/>
      <c r="GW51" s="133"/>
      <c r="GX51" s="133"/>
      <c r="GY51" s="133"/>
      <c r="GZ51" s="133"/>
      <c r="HA51" s="133"/>
      <c r="HB51" s="133"/>
      <c r="HC51" s="133"/>
      <c r="HD51" s="133"/>
      <c r="HE51" s="133"/>
      <c r="HF51" s="133"/>
      <c r="HG51" s="133"/>
      <c r="HH51" s="133"/>
      <c r="HI51" s="133"/>
      <c r="HJ51" s="133"/>
      <c r="HK51" s="133"/>
      <c r="HL51" s="133"/>
      <c r="HM51" s="133"/>
      <c r="HN51" s="133"/>
      <c r="HO51" s="133"/>
      <c r="HP51" s="133"/>
      <c r="HQ51" s="133"/>
      <c r="HR51" s="133"/>
      <c r="HS51" s="133"/>
      <c r="HT51" s="133"/>
      <c r="HU51" s="133"/>
      <c r="HV51" s="133"/>
      <c r="HW51" s="133"/>
      <c r="HX51" s="133"/>
      <c r="HY51" s="133"/>
      <c r="HZ51" s="133"/>
      <c r="IA51" s="133"/>
      <c r="IB51" s="133"/>
      <c r="IC51" s="133"/>
      <c r="ID51" s="133"/>
      <c r="IE51" s="133"/>
      <c r="IF51" s="133"/>
      <c r="IG51" s="133"/>
      <c r="IH51" s="133"/>
      <c r="II51" s="133"/>
      <c r="IJ51" s="133"/>
      <c r="IK51" s="133"/>
      <c r="IL51" s="133"/>
      <c r="IM51" s="133"/>
      <c r="IN51" s="133"/>
      <c r="IO51" s="133"/>
      <c r="IP51" s="133"/>
      <c r="IQ51" s="133"/>
      <c r="IR51" s="133"/>
      <c r="IS51" s="133"/>
      <c r="IT51" s="133"/>
      <c r="IU51" s="133"/>
      <c r="IV51" s="133"/>
      <c r="IW51" s="133"/>
    </row>
    <row r="52" customFormat="false" ht="12" hidden="true" customHeight="true" outlineLevel="0" collapsed="false">
      <c r="A52" s="134" t="s">
        <v>73</v>
      </c>
      <c r="B52" s="81" t="n">
        <v>36878</v>
      </c>
      <c r="C52" s="124" t="n">
        <v>3861.518</v>
      </c>
      <c r="D52" s="124" t="n">
        <v>3150</v>
      </c>
      <c r="E52" s="125" t="n">
        <v>7011.518</v>
      </c>
      <c r="F52" s="126" t="n">
        <v>1517.171</v>
      </c>
      <c r="G52" s="135"/>
      <c r="H52" s="135"/>
      <c r="I52" s="124" t="n">
        <v>739.858</v>
      </c>
      <c r="J52" s="124" t="n">
        <v>489.157</v>
      </c>
      <c r="K52" s="124" t="n">
        <v>2616</v>
      </c>
      <c r="L52" s="124" t="n">
        <v>845.711</v>
      </c>
      <c r="M52" s="124" t="n">
        <v>704.067</v>
      </c>
      <c r="N52" s="124" t="n">
        <v>823.671</v>
      </c>
      <c r="O52" s="124" t="n">
        <v>28</v>
      </c>
      <c r="P52" s="125" t="n">
        <v>7763.635</v>
      </c>
      <c r="Q52" s="126" t="n">
        <v>-477.319</v>
      </c>
      <c r="R52" s="124" t="n">
        <v>-274.798</v>
      </c>
      <c r="S52" s="124" t="n">
        <v>-752.117</v>
      </c>
      <c r="T52" s="136" t="n">
        <v>28518093</v>
      </c>
      <c r="U52" s="125" t="n">
        <v>25677372</v>
      </c>
      <c r="V52" s="129" t="n">
        <v>0</v>
      </c>
      <c r="W52" s="130" t="n">
        <v>35.1058963871293</v>
      </c>
      <c r="X52" s="131" t="n">
        <v>35</v>
      </c>
      <c r="Y52" s="54" t="n">
        <v>22</v>
      </c>
      <c r="Z52" s="132" t="n">
        <v>28.5</v>
      </c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  <c r="EW52" s="133"/>
      <c r="EX52" s="133"/>
      <c r="EY52" s="133"/>
      <c r="EZ52" s="133"/>
      <c r="FA52" s="133"/>
      <c r="FB52" s="133"/>
      <c r="FC52" s="133"/>
      <c r="FD52" s="133"/>
      <c r="FE52" s="133"/>
      <c r="FF52" s="133"/>
      <c r="FG52" s="133"/>
      <c r="FH52" s="133"/>
      <c r="FI52" s="133"/>
      <c r="FJ52" s="133"/>
      <c r="FK52" s="133"/>
      <c r="FL52" s="133"/>
      <c r="FM52" s="133"/>
      <c r="FN52" s="133"/>
      <c r="FO52" s="133"/>
      <c r="FP52" s="133"/>
      <c r="FQ52" s="133"/>
      <c r="FR52" s="133"/>
      <c r="FS52" s="133"/>
      <c r="FT52" s="133"/>
      <c r="FU52" s="133"/>
      <c r="FV52" s="133"/>
      <c r="FW52" s="133"/>
      <c r="FX52" s="133"/>
      <c r="FY52" s="133"/>
      <c r="FZ52" s="133"/>
      <c r="GA52" s="133"/>
      <c r="GB52" s="133"/>
      <c r="GC52" s="133"/>
      <c r="GD52" s="133"/>
      <c r="GE52" s="133"/>
      <c r="GF52" s="133"/>
      <c r="GG52" s="133"/>
      <c r="GH52" s="133"/>
      <c r="GI52" s="133"/>
      <c r="GJ52" s="133"/>
      <c r="GK52" s="133"/>
      <c r="GL52" s="133"/>
      <c r="GM52" s="133"/>
      <c r="GN52" s="133"/>
      <c r="GO52" s="133"/>
      <c r="GP52" s="133"/>
      <c r="GQ52" s="133"/>
      <c r="GR52" s="133"/>
      <c r="GS52" s="133"/>
      <c r="GT52" s="133"/>
      <c r="GU52" s="133"/>
      <c r="GV52" s="133"/>
      <c r="GW52" s="133"/>
      <c r="GX52" s="133"/>
      <c r="GY52" s="133"/>
      <c r="GZ52" s="133"/>
      <c r="HA52" s="133"/>
      <c r="HB52" s="133"/>
      <c r="HC52" s="133"/>
      <c r="HD52" s="133"/>
      <c r="HE52" s="133"/>
      <c r="HF52" s="133"/>
      <c r="HG52" s="133"/>
      <c r="HH52" s="133"/>
      <c r="HI52" s="133"/>
      <c r="HJ52" s="133"/>
      <c r="HK52" s="133"/>
      <c r="HL52" s="133"/>
      <c r="HM52" s="133"/>
      <c r="HN52" s="133"/>
      <c r="HO52" s="133"/>
      <c r="HP52" s="133"/>
      <c r="HQ52" s="133"/>
      <c r="HR52" s="133"/>
      <c r="HS52" s="133"/>
      <c r="HT52" s="133"/>
      <c r="HU52" s="133"/>
      <c r="HV52" s="133"/>
      <c r="HW52" s="133"/>
      <c r="HX52" s="133"/>
      <c r="HY52" s="133"/>
      <c r="HZ52" s="133"/>
      <c r="IA52" s="133"/>
      <c r="IB52" s="133"/>
      <c r="IC52" s="133"/>
      <c r="ID52" s="133"/>
      <c r="IE52" s="133"/>
      <c r="IF52" s="133"/>
      <c r="IG52" s="133"/>
      <c r="IH52" s="133"/>
      <c r="II52" s="133"/>
      <c r="IJ52" s="133"/>
      <c r="IK52" s="133"/>
      <c r="IL52" s="133"/>
      <c r="IM52" s="133"/>
      <c r="IN52" s="133"/>
      <c r="IO52" s="133"/>
      <c r="IP52" s="133"/>
      <c r="IQ52" s="133"/>
      <c r="IR52" s="133"/>
      <c r="IS52" s="133"/>
      <c r="IT52" s="133"/>
      <c r="IU52" s="133"/>
      <c r="IV52" s="133"/>
      <c r="IW52" s="133"/>
    </row>
    <row r="53" customFormat="false" ht="12" hidden="true" customHeight="true" outlineLevel="0" collapsed="false">
      <c r="A53" s="134" t="s">
        <v>74</v>
      </c>
      <c r="B53" s="81" t="n">
        <v>36879</v>
      </c>
      <c r="C53" s="124" t="n">
        <v>3900</v>
      </c>
      <c r="D53" s="124" t="n">
        <v>3150</v>
      </c>
      <c r="E53" s="125" t="n">
        <v>7050</v>
      </c>
      <c r="F53" s="126" t="n">
        <v>1338.164</v>
      </c>
      <c r="G53" s="135"/>
      <c r="H53" s="135"/>
      <c r="I53" s="124" t="n">
        <v>700</v>
      </c>
      <c r="J53" s="124" t="n">
        <v>483.026</v>
      </c>
      <c r="K53" s="124" t="n">
        <v>2616</v>
      </c>
      <c r="L53" s="124" t="n">
        <v>865.42</v>
      </c>
      <c r="M53" s="124" t="n">
        <v>835.9</v>
      </c>
      <c r="N53" s="124" t="n">
        <v>822.866</v>
      </c>
      <c r="O53" s="124" t="n">
        <v>30</v>
      </c>
      <c r="P53" s="125" t="n">
        <v>7691.376</v>
      </c>
      <c r="Q53" s="126" t="n">
        <v>-536.913</v>
      </c>
      <c r="R53" s="124" t="n">
        <v>-104.463</v>
      </c>
      <c r="S53" s="124" t="n">
        <v>-641.376</v>
      </c>
      <c r="T53" s="136" t="n">
        <v>27981180</v>
      </c>
      <c r="U53" s="125" t="n">
        <v>25572909</v>
      </c>
      <c r="V53" s="129" t="n">
        <v>0</v>
      </c>
      <c r="W53" s="130" t="n">
        <v>29.4332947942476</v>
      </c>
      <c r="X53" s="131" t="n">
        <v>32</v>
      </c>
      <c r="Y53" s="54" t="n">
        <v>20</v>
      </c>
      <c r="Z53" s="132" t="n">
        <v>26</v>
      </c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3"/>
      <c r="FS53" s="133"/>
      <c r="FT53" s="133"/>
      <c r="FU53" s="133"/>
      <c r="FV53" s="133"/>
      <c r="FW53" s="133"/>
      <c r="FX53" s="133"/>
      <c r="FY53" s="133"/>
      <c r="FZ53" s="133"/>
      <c r="GA53" s="133"/>
      <c r="GB53" s="133"/>
      <c r="GC53" s="133"/>
      <c r="GD53" s="133"/>
      <c r="GE53" s="133"/>
      <c r="GF53" s="133"/>
      <c r="GG53" s="133"/>
      <c r="GH53" s="133"/>
      <c r="GI53" s="133"/>
      <c r="GJ53" s="133"/>
      <c r="GK53" s="133"/>
      <c r="GL53" s="133"/>
      <c r="GM53" s="133"/>
      <c r="GN53" s="133"/>
      <c r="GO53" s="133"/>
      <c r="GP53" s="133"/>
      <c r="GQ53" s="133"/>
      <c r="GR53" s="133"/>
      <c r="GS53" s="133"/>
      <c r="GT53" s="133"/>
      <c r="GU53" s="133"/>
      <c r="GV53" s="133"/>
      <c r="GW53" s="133"/>
      <c r="GX53" s="133"/>
      <c r="GY53" s="133"/>
      <c r="GZ53" s="133"/>
      <c r="HA53" s="133"/>
      <c r="HB53" s="133"/>
      <c r="HC53" s="133"/>
      <c r="HD53" s="133"/>
      <c r="HE53" s="133"/>
      <c r="HF53" s="133"/>
      <c r="HG53" s="133"/>
      <c r="HH53" s="133"/>
      <c r="HI53" s="133"/>
      <c r="HJ53" s="133"/>
      <c r="HK53" s="133"/>
      <c r="HL53" s="133"/>
      <c r="HM53" s="133"/>
      <c r="HN53" s="133"/>
      <c r="HO53" s="133"/>
      <c r="HP53" s="133"/>
      <c r="HQ53" s="133"/>
      <c r="HR53" s="133"/>
      <c r="HS53" s="133"/>
      <c r="HT53" s="133"/>
      <c r="HU53" s="133"/>
      <c r="HV53" s="133"/>
      <c r="HW53" s="133"/>
      <c r="HX53" s="133"/>
      <c r="HY53" s="133"/>
      <c r="HZ53" s="133"/>
      <c r="IA53" s="133"/>
      <c r="IB53" s="133"/>
      <c r="IC53" s="133"/>
      <c r="ID53" s="133"/>
      <c r="IE53" s="133"/>
      <c r="IF53" s="133"/>
      <c r="IG53" s="133"/>
      <c r="IH53" s="133"/>
      <c r="II53" s="133"/>
      <c r="IJ53" s="133"/>
      <c r="IK53" s="133"/>
      <c r="IL53" s="133"/>
      <c r="IM53" s="133"/>
      <c r="IN53" s="133"/>
      <c r="IO53" s="133"/>
      <c r="IP53" s="133"/>
      <c r="IQ53" s="133"/>
      <c r="IR53" s="133"/>
      <c r="IS53" s="133"/>
      <c r="IT53" s="133"/>
      <c r="IU53" s="133"/>
      <c r="IV53" s="133"/>
      <c r="IW53" s="133"/>
    </row>
    <row r="54" customFormat="false" ht="12" hidden="true" customHeight="true" outlineLevel="0" collapsed="false">
      <c r="A54" s="134" t="s">
        <v>68</v>
      </c>
      <c r="B54" s="81" t="n">
        <v>36880</v>
      </c>
      <c r="C54" s="124" t="n">
        <v>3945.377</v>
      </c>
      <c r="D54" s="124" t="n">
        <v>3127.766</v>
      </c>
      <c r="E54" s="125" t="n">
        <v>7073.143</v>
      </c>
      <c r="F54" s="126" t="n">
        <v>1740.627</v>
      </c>
      <c r="G54" s="135"/>
      <c r="H54" s="135"/>
      <c r="I54" s="124" t="n">
        <v>676.495</v>
      </c>
      <c r="J54" s="124" t="n">
        <v>500.578</v>
      </c>
      <c r="K54" s="124" t="n">
        <v>2574.8</v>
      </c>
      <c r="L54" s="124" t="n">
        <v>845.163</v>
      </c>
      <c r="M54" s="124" t="n">
        <v>712.244</v>
      </c>
      <c r="N54" s="124" t="n">
        <v>852.254</v>
      </c>
      <c r="O54" s="124" t="n">
        <v>31</v>
      </c>
      <c r="P54" s="125" t="n">
        <v>7933.161</v>
      </c>
      <c r="Q54" s="126" t="n">
        <v>-508.817</v>
      </c>
      <c r="R54" s="124" t="n">
        <v>-351.201</v>
      </c>
      <c r="S54" s="124" t="n">
        <v>-860.018</v>
      </c>
      <c r="T54" s="136" t="n">
        <v>27472363</v>
      </c>
      <c r="U54" s="125" t="n">
        <v>25221708</v>
      </c>
      <c r="V54" s="129" t="n">
        <v>0</v>
      </c>
      <c r="W54" s="130" t="n">
        <v>36.3593085841571</v>
      </c>
      <c r="X54" s="131" t="n">
        <v>39</v>
      </c>
      <c r="Y54" s="54" t="n">
        <v>25</v>
      </c>
      <c r="Z54" s="132" t="n">
        <v>32</v>
      </c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3"/>
      <c r="FS54" s="133"/>
      <c r="FT54" s="133"/>
      <c r="FU54" s="133"/>
      <c r="FV54" s="133"/>
      <c r="FW54" s="133"/>
      <c r="FX54" s="133"/>
      <c r="FY54" s="133"/>
      <c r="FZ54" s="133"/>
      <c r="GA54" s="133"/>
      <c r="GB54" s="133"/>
      <c r="GC54" s="133"/>
      <c r="GD54" s="133"/>
      <c r="GE54" s="133"/>
      <c r="GF54" s="133"/>
      <c r="GG54" s="133"/>
      <c r="GH54" s="133"/>
      <c r="GI54" s="133"/>
      <c r="GJ54" s="133"/>
      <c r="GK54" s="133"/>
      <c r="GL54" s="133"/>
      <c r="GM54" s="133"/>
      <c r="GN54" s="133"/>
      <c r="GO54" s="133"/>
      <c r="GP54" s="133"/>
      <c r="GQ54" s="133"/>
      <c r="GR54" s="133"/>
      <c r="GS54" s="133"/>
      <c r="GT54" s="133"/>
      <c r="GU54" s="133"/>
      <c r="GV54" s="133"/>
      <c r="GW54" s="133"/>
      <c r="GX54" s="133"/>
      <c r="GY54" s="133"/>
      <c r="GZ54" s="133"/>
      <c r="HA54" s="133"/>
      <c r="HB54" s="133"/>
      <c r="HC54" s="133"/>
      <c r="HD54" s="133"/>
      <c r="HE54" s="133"/>
      <c r="HF54" s="133"/>
      <c r="HG54" s="133"/>
      <c r="HH54" s="133"/>
      <c r="HI54" s="133"/>
      <c r="HJ54" s="133"/>
      <c r="HK54" s="133"/>
      <c r="HL54" s="133"/>
      <c r="HM54" s="133"/>
      <c r="HN54" s="133"/>
      <c r="HO54" s="133"/>
      <c r="HP54" s="133"/>
      <c r="HQ54" s="133"/>
      <c r="HR54" s="133"/>
      <c r="HS54" s="133"/>
      <c r="HT54" s="133"/>
      <c r="HU54" s="133"/>
      <c r="HV54" s="133"/>
      <c r="HW54" s="133"/>
      <c r="HX54" s="133"/>
      <c r="HY54" s="133"/>
      <c r="HZ54" s="133"/>
      <c r="IA54" s="133"/>
      <c r="IB54" s="133"/>
      <c r="IC54" s="133"/>
      <c r="ID54" s="133"/>
      <c r="IE54" s="133"/>
      <c r="IF54" s="133"/>
      <c r="IG54" s="133"/>
      <c r="IH54" s="133"/>
      <c r="II54" s="133"/>
      <c r="IJ54" s="133"/>
      <c r="IK54" s="133"/>
      <c r="IL54" s="133"/>
      <c r="IM54" s="133"/>
      <c r="IN54" s="133"/>
      <c r="IO54" s="133"/>
      <c r="IP54" s="133"/>
      <c r="IQ54" s="133"/>
      <c r="IR54" s="133"/>
      <c r="IS54" s="133"/>
      <c r="IT54" s="133"/>
      <c r="IU54" s="133"/>
      <c r="IV54" s="133"/>
      <c r="IW54" s="133"/>
    </row>
    <row r="55" customFormat="false" ht="12" hidden="true" customHeight="true" outlineLevel="0" collapsed="false">
      <c r="A55" s="134" t="s">
        <v>69</v>
      </c>
      <c r="B55" s="81" t="n">
        <v>36881</v>
      </c>
      <c r="C55" s="124" t="n">
        <v>3911.826</v>
      </c>
      <c r="D55" s="124" t="n">
        <v>3148.557</v>
      </c>
      <c r="E55" s="125" t="n">
        <v>7060.383</v>
      </c>
      <c r="F55" s="126" t="n">
        <v>1544.564</v>
      </c>
      <c r="G55" s="135"/>
      <c r="H55" s="135"/>
      <c r="I55" s="124" t="n">
        <v>628.544</v>
      </c>
      <c r="J55" s="124" t="n">
        <v>516.905</v>
      </c>
      <c r="K55" s="124" t="n">
        <v>2614.753</v>
      </c>
      <c r="L55" s="124" t="n">
        <v>831.157</v>
      </c>
      <c r="M55" s="124" t="n">
        <v>715.955</v>
      </c>
      <c r="N55" s="124" t="n">
        <v>825.156</v>
      </c>
      <c r="O55" s="124" t="n">
        <v>31</v>
      </c>
      <c r="P55" s="125" t="n">
        <v>7708.034</v>
      </c>
      <c r="Q55" s="126" t="n">
        <v>-430.211</v>
      </c>
      <c r="R55" s="124" t="n">
        <v>-217.44</v>
      </c>
      <c r="S55" s="124" t="n">
        <v>-647.651</v>
      </c>
      <c r="T55" s="136" t="n">
        <v>27042152</v>
      </c>
      <c r="U55" s="125" t="n">
        <v>25004268</v>
      </c>
      <c r="V55" s="129" t="n">
        <v>0</v>
      </c>
      <c r="W55" s="130" t="n">
        <v>19.1088262256115</v>
      </c>
      <c r="X55" s="131" t="n">
        <v>47</v>
      </c>
      <c r="Y55" s="54" t="n">
        <v>30</v>
      </c>
      <c r="Z55" s="132" t="n">
        <v>38.5</v>
      </c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33"/>
      <c r="BW55" s="133"/>
      <c r="BX55" s="133"/>
      <c r="BY55" s="133"/>
      <c r="BZ55" s="133"/>
      <c r="CA55" s="133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  <c r="EW55" s="133"/>
      <c r="EX55" s="133"/>
      <c r="EY55" s="133"/>
      <c r="EZ55" s="133"/>
      <c r="FA55" s="133"/>
      <c r="FB55" s="133"/>
      <c r="FC55" s="133"/>
      <c r="FD55" s="133"/>
      <c r="FE55" s="133"/>
      <c r="FF55" s="133"/>
      <c r="FG55" s="133"/>
      <c r="FH55" s="133"/>
      <c r="FI55" s="133"/>
      <c r="FJ55" s="133"/>
      <c r="FK55" s="133"/>
      <c r="FL55" s="133"/>
      <c r="FM55" s="133"/>
      <c r="FN55" s="133"/>
      <c r="FO55" s="133"/>
      <c r="FP55" s="133"/>
      <c r="FQ55" s="133"/>
      <c r="FR55" s="133"/>
      <c r="FS55" s="133"/>
      <c r="FT55" s="133"/>
      <c r="FU55" s="133"/>
      <c r="FV55" s="133"/>
      <c r="FW55" s="133"/>
      <c r="FX55" s="133"/>
      <c r="FY55" s="133"/>
      <c r="FZ55" s="133"/>
      <c r="GA55" s="133"/>
      <c r="GB55" s="133"/>
      <c r="GC55" s="133"/>
      <c r="GD55" s="133"/>
      <c r="GE55" s="133"/>
      <c r="GF55" s="133"/>
      <c r="GG55" s="133"/>
      <c r="GH55" s="133"/>
      <c r="GI55" s="133"/>
      <c r="GJ55" s="133"/>
      <c r="GK55" s="133"/>
      <c r="GL55" s="133"/>
      <c r="GM55" s="133"/>
      <c r="GN55" s="133"/>
      <c r="GO55" s="133"/>
      <c r="GP55" s="133"/>
      <c r="GQ55" s="133"/>
      <c r="GR55" s="133"/>
      <c r="GS55" s="133"/>
      <c r="GT55" s="133"/>
      <c r="GU55" s="133"/>
      <c r="GV55" s="133"/>
      <c r="GW55" s="133"/>
      <c r="GX55" s="133"/>
      <c r="GY55" s="133"/>
      <c r="GZ55" s="133"/>
      <c r="HA55" s="133"/>
      <c r="HB55" s="133"/>
      <c r="HC55" s="133"/>
      <c r="HD55" s="133"/>
      <c r="HE55" s="133"/>
      <c r="HF55" s="133"/>
      <c r="HG55" s="133"/>
      <c r="HH55" s="133"/>
      <c r="HI55" s="133"/>
      <c r="HJ55" s="133"/>
      <c r="HK55" s="133"/>
      <c r="HL55" s="133"/>
      <c r="HM55" s="133"/>
      <c r="HN55" s="133"/>
      <c r="HO55" s="133"/>
      <c r="HP55" s="133"/>
      <c r="HQ55" s="133"/>
      <c r="HR55" s="133"/>
      <c r="HS55" s="133"/>
      <c r="HT55" s="133"/>
      <c r="HU55" s="133"/>
      <c r="HV55" s="133"/>
      <c r="HW55" s="133"/>
      <c r="HX55" s="133"/>
      <c r="HY55" s="133"/>
      <c r="HZ55" s="133"/>
      <c r="IA55" s="133"/>
      <c r="IB55" s="133"/>
      <c r="IC55" s="133"/>
      <c r="ID55" s="133"/>
      <c r="IE55" s="133"/>
      <c r="IF55" s="133"/>
      <c r="IG55" s="133"/>
      <c r="IH55" s="133"/>
      <c r="II55" s="133"/>
      <c r="IJ55" s="133"/>
      <c r="IK55" s="133"/>
      <c r="IL55" s="133"/>
      <c r="IM55" s="133"/>
      <c r="IN55" s="133"/>
      <c r="IO55" s="133"/>
      <c r="IP55" s="133"/>
      <c r="IQ55" s="133"/>
      <c r="IR55" s="133"/>
      <c r="IS55" s="133"/>
      <c r="IT55" s="133"/>
      <c r="IU55" s="133"/>
      <c r="IV55" s="133"/>
      <c r="IW55" s="133"/>
    </row>
    <row r="56" customFormat="false" ht="12" hidden="true" customHeight="true" outlineLevel="0" collapsed="false">
      <c r="A56" s="134" t="s">
        <v>70</v>
      </c>
      <c r="B56" s="81" t="n">
        <v>36882</v>
      </c>
      <c r="C56" s="124" t="n">
        <v>3969.563</v>
      </c>
      <c r="D56" s="124" t="n">
        <v>3220.23</v>
      </c>
      <c r="E56" s="125" t="n">
        <v>7189.793</v>
      </c>
      <c r="F56" s="126" t="n">
        <v>1085.502</v>
      </c>
      <c r="G56" s="135"/>
      <c r="H56" s="135"/>
      <c r="I56" s="124" t="n">
        <v>609.318</v>
      </c>
      <c r="J56" s="124" t="n">
        <v>508.261</v>
      </c>
      <c r="K56" s="124" t="n">
        <v>2679.857</v>
      </c>
      <c r="L56" s="124" t="n">
        <v>867.777</v>
      </c>
      <c r="M56" s="124" t="n">
        <v>913.315</v>
      </c>
      <c r="N56" s="124" t="n">
        <v>838.918</v>
      </c>
      <c r="O56" s="124" t="n">
        <v>30</v>
      </c>
      <c r="P56" s="125" t="n">
        <v>7532.948</v>
      </c>
      <c r="Q56" s="126" t="n">
        <v>-396.028</v>
      </c>
      <c r="R56" s="124" t="n">
        <v>52.873</v>
      </c>
      <c r="S56" s="124" t="n">
        <v>-343.155</v>
      </c>
      <c r="T56" s="136" t="n">
        <v>26646124</v>
      </c>
      <c r="U56" s="125" t="n">
        <v>25057141</v>
      </c>
      <c r="V56" s="129" t="n">
        <v>0</v>
      </c>
      <c r="W56" s="130" t="n">
        <v>23.3660180119272</v>
      </c>
      <c r="X56" s="131" t="n">
        <v>43</v>
      </c>
      <c r="Y56" s="54" t="n">
        <v>26</v>
      </c>
      <c r="Z56" s="132" t="n">
        <v>34.5</v>
      </c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  <c r="EW56" s="133"/>
      <c r="EX56" s="133"/>
      <c r="EY56" s="133"/>
      <c r="EZ56" s="133"/>
      <c r="FA56" s="133"/>
      <c r="FB56" s="133"/>
      <c r="FC56" s="133"/>
      <c r="FD56" s="133"/>
      <c r="FE56" s="133"/>
      <c r="FF56" s="133"/>
      <c r="FG56" s="133"/>
      <c r="FH56" s="133"/>
      <c r="FI56" s="133"/>
      <c r="FJ56" s="133"/>
      <c r="FK56" s="133"/>
      <c r="FL56" s="133"/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33"/>
      <c r="GK56" s="133"/>
      <c r="GL56" s="133"/>
      <c r="GM56" s="133"/>
      <c r="GN56" s="133"/>
      <c r="GO56" s="133"/>
      <c r="GP56" s="133"/>
      <c r="GQ56" s="133"/>
      <c r="GR56" s="133"/>
      <c r="GS56" s="133"/>
      <c r="GT56" s="133"/>
      <c r="GU56" s="133"/>
      <c r="GV56" s="133"/>
      <c r="GW56" s="133"/>
      <c r="GX56" s="133"/>
      <c r="GY56" s="133"/>
      <c r="GZ56" s="133"/>
      <c r="HA56" s="133"/>
      <c r="HB56" s="133"/>
      <c r="HC56" s="133"/>
      <c r="HD56" s="133"/>
      <c r="HE56" s="133"/>
      <c r="HF56" s="133"/>
      <c r="HG56" s="133"/>
      <c r="HH56" s="133"/>
      <c r="HI56" s="133"/>
      <c r="HJ56" s="133"/>
      <c r="HK56" s="133"/>
      <c r="HL56" s="133"/>
      <c r="HM56" s="133"/>
      <c r="HN56" s="133"/>
      <c r="HO56" s="133"/>
      <c r="HP56" s="133"/>
      <c r="HQ56" s="133"/>
      <c r="HR56" s="133"/>
      <c r="HS56" s="133"/>
      <c r="HT56" s="133"/>
      <c r="HU56" s="133"/>
      <c r="HV56" s="133"/>
      <c r="HW56" s="133"/>
      <c r="HX56" s="133"/>
      <c r="HY56" s="133"/>
      <c r="HZ56" s="133"/>
      <c r="IA56" s="133"/>
      <c r="IB56" s="133"/>
      <c r="IC56" s="133"/>
      <c r="ID56" s="133"/>
      <c r="IE56" s="133"/>
      <c r="IF56" s="133"/>
      <c r="IG56" s="133"/>
      <c r="IH56" s="133"/>
      <c r="II56" s="133"/>
      <c r="IJ56" s="133"/>
      <c r="IK56" s="133"/>
      <c r="IL56" s="133"/>
      <c r="IM56" s="133"/>
      <c r="IN56" s="133"/>
      <c r="IO56" s="133"/>
      <c r="IP56" s="133"/>
      <c r="IQ56" s="133"/>
      <c r="IR56" s="133"/>
      <c r="IS56" s="133"/>
      <c r="IT56" s="133"/>
      <c r="IU56" s="133"/>
      <c r="IV56" s="133"/>
      <c r="IW56" s="133"/>
    </row>
    <row r="57" customFormat="false" ht="12" hidden="true" customHeight="true" outlineLevel="0" collapsed="false">
      <c r="A57" s="134" t="s">
        <v>71</v>
      </c>
      <c r="B57" s="81" t="n">
        <v>36883</v>
      </c>
      <c r="C57" s="124" t="n">
        <v>3939.37</v>
      </c>
      <c r="D57" s="124" t="n">
        <v>3144.695</v>
      </c>
      <c r="E57" s="125" t="n">
        <v>7084.065</v>
      </c>
      <c r="F57" s="126" t="n">
        <v>837.614</v>
      </c>
      <c r="G57" s="135"/>
      <c r="H57" s="135"/>
      <c r="I57" s="124" t="n">
        <v>588.735</v>
      </c>
      <c r="J57" s="124" t="n">
        <v>505.496</v>
      </c>
      <c r="K57" s="124" t="n">
        <v>2569.739</v>
      </c>
      <c r="L57" s="124" t="n">
        <v>872.237</v>
      </c>
      <c r="M57" s="124" t="n">
        <v>1086.098</v>
      </c>
      <c r="N57" s="124" t="n">
        <v>839.786</v>
      </c>
      <c r="O57" s="124" t="n">
        <v>36</v>
      </c>
      <c r="P57" s="125" t="n">
        <v>7335.705</v>
      </c>
      <c r="Q57" s="126" t="n">
        <v>-293.064</v>
      </c>
      <c r="R57" s="124" t="n">
        <v>41.424</v>
      </c>
      <c r="S57" s="124" t="n">
        <v>-251.64</v>
      </c>
      <c r="T57" s="136" t="n">
        <v>26353060</v>
      </c>
      <c r="U57" s="125" t="n">
        <v>25098565</v>
      </c>
      <c r="V57" s="129" t="n">
        <v>-3.12638803734444E-013</v>
      </c>
      <c r="W57" s="130" t="n">
        <v>35.3001899907957</v>
      </c>
      <c r="X57" s="131" t="n">
        <v>46</v>
      </c>
      <c r="Y57" s="54" t="n">
        <v>24</v>
      </c>
      <c r="Z57" s="132" t="n">
        <v>35</v>
      </c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  <c r="EW57" s="133"/>
      <c r="EX57" s="133"/>
      <c r="EY57" s="133"/>
      <c r="EZ57" s="133"/>
      <c r="FA57" s="133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3"/>
      <c r="FS57" s="133"/>
      <c r="FT57" s="133"/>
      <c r="FU57" s="133"/>
      <c r="FV57" s="133"/>
      <c r="FW57" s="133"/>
      <c r="FX57" s="133"/>
      <c r="FY57" s="133"/>
      <c r="FZ57" s="133"/>
      <c r="GA57" s="133"/>
      <c r="GB57" s="133"/>
      <c r="GC57" s="133"/>
      <c r="GD57" s="133"/>
      <c r="GE57" s="133"/>
      <c r="GF57" s="133"/>
      <c r="GG57" s="133"/>
      <c r="GH57" s="133"/>
      <c r="GI57" s="133"/>
      <c r="GJ57" s="133"/>
      <c r="GK57" s="133"/>
      <c r="GL57" s="133"/>
      <c r="GM57" s="133"/>
      <c r="GN57" s="133"/>
      <c r="GO57" s="133"/>
      <c r="GP57" s="133"/>
      <c r="GQ57" s="133"/>
      <c r="GR57" s="133"/>
      <c r="GS57" s="133"/>
      <c r="GT57" s="133"/>
      <c r="GU57" s="133"/>
      <c r="GV57" s="133"/>
      <c r="GW57" s="133"/>
      <c r="GX57" s="133"/>
      <c r="GY57" s="133"/>
      <c r="GZ57" s="133"/>
      <c r="HA57" s="133"/>
      <c r="HB57" s="133"/>
      <c r="HC57" s="133"/>
      <c r="HD57" s="133"/>
      <c r="HE57" s="133"/>
      <c r="HF57" s="133"/>
      <c r="HG57" s="133"/>
      <c r="HH57" s="133"/>
      <c r="HI57" s="133"/>
      <c r="HJ57" s="133"/>
      <c r="HK57" s="133"/>
      <c r="HL57" s="133"/>
      <c r="HM57" s="133"/>
      <c r="HN57" s="133"/>
      <c r="HO57" s="133"/>
      <c r="HP57" s="133"/>
      <c r="HQ57" s="133"/>
      <c r="HR57" s="133"/>
      <c r="HS57" s="133"/>
      <c r="HT57" s="133"/>
      <c r="HU57" s="133"/>
      <c r="HV57" s="133"/>
      <c r="HW57" s="133"/>
      <c r="HX57" s="133"/>
      <c r="HY57" s="133"/>
      <c r="HZ57" s="133"/>
      <c r="IA57" s="133"/>
      <c r="IB57" s="133"/>
      <c r="IC57" s="133"/>
      <c r="ID57" s="133"/>
      <c r="IE57" s="133"/>
      <c r="IF57" s="133"/>
      <c r="IG57" s="133"/>
      <c r="IH57" s="133"/>
      <c r="II57" s="133"/>
      <c r="IJ57" s="133"/>
      <c r="IK57" s="133"/>
      <c r="IL57" s="133"/>
      <c r="IM57" s="133"/>
      <c r="IN57" s="133"/>
      <c r="IO57" s="133"/>
      <c r="IP57" s="133"/>
      <c r="IQ57" s="133"/>
      <c r="IR57" s="133"/>
      <c r="IS57" s="133"/>
      <c r="IT57" s="133"/>
      <c r="IU57" s="133"/>
      <c r="IV57" s="133"/>
      <c r="IW57" s="133"/>
    </row>
    <row r="58" customFormat="false" ht="12" hidden="true" customHeight="true" outlineLevel="0" collapsed="false">
      <c r="A58" s="134" t="s">
        <v>72</v>
      </c>
      <c r="B58" s="81" t="n">
        <v>36884</v>
      </c>
      <c r="C58" s="124" t="n">
        <v>3988.541</v>
      </c>
      <c r="D58" s="124" t="n">
        <v>3204.457</v>
      </c>
      <c r="E58" s="125" t="n">
        <v>7192.998</v>
      </c>
      <c r="F58" s="126" t="n">
        <v>1259.633</v>
      </c>
      <c r="G58" s="135"/>
      <c r="H58" s="135"/>
      <c r="I58" s="124" t="n">
        <v>638.356</v>
      </c>
      <c r="J58" s="124" t="n">
        <v>485.059</v>
      </c>
      <c r="K58" s="124" t="n">
        <v>2612.283</v>
      </c>
      <c r="L58" s="124" t="n">
        <v>888.807</v>
      </c>
      <c r="M58" s="124" t="n">
        <v>1061.649</v>
      </c>
      <c r="N58" s="124" t="n">
        <v>839.101</v>
      </c>
      <c r="O58" s="124" t="n">
        <v>39</v>
      </c>
      <c r="P58" s="125" t="n">
        <v>7823.888</v>
      </c>
      <c r="Q58" s="126" t="n">
        <v>-501.946</v>
      </c>
      <c r="R58" s="124" t="n">
        <v>-128.944</v>
      </c>
      <c r="S58" s="124" t="n">
        <v>-630.89</v>
      </c>
      <c r="T58" s="136" t="n">
        <v>25851114</v>
      </c>
      <c r="U58" s="125" t="n">
        <v>24969621</v>
      </c>
      <c r="V58" s="129" t="n">
        <v>0</v>
      </c>
      <c r="W58" s="130" t="n">
        <v>30.7472101785965</v>
      </c>
      <c r="X58" s="131" t="n">
        <v>35</v>
      </c>
      <c r="Y58" s="54" t="n">
        <v>24</v>
      </c>
      <c r="Z58" s="132" t="n">
        <v>29.5</v>
      </c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  <c r="EZ58" s="133"/>
      <c r="FA58" s="133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3"/>
      <c r="FS58" s="133"/>
      <c r="FT58" s="133"/>
      <c r="FU58" s="133"/>
      <c r="FV58" s="133"/>
      <c r="FW58" s="133"/>
      <c r="FX58" s="133"/>
      <c r="FY58" s="133"/>
      <c r="FZ58" s="133"/>
      <c r="GA58" s="133"/>
      <c r="GB58" s="133"/>
      <c r="GC58" s="133"/>
      <c r="GD58" s="133"/>
      <c r="GE58" s="133"/>
      <c r="GF58" s="133"/>
      <c r="GG58" s="133"/>
      <c r="GH58" s="133"/>
      <c r="GI58" s="133"/>
      <c r="GJ58" s="133"/>
      <c r="GK58" s="133"/>
      <c r="GL58" s="133"/>
      <c r="GM58" s="133"/>
      <c r="GN58" s="133"/>
      <c r="GO58" s="133"/>
      <c r="GP58" s="133"/>
      <c r="GQ58" s="133"/>
      <c r="GR58" s="133"/>
      <c r="GS58" s="133"/>
      <c r="GT58" s="133"/>
      <c r="GU58" s="133"/>
      <c r="GV58" s="133"/>
      <c r="GW58" s="133"/>
      <c r="GX58" s="133"/>
      <c r="GY58" s="133"/>
      <c r="GZ58" s="133"/>
      <c r="HA58" s="133"/>
      <c r="HB58" s="133"/>
      <c r="HC58" s="133"/>
      <c r="HD58" s="133"/>
      <c r="HE58" s="133"/>
      <c r="HF58" s="133"/>
      <c r="HG58" s="133"/>
      <c r="HH58" s="133"/>
      <c r="HI58" s="133"/>
      <c r="HJ58" s="133"/>
      <c r="HK58" s="133"/>
      <c r="HL58" s="133"/>
      <c r="HM58" s="133"/>
      <c r="HN58" s="133"/>
      <c r="HO58" s="133"/>
      <c r="HP58" s="133"/>
      <c r="HQ58" s="133"/>
      <c r="HR58" s="133"/>
      <c r="HS58" s="133"/>
      <c r="HT58" s="133"/>
      <c r="HU58" s="133"/>
      <c r="HV58" s="133"/>
      <c r="HW58" s="133"/>
      <c r="HX58" s="133"/>
      <c r="HY58" s="133"/>
      <c r="HZ58" s="133"/>
      <c r="IA58" s="133"/>
      <c r="IB58" s="133"/>
      <c r="IC58" s="133"/>
      <c r="ID58" s="133"/>
      <c r="IE58" s="133"/>
      <c r="IF58" s="133"/>
      <c r="IG58" s="133"/>
      <c r="IH58" s="133"/>
      <c r="II58" s="133"/>
      <c r="IJ58" s="133"/>
      <c r="IK58" s="133"/>
      <c r="IL58" s="133"/>
      <c r="IM58" s="133"/>
      <c r="IN58" s="133"/>
      <c r="IO58" s="133"/>
      <c r="IP58" s="133"/>
      <c r="IQ58" s="133"/>
      <c r="IR58" s="133"/>
      <c r="IS58" s="133"/>
      <c r="IT58" s="133"/>
      <c r="IU58" s="133"/>
      <c r="IV58" s="133"/>
      <c r="IW58" s="133"/>
    </row>
    <row r="59" customFormat="false" ht="12" hidden="true" customHeight="true" outlineLevel="0" collapsed="false">
      <c r="A59" s="134" t="s">
        <v>73</v>
      </c>
      <c r="B59" s="81" t="n">
        <v>36885</v>
      </c>
      <c r="C59" s="124" t="n">
        <v>3923.388</v>
      </c>
      <c r="D59" s="124" t="n">
        <v>3178.328</v>
      </c>
      <c r="E59" s="125" t="n">
        <v>7101.716</v>
      </c>
      <c r="F59" s="126" t="n">
        <v>1138.641</v>
      </c>
      <c r="G59" s="135"/>
      <c r="H59" s="135"/>
      <c r="I59" s="124" t="n">
        <v>662.274</v>
      </c>
      <c r="J59" s="124" t="n">
        <v>506.695</v>
      </c>
      <c r="K59" s="124" t="n">
        <v>2574.164</v>
      </c>
      <c r="L59" s="124" t="n">
        <v>884.687</v>
      </c>
      <c r="M59" s="124" t="n">
        <v>1024.491</v>
      </c>
      <c r="N59" s="124" t="n">
        <v>842.174</v>
      </c>
      <c r="O59" s="124" t="n">
        <v>43</v>
      </c>
      <c r="P59" s="125" t="n">
        <v>7676.126</v>
      </c>
      <c r="Q59" s="126" t="n">
        <v>-392.917</v>
      </c>
      <c r="R59" s="124" t="n">
        <v>-181.493</v>
      </c>
      <c r="S59" s="124" t="n">
        <v>-574.41</v>
      </c>
      <c r="T59" s="136" t="n">
        <v>25458197</v>
      </c>
      <c r="U59" s="125" t="n">
        <v>24788128</v>
      </c>
      <c r="V59" s="129" t="n">
        <v>0</v>
      </c>
      <c r="W59" s="130" t="n">
        <v>25.4450734331165</v>
      </c>
      <c r="X59" s="131" t="n">
        <v>34</v>
      </c>
      <c r="Y59" s="54" t="n">
        <v>18</v>
      </c>
      <c r="Z59" s="132" t="n">
        <v>26</v>
      </c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3"/>
      <c r="GE59" s="133"/>
      <c r="GF59" s="133"/>
      <c r="GG59" s="133"/>
      <c r="GH59" s="133"/>
      <c r="GI59" s="133"/>
      <c r="GJ59" s="133"/>
      <c r="GK59" s="133"/>
      <c r="GL59" s="133"/>
      <c r="GM59" s="133"/>
      <c r="GN59" s="133"/>
      <c r="GO59" s="133"/>
      <c r="GP59" s="133"/>
      <c r="GQ59" s="133"/>
      <c r="GR59" s="133"/>
      <c r="GS59" s="133"/>
      <c r="GT59" s="133"/>
      <c r="GU59" s="133"/>
      <c r="GV59" s="133"/>
      <c r="GW59" s="133"/>
      <c r="GX59" s="133"/>
      <c r="GY59" s="133"/>
      <c r="GZ59" s="133"/>
      <c r="HA59" s="133"/>
      <c r="HB59" s="133"/>
      <c r="HC59" s="133"/>
      <c r="HD59" s="133"/>
      <c r="HE59" s="133"/>
      <c r="HF59" s="133"/>
      <c r="HG59" s="133"/>
      <c r="HH59" s="133"/>
      <c r="HI59" s="133"/>
      <c r="HJ59" s="133"/>
      <c r="HK59" s="133"/>
      <c r="HL59" s="133"/>
      <c r="HM59" s="133"/>
      <c r="HN59" s="133"/>
      <c r="HO59" s="133"/>
      <c r="HP59" s="133"/>
      <c r="HQ59" s="133"/>
      <c r="HR59" s="133"/>
      <c r="HS59" s="133"/>
      <c r="HT59" s="133"/>
      <c r="HU59" s="133"/>
      <c r="HV59" s="133"/>
      <c r="HW59" s="133"/>
      <c r="HX59" s="133"/>
      <c r="HY59" s="133"/>
      <c r="HZ59" s="133"/>
      <c r="IA59" s="133"/>
      <c r="IB59" s="133"/>
      <c r="IC59" s="133"/>
      <c r="ID59" s="133"/>
      <c r="IE59" s="133"/>
      <c r="IF59" s="133"/>
      <c r="IG59" s="133"/>
      <c r="IH59" s="133"/>
      <c r="II59" s="133"/>
      <c r="IJ59" s="133"/>
      <c r="IK59" s="133"/>
      <c r="IL59" s="133"/>
      <c r="IM59" s="133"/>
      <c r="IN59" s="133"/>
      <c r="IO59" s="133"/>
      <c r="IP59" s="133"/>
      <c r="IQ59" s="133"/>
      <c r="IR59" s="133"/>
      <c r="IS59" s="133"/>
      <c r="IT59" s="133"/>
      <c r="IU59" s="133"/>
      <c r="IV59" s="133"/>
      <c r="IW59" s="133"/>
    </row>
    <row r="60" customFormat="false" ht="12" hidden="true" customHeight="true" outlineLevel="0" collapsed="false">
      <c r="A60" s="134" t="s">
        <v>74</v>
      </c>
      <c r="B60" s="81" t="n">
        <v>36886</v>
      </c>
      <c r="C60" s="124" t="n">
        <v>3942.465</v>
      </c>
      <c r="D60" s="124" t="n">
        <v>3212.092</v>
      </c>
      <c r="E60" s="125" t="n">
        <v>7154.557</v>
      </c>
      <c r="F60" s="126" t="n">
        <v>1156.363</v>
      </c>
      <c r="G60" s="135"/>
      <c r="H60" s="135"/>
      <c r="I60" s="124" t="n">
        <v>740.92</v>
      </c>
      <c r="J60" s="124" t="n">
        <v>510.095</v>
      </c>
      <c r="K60" s="124" t="n">
        <v>2653.392</v>
      </c>
      <c r="L60" s="124" t="n">
        <v>874.869</v>
      </c>
      <c r="M60" s="124" t="n">
        <v>944.531</v>
      </c>
      <c r="N60" s="124" t="n">
        <v>846.16</v>
      </c>
      <c r="O60" s="124" t="n">
        <v>43</v>
      </c>
      <c r="P60" s="125" t="n">
        <v>7769.33</v>
      </c>
      <c r="Q60" s="126" t="n">
        <v>-453.834</v>
      </c>
      <c r="R60" s="124" t="n">
        <v>-160.939</v>
      </c>
      <c r="S60" s="124" t="n">
        <v>-614.773</v>
      </c>
      <c r="T60" s="136" t="n">
        <v>25004363</v>
      </c>
      <c r="U60" s="125" t="n">
        <v>24627189</v>
      </c>
      <c r="V60" s="129" t="n">
        <v>0</v>
      </c>
      <c r="W60" s="130" t="n">
        <v>19.3801701408029</v>
      </c>
      <c r="X60" s="131" t="n">
        <v>31</v>
      </c>
      <c r="Y60" s="54" t="n">
        <v>14</v>
      </c>
      <c r="Z60" s="132" t="n">
        <v>22.5</v>
      </c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3"/>
      <c r="GV60" s="133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3"/>
      <c r="HI60" s="133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3"/>
      <c r="HV60" s="133"/>
      <c r="HW60" s="133"/>
      <c r="HX60" s="133"/>
      <c r="HY60" s="133"/>
      <c r="HZ60" s="133"/>
      <c r="IA60" s="133"/>
      <c r="IB60" s="133"/>
      <c r="IC60" s="133"/>
      <c r="ID60" s="133"/>
      <c r="IE60" s="133"/>
      <c r="IF60" s="133"/>
      <c r="IG60" s="133"/>
      <c r="IH60" s="133"/>
      <c r="II60" s="133"/>
      <c r="IJ60" s="133"/>
      <c r="IK60" s="133"/>
      <c r="IL60" s="133"/>
      <c r="IM60" s="133"/>
      <c r="IN60" s="133"/>
      <c r="IO60" s="133"/>
      <c r="IP60" s="133"/>
      <c r="IQ60" s="133"/>
      <c r="IR60" s="133"/>
      <c r="IS60" s="133"/>
      <c r="IT60" s="133"/>
      <c r="IU60" s="133"/>
      <c r="IV60" s="133"/>
      <c r="IW60" s="133"/>
    </row>
    <row r="61" customFormat="false" ht="12" hidden="true" customHeight="true" outlineLevel="0" collapsed="false">
      <c r="A61" s="134" t="s">
        <v>68</v>
      </c>
      <c r="B61" s="81" t="n">
        <v>36887</v>
      </c>
      <c r="C61" s="124" t="n">
        <v>3994.533</v>
      </c>
      <c r="D61" s="124" t="n">
        <v>3162.557</v>
      </c>
      <c r="E61" s="125" t="n">
        <v>7157.09</v>
      </c>
      <c r="F61" s="126" t="n">
        <v>988.195</v>
      </c>
      <c r="G61" s="135"/>
      <c r="H61" s="135"/>
      <c r="I61" s="124" t="n">
        <v>702.348</v>
      </c>
      <c r="J61" s="124" t="n">
        <v>516.712</v>
      </c>
      <c r="K61" s="124" t="n">
        <v>2610.831</v>
      </c>
      <c r="L61" s="124" t="n">
        <v>871.267</v>
      </c>
      <c r="M61" s="124" t="n">
        <v>955.594</v>
      </c>
      <c r="N61" s="124" t="n">
        <v>841.226</v>
      </c>
      <c r="O61" s="124" t="n">
        <v>43</v>
      </c>
      <c r="P61" s="125" t="n">
        <v>7529.173</v>
      </c>
      <c r="Q61" s="126" t="n">
        <v>-443.947</v>
      </c>
      <c r="R61" s="124" t="n">
        <v>71.864</v>
      </c>
      <c r="S61" s="124" t="n">
        <v>-372.083</v>
      </c>
      <c r="T61" s="136" t="n">
        <v>24560416</v>
      </c>
      <c r="U61" s="125" t="n">
        <v>24699053</v>
      </c>
      <c r="V61" s="129" t="n">
        <v>0</v>
      </c>
      <c r="W61" s="130" t="n">
        <v>31.4012021125898</v>
      </c>
      <c r="X61" s="131" t="n">
        <v>36</v>
      </c>
      <c r="Y61" s="54" t="n">
        <v>14</v>
      </c>
      <c r="Z61" s="132" t="n">
        <v>25</v>
      </c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  <c r="EW61" s="133"/>
      <c r="EX61" s="133"/>
      <c r="EY61" s="133"/>
      <c r="EZ61" s="133"/>
      <c r="FA61" s="133"/>
      <c r="FB61" s="133"/>
      <c r="FC61" s="133"/>
      <c r="FD61" s="133"/>
      <c r="FE61" s="133"/>
      <c r="FF61" s="133"/>
      <c r="FG61" s="133"/>
      <c r="FH61" s="133"/>
      <c r="FI61" s="133"/>
      <c r="FJ61" s="133"/>
      <c r="FK61" s="133"/>
      <c r="FL61" s="133"/>
      <c r="FM61" s="133"/>
      <c r="FN61" s="133"/>
      <c r="FO61" s="133"/>
      <c r="FP61" s="133"/>
      <c r="FQ61" s="133"/>
      <c r="FR61" s="133"/>
      <c r="FS61" s="133"/>
      <c r="FT61" s="133"/>
      <c r="FU61" s="133"/>
      <c r="FV61" s="133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3"/>
      <c r="GI61" s="133"/>
      <c r="GJ61" s="133"/>
      <c r="GK61" s="133"/>
      <c r="GL61" s="133"/>
      <c r="GM61" s="133"/>
      <c r="GN61" s="133"/>
      <c r="GO61" s="133"/>
      <c r="GP61" s="133"/>
      <c r="GQ61" s="133"/>
      <c r="GR61" s="133"/>
      <c r="GS61" s="133"/>
      <c r="GT61" s="133"/>
      <c r="GU61" s="133"/>
      <c r="GV61" s="133"/>
      <c r="GW61" s="133"/>
      <c r="GX61" s="133"/>
      <c r="GY61" s="133"/>
      <c r="GZ61" s="133"/>
      <c r="HA61" s="133"/>
      <c r="HB61" s="133"/>
      <c r="HC61" s="133"/>
      <c r="HD61" s="133"/>
      <c r="HE61" s="133"/>
      <c r="HF61" s="133"/>
      <c r="HG61" s="133"/>
      <c r="HH61" s="133"/>
      <c r="HI61" s="133"/>
      <c r="HJ61" s="133"/>
      <c r="HK61" s="133"/>
      <c r="HL61" s="133"/>
      <c r="HM61" s="133"/>
      <c r="HN61" s="133"/>
      <c r="HO61" s="133"/>
      <c r="HP61" s="133"/>
      <c r="HQ61" s="133"/>
      <c r="HR61" s="133"/>
      <c r="HS61" s="133"/>
      <c r="HT61" s="133"/>
      <c r="HU61" s="133"/>
      <c r="HV61" s="133"/>
      <c r="HW61" s="133"/>
      <c r="HX61" s="133"/>
      <c r="HY61" s="133"/>
      <c r="HZ61" s="133"/>
      <c r="IA61" s="133"/>
      <c r="IB61" s="133"/>
      <c r="IC61" s="133"/>
      <c r="ID61" s="133"/>
      <c r="IE61" s="133"/>
      <c r="IF61" s="133"/>
      <c r="IG61" s="133"/>
      <c r="IH61" s="133"/>
      <c r="II61" s="133"/>
      <c r="IJ61" s="133"/>
      <c r="IK61" s="133"/>
      <c r="IL61" s="133"/>
      <c r="IM61" s="133"/>
      <c r="IN61" s="133"/>
      <c r="IO61" s="133"/>
      <c r="IP61" s="133"/>
      <c r="IQ61" s="133"/>
      <c r="IR61" s="133"/>
      <c r="IS61" s="133"/>
      <c r="IT61" s="133"/>
      <c r="IU61" s="133"/>
      <c r="IV61" s="133"/>
      <c r="IW61" s="133"/>
    </row>
    <row r="62" customFormat="false" ht="12" hidden="true" customHeight="true" outlineLevel="0" collapsed="false">
      <c r="A62" s="134" t="s">
        <v>69</v>
      </c>
      <c r="B62" s="81" t="n">
        <v>36888</v>
      </c>
      <c r="C62" s="124" t="n">
        <v>3971.581</v>
      </c>
      <c r="D62" s="124" t="n">
        <v>3141.613</v>
      </c>
      <c r="E62" s="125" t="n">
        <v>7113.194</v>
      </c>
      <c r="F62" s="126" t="n">
        <v>896.394</v>
      </c>
      <c r="G62" s="135"/>
      <c r="H62" s="135"/>
      <c r="I62" s="124" t="n">
        <v>699.565</v>
      </c>
      <c r="J62" s="124" t="n">
        <v>515.123</v>
      </c>
      <c r="K62" s="124" t="n">
        <v>2595.177</v>
      </c>
      <c r="L62" s="124" t="n">
        <v>892.046</v>
      </c>
      <c r="M62" s="124" t="n">
        <v>1125.759</v>
      </c>
      <c r="N62" s="124" t="n">
        <v>845.427</v>
      </c>
      <c r="O62" s="124" t="n">
        <v>58</v>
      </c>
      <c r="P62" s="125" t="n">
        <v>7627.491</v>
      </c>
      <c r="Q62" s="126" t="n">
        <v>-492.444</v>
      </c>
      <c r="R62" s="124" t="n">
        <v>-21.853</v>
      </c>
      <c r="S62" s="124" t="n">
        <v>-514.297</v>
      </c>
      <c r="T62" s="136" t="n">
        <v>24067972</v>
      </c>
      <c r="U62" s="125" t="n">
        <v>24677200</v>
      </c>
      <c r="V62" s="129" t="n">
        <v>0</v>
      </c>
      <c r="W62" s="130" t="n">
        <v>39.6668819911184</v>
      </c>
      <c r="X62" s="131" t="n">
        <v>31</v>
      </c>
      <c r="Y62" s="54" t="n">
        <v>13</v>
      </c>
      <c r="Z62" s="132" t="n">
        <v>22</v>
      </c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  <c r="EW62" s="133"/>
      <c r="EX62" s="133"/>
      <c r="EY62" s="133"/>
      <c r="EZ62" s="133"/>
      <c r="FA62" s="133"/>
      <c r="FB62" s="133"/>
      <c r="FC62" s="133"/>
      <c r="FD62" s="133"/>
      <c r="FE62" s="133"/>
      <c r="FF62" s="133"/>
      <c r="FG62" s="133"/>
      <c r="FH62" s="133"/>
      <c r="FI62" s="133"/>
      <c r="FJ62" s="133"/>
      <c r="FK62" s="133"/>
      <c r="FL62" s="133"/>
      <c r="FM62" s="133"/>
      <c r="FN62" s="133"/>
      <c r="FO62" s="133"/>
      <c r="FP62" s="133"/>
      <c r="FQ62" s="133"/>
      <c r="FR62" s="133"/>
      <c r="FS62" s="133"/>
      <c r="FT62" s="133"/>
      <c r="FU62" s="133"/>
      <c r="FV62" s="133"/>
      <c r="FW62" s="133"/>
      <c r="FX62" s="133"/>
      <c r="FY62" s="133"/>
      <c r="FZ62" s="133"/>
      <c r="GA62" s="133"/>
      <c r="GB62" s="133"/>
      <c r="GC62" s="133"/>
      <c r="GD62" s="133"/>
      <c r="GE62" s="133"/>
      <c r="GF62" s="133"/>
      <c r="GG62" s="133"/>
      <c r="GH62" s="133"/>
      <c r="GI62" s="133"/>
      <c r="GJ62" s="133"/>
      <c r="GK62" s="133"/>
      <c r="GL62" s="133"/>
      <c r="GM62" s="133"/>
      <c r="GN62" s="133"/>
      <c r="GO62" s="133"/>
      <c r="GP62" s="133"/>
      <c r="GQ62" s="133"/>
      <c r="GR62" s="133"/>
      <c r="GS62" s="133"/>
      <c r="GT62" s="133"/>
      <c r="GU62" s="133"/>
      <c r="GV62" s="133"/>
      <c r="GW62" s="133"/>
      <c r="GX62" s="133"/>
      <c r="GY62" s="133"/>
      <c r="GZ62" s="133"/>
      <c r="HA62" s="133"/>
      <c r="HB62" s="133"/>
      <c r="HC62" s="133"/>
      <c r="HD62" s="133"/>
      <c r="HE62" s="133"/>
      <c r="HF62" s="133"/>
      <c r="HG62" s="133"/>
      <c r="HH62" s="133"/>
      <c r="HI62" s="133"/>
      <c r="HJ62" s="133"/>
      <c r="HK62" s="133"/>
      <c r="HL62" s="133"/>
      <c r="HM62" s="133"/>
      <c r="HN62" s="133"/>
      <c r="HO62" s="133"/>
      <c r="HP62" s="133"/>
      <c r="HQ62" s="133"/>
      <c r="HR62" s="133"/>
      <c r="HS62" s="133"/>
      <c r="HT62" s="133"/>
      <c r="HU62" s="133"/>
      <c r="HV62" s="133"/>
      <c r="HW62" s="133"/>
      <c r="HX62" s="133"/>
      <c r="HY62" s="133"/>
      <c r="HZ62" s="133"/>
      <c r="IA62" s="133"/>
      <c r="IB62" s="133"/>
      <c r="IC62" s="133"/>
      <c r="ID62" s="133"/>
      <c r="IE62" s="133"/>
      <c r="IF62" s="133"/>
      <c r="IG62" s="133"/>
      <c r="IH62" s="133"/>
      <c r="II62" s="133"/>
      <c r="IJ62" s="133"/>
      <c r="IK62" s="133"/>
      <c r="IL62" s="133"/>
      <c r="IM62" s="133"/>
      <c r="IN62" s="133"/>
      <c r="IO62" s="133"/>
      <c r="IP62" s="133"/>
      <c r="IQ62" s="133"/>
      <c r="IR62" s="133"/>
      <c r="IS62" s="133"/>
      <c r="IT62" s="133"/>
      <c r="IU62" s="133"/>
      <c r="IV62" s="133"/>
      <c r="IW62" s="133"/>
    </row>
    <row r="63" customFormat="false" ht="12" hidden="true" customHeight="true" outlineLevel="0" collapsed="false">
      <c r="A63" s="134" t="s">
        <v>70</v>
      </c>
      <c r="B63" s="81" t="n">
        <v>36889</v>
      </c>
      <c r="C63" s="124" t="n">
        <v>4008.581</v>
      </c>
      <c r="D63" s="124" t="n">
        <v>3099.43</v>
      </c>
      <c r="E63" s="125" t="n">
        <v>7108.011</v>
      </c>
      <c r="F63" s="126" t="n">
        <v>1159.725</v>
      </c>
      <c r="G63" s="135"/>
      <c r="H63" s="135"/>
      <c r="I63" s="124" t="n">
        <v>698.329</v>
      </c>
      <c r="J63" s="124" t="n">
        <v>521.141</v>
      </c>
      <c r="K63" s="124" t="n">
        <v>2627.278</v>
      </c>
      <c r="L63" s="124" t="n">
        <v>858.927</v>
      </c>
      <c r="M63" s="124" t="n">
        <v>1095.614</v>
      </c>
      <c r="N63" s="124" t="n">
        <v>833.036</v>
      </c>
      <c r="O63" s="124" t="n">
        <v>36</v>
      </c>
      <c r="P63" s="125" t="n">
        <v>7830.05</v>
      </c>
      <c r="Q63" s="126" t="n">
        <v>-539.041</v>
      </c>
      <c r="R63" s="124" t="n">
        <v>-182.998</v>
      </c>
      <c r="S63" s="124" t="n">
        <v>-722.039</v>
      </c>
      <c r="T63" s="136" t="n">
        <v>23528931</v>
      </c>
      <c r="U63" s="125" t="n">
        <v>24494202</v>
      </c>
      <c r="V63" s="129" t="n">
        <v>1.13686837721616E-012</v>
      </c>
      <c r="W63" s="130" t="n">
        <v>27.1583348464555</v>
      </c>
      <c r="X63" s="131" t="n">
        <v>28</v>
      </c>
      <c r="Y63" s="54" t="n">
        <v>11</v>
      </c>
      <c r="Z63" s="132" t="n">
        <v>19.5</v>
      </c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33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3"/>
      <c r="GV63" s="133"/>
      <c r="GW63" s="133"/>
      <c r="GX63" s="133"/>
      <c r="GY63" s="133"/>
      <c r="GZ63" s="133"/>
      <c r="HA63" s="133"/>
      <c r="HB63" s="133"/>
      <c r="HC63" s="133"/>
      <c r="HD63" s="133"/>
      <c r="HE63" s="133"/>
      <c r="HF63" s="133"/>
      <c r="HG63" s="133"/>
      <c r="HH63" s="133"/>
      <c r="HI63" s="133"/>
      <c r="HJ63" s="133"/>
      <c r="HK63" s="133"/>
      <c r="HL63" s="133"/>
      <c r="HM63" s="133"/>
      <c r="HN63" s="133"/>
      <c r="HO63" s="133"/>
      <c r="HP63" s="133"/>
      <c r="HQ63" s="133"/>
      <c r="HR63" s="133"/>
      <c r="HS63" s="133"/>
      <c r="HT63" s="133"/>
      <c r="HU63" s="133"/>
      <c r="HV63" s="133"/>
      <c r="HW63" s="133"/>
      <c r="HX63" s="133"/>
      <c r="HY63" s="133"/>
      <c r="HZ63" s="133"/>
      <c r="IA63" s="133"/>
      <c r="IB63" s="133"/>
      <c r="IC63" s="133"/>
      <c r="ID63" s="133"/>
      <c r="IE63" s="133"/>
      <c r="IF63" s="133"/>
      <c r="IG63" s="133"/>
      <c r="IH63" s="133"/>
      <c r="II63" s="133"/>
      <c r="IJ63" s="133"/>
      <c r="IK63" s="133"/>
      <c r="IL63" s="133"/>
      <c r="IM63" s="133"/>
      <c r="IN63" s="133"/>
      <c r="IO63" s="133"/>
      <c r="IP63" s="133"/>
      <c r="IQ63" s="133"/>
      <c r="IR63" s="133"/>
      <c r="IS63" s="133"/>
      <c r="IT63" s="133"/>
      <c r="IU63" s="133"/>
      <c r="IV63" s="133"/>
      <c r="IW63" s="133"/>
    </row>
    <row r="64" customFormat="false" ht="12" hidden="true" customHeight="true" outlineLevel="0" collapsed="false">
      <c r="A64" s="134" t="s">
        <v>71</v>
      </c>
      <c r="B64" s="81" t="n">
        <v>36890</v>
      </c>
      <c r="C64" s="124" t="n">
        <v>3953.161</v>
      </c>
      <c r="D64" s="124" t="n">
        <v>3155.134</v>
      </c>
      <c r="E64" s="125" t="n">
        <v>7108.295</v>
      </c>
      <c r="F64" s="126" t="n">
        <v>1119.239</v>
      </c>
      <c r="G64" s="135"/>
      <c r="H64" s="135"/>
      <c r="I64" s="124" t="n">
        <v>672.456</v>
      </c>
      <c r="J64" s="124" t="n">
        <v>521.499</v>
      </c>
      <c r="K64" s="124" t="n">
        <v>2601.119</v>
      </c>
      <c r="L64" s="124" t="n">
        <v>864.723</v>
      </c>
      <c r="M64" s="124" t="n">
        <v>1131.009</v>
      </c>
      <c r="N64" s="124" t="n">
        <v>846.5</v>
      </c>
      <c r="O64" s="124" t="n">
        <v>32</v>
      </c>
      <c r="P64" s="125" t="n">
        <v>7788.545</v>
      </c>
      <c r="Q64" s="126" t="n">
        <v>-491.793</v>
      </c>
      <c r="R64" s="124" t="n">
        <v>-188.457</v>
      </c>
      <c r="S64" s="124" t="n">
        <v>-680.25</v>
      </c>
      <c r="T64" s="136" t="n">
        <v>23037138</v>
      </c>
      <c r="U64" s="125" t="n">
        <v>24305745</v>
      </c>
      <c r="V64" s="129" t="n">
        <v>0</v>
      </c>
      <c r="W64" s="130" t="n">
        <v>26.9678947638844</v>
      </c>
      <c r="X64" s="131" t="n">
        <v>28</v>
      </c>
      <c r="Y64" s="54" t="n">
        <v>19</v>
      </c>
      <c r="Z64" s="132" t="n">
        <v>23.5</v>
      </c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3"/>
      <c r="CR64" s="133"/>
      <c r="CS64" s="133"/>
      <c r="CT64" s="133"/>
      <c r="CU64" s="133"/>
      <c r="CV64" s="133"/>
      <c r="CW64" s="133"/>
      <c r="CX64" s="133"/>
      <c r="CY64" s="133"/>
      <c r="CZ64" s="133"/>
      <c r="DA64" s="133"/>
      <c r="DB64" s="133"/>
      <c r="DC64" s="133"/>
      <c r="DD64" s="133"/>
      <c r="DE64" s="133"/>
      <c r="DF64" s="133"/>
      <c r="DG64" s="133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133"/>
      <c r="DT64" s="133"/>
      <c r="DU64" s="133"/>
      <c r="DV64" s="133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3"/>
      <c r="EI64" s="133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3"/>
      <c r="EV64" s="133"/>
      <c r="EW64" s="133"/>
      <c r="EX64" s="133"/>
      <c r="EY64" s="133"/>
      <c r="EZ64" s="133"/>
      <c r="FA64" s="133"/>
      <c r="FB64" s="133"/>
      <c r="FC64" s="133"/>
      <c r="FD64" s="133"/>
      <c r="FE64" s="133"/>
      <c r="FF64" s="133"/>
      <c r="FG64" s="133"/>
      <c r="FH64" s="133"/>
      <c r="FI64" s="133"/>
      <c r="FJ64" s="133"/>
      <c r="FK64" s="133"/>
      <c r="FL64" s="133"/>
      <c r="FM64" s="133"/>
      <c r="FN64" s="133"/>
      <c r="FO64" s="133"/>
      <c r="FP64" s="133"/>
      <c r="FQ64" s="133"/>
      <c r="FR64" s="133"/>
      <c r="FS64" s="133"/>
      <c r="FT64" s="133"/>
      <c r="FU64" s="133"/>
      <c r="FV64" s="133"/>
      <c r="FW64" s="133"/>
      <c r="FX64" s="133"/>
      <c r="FY64" s="133"/>
      <c r="FZ64" s="133"/>
      <c r="GA64" s="133"/>
      <c r="GB64" s="133"/>
      <c r="GC64" s="133"/>
      <c r="GD64" s="133"/>
      <c r="GE64" s="133"/>
      <c r="GF64" s="133"/>
      <c r="GG64" s="133"/>
      <c r="GH64" s="133"/>
      <c r="GI64" s="133"/>
      <c r="GJ64" s="133"/>
      <c r="GK64" s="133"/>
      <c r="GL64" s="133"/>
      <c r="GM64" s="133"/>
      <c r="GN64" s="133"/>
      <c r="GO64" s="133"/>
      <c r="GP64" s="133"/>
      <c r="GQ64" s="133"/>
      <c r="GR64" s="133"/>
      <c r="GS64" s="133"/>
      <c r="GT64" s="133"/>
      <c r="GU64" s="133"/>
      <c r="GV64" s="133"/>
      <c r="GW64" s="133"/>
      <c r="GX64" s="133"/>
      <c r="GY64" s="133"/>
      <c r="GZ64" s="133"/>
      <c r="HA64" s="133"/>
      <c r="HB64" s="133"/>
      <c r="HC64" s="133"/>
      <c r="HD64" s="133"/>
      <c r="HE64" s="133"/>
      <c r="HF64" s="133"/>
      <c r="HG64" s="133"/>
      <c r="HH64" s="133"/>
      <c r="HI64" s="133"/>
      <c r="HJ64" s="133"/>
      <c r="HK64" s="133"/>
      <c r="HL64" s="133"/>
      <c r="HM64" s="133"/>
      <c r="HN64" s="133"/>
      <c r="HO64" s="133"/>
      <c r="HP64" s="133"/>
      <c r="HQ64" s="133"/>
      <c r="HR64" s="133"/>
      <c r="HS64" s="133"/>
      <c r="HT64" s="133"/>
      <c r="HU64" s="133"/>
      <c r="HV64" s="133"/>
      <c r="HW64" s="133"/>
      <c r="HX64" s="133"/>
      <c r="HY64" s="133"/>
      <c r="HZ64" s="133"/>
      <c r="IA64" s="133"/>
      <c r="IB64" s="133"/>
      <c r="IC64" s="133"/>
      <c r="ID64" s="133"/>
      <c r="IE64" s="133"/>
      <c r="IF64" s="133"/>
      <c r="IG64" s="133"/>
      <c r="IH64" s="133"/>
      <c r="II64" s="133"/>
      <c r="IJ64" s="133"/>
      <c r="IK64" s="133"/>
      <c r="IL64" s="133"/>
      <c r="IM64" s="133"/>
      <c r="IN64" s="133"/>
      <c r="IO64" s="133"/>
      <c r="IP64" s="133"/>
      <c r="IQ64" s="133"/>
      <c r="IR64" s="133"/>
      <c r="IS64" s="133"/>
      <c r="IT64" s="133"/>
      <c r="IU64" s="133"/>
      <c r="IV64" s="133"/>
      <c r="IW64" s="133"/>
    </row>
    <row r="65" customFormat="false" ht="12" hidden="true" customHeight="true" outlineLevel="0" collapsed="false">
      <c r="A65" s="137" t="s">
        <v>72</v>
      </c>
      <c r="B65" s="82" t="n">
        <v>36891</v>
      </c>
      <c r="C65" s="138" t="n">
        <v>3914.167</v>
      </c>
      <c r="D65" s="138" t="n">
        <v>3177.56</v>
      </c>
      <c r="E65" s="139" t="n">
        <v>7091.727</v>
      </c>
      <c r="F65" s="140" t="n">
        <v>1024.827</v>
      </c>
      <c r="G65" s="141"/>
      <c r="H65" s="141"/>
      <c r="I65" s="138" t="n">
        <v>673.181</v>
      </c>
      <c r="J65" s="138" t="n">
        <v>513.839</v>
      </c>
      <c r="K65" s="138" t="n">
        <v>2669.361</v>
      </c>
      <c r="L65" s="138" t="n">
        <v>853.304</v>
      </c>
      <c r="M65" s="138" t="n">
        <v>1044.713</v>
      </c>
      <c r="N65" s="138" t="n">
        <v>837.481</v>
      </c>
      <c r="O65" s="138" t="n">
        <v>32</v>
      </c>
      <c r="P65" s="139" t="n">
        <v>7648.706</v>
      </c>
      <c r="Q65" s="140" t="n">
        <v>-521.738</v>
      </c>
      <c r="R65" s="138" t="n">
        <v>-35.241</v>
      </c>
      <c r="S65" s="138" t="n">
        <v>-556.979</v>
      </c>
      <c r="T65" s="142" t="n">
        <v>22515400</v>
      </c>
      <c r="U65" s="139" t="n">
        <v>24270504</v>
      </c>
      <c r="V65" s="143" t="n">
        <v>0</v>
      </c>
      <c r="W65" s="144" t="n">
        <v>27.8305622467458</v>
      </c>
      <c r="X65" s="145" t="n">
        <v>26</v>
      </c>
      <c r="Y65" s="83" t="n">
        <v>19</v>
      </c>
      <c r="Z65" s="146" t="n">
        <v>22.5</v>
      </c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2" hidden="true" customHeight="true" outlineLevel="0" collapsed="false">
      <c r="A66" s="134" t="s">
        <v>73</v>
      </c>
      <c r="B66" s="81" t="n">
        <v>36892</v>
      </c>
      <c r="C66" s="124" t="n">
        <v>4056.672</v>
      </c>
      <c r="D66" s="124" t="n">
        <v>3096.569</v>
      </c>
      <c r="E66" s="125" t="n">
        <v>7153.241</v>
      </c>
      <c r="F66" s="126" t="n">
        <v>1395.85</v>
      </c>
      <c r="G66" s="135"/>
      <c r="H66" s="135"/>
      <c r="I66" s="124" t="n">
        <v>710.807</v>
      </c>
      <c r="J66" s="124" t="n">
        <v>439.509</v>
      </c>
      <c r="K66" s="124" t="n">
        <v>2649.277</v>
      </c>
      <c r="L66" s="124" t="n">
        <v>827.565</v>
      </c>
      <c r="M66" s="124" t="n">
        <v>1066.466</v>
      </c>
      <c r="N66" s="124" t="n">
        <v>861.566</v>
      </c>
      <c r="O66" s="124" t="n">
        <v>55</v>
      </c>
      <c r="P66" s="125" t="n">
        <v>8006.04</v>
      </c>
      <c r="Q66" s="126" t="n">
        <v>-564.48</v>
      </c>
      <c r="R66" s="124" t="n">
        <v>-288.319</v>
      </c>
      <c r="S66" s="124" t="n">
        <v>-852.799</v>
      </c>
      <c r="T66" s="136" t="n">
        <v>21950920</v>
      </c>
      <c r="U66" s="125" t="n">
        <v>23982185</v>
      </c>
      <c r="V66" s="129" t="n">
        <v>9.09494701772928E-013</v>
      </c>
      <c r="W66" s="130" t="n">
        <v>25.925227973843</v>
      </c>
      <c r="X66" s="53" t="n">
        <v>25</v>
      </c>
      <c r="Y66" s="55" t="n">
        <v>17</v>
      </c>
      <c r="Z66" s="132" t="n">
        <v>21</v>
      </c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3"/>
      <c r="FF66" s="133"/>
      <c r="FG66" s="133"/>
      <c r="FH66" s="133"/>
      <c r="FI66" s="133"/>
      <c r="FJ66" s="133"/>
      <c r="FK66" s="133"/>
      <c r="FL66" s="133"/>
      <c r="FM66" s="133"/>
      <c r="FN66" s="133"/>
      <c r="FO66" s="133"/>
      <c r="FP66" s="133"/>
      <c r="FQ66" s="133"/>
      <c r="FR66" s="133"/>
      <c r="FS66" s="133"/>
      <c r="FT66" s="133"/>
      <c r="FU66" s="133"/>
      <c r="FV66" s="133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</row>
    <row r="67" customFormat="false" ht="12" hidden="true" customHeight="true" outlineLevel="0" collapsed="false">
      <c r="A67" s="134" t="s">
        <v>74</v>
      </c>
      <c r="B67" s="81" t="n">
        <v>36893</v>
      </c>
      <c r="C67" s="124" t="n">
        <v>4076.751</v>
      </c>
      <c r="D67" s="124" t="n">
        <v>3108.346</v>
      </c>
      <c r="E67" s="125" t="n">
        <v>7185.097</v>
      </c>
      <c r="F67" s="126" t="n">
        <v>1162.235</v>
      </c>
      <c r="G67" s="135"/>
      <c r="H67" s="135"/>
      <c r="I67" s="124" t="n">
        <v>773.56</v>
      </c>
      <c r="J67" s="124" t="n">
        <v>434.343</v>
      </c>
      <c r="K67" s="124" t="n">
        <v>2695.056</v>
      </c>
      <c r="L67" s="124" t="n">
        <v>835.509</v>
      </c>
      <c r="M67" s="124" t="n">
        <v>1050.687</v>
      </c>
      <c r="N67" s="124" t="n">
        <v>850.138</v>
      </c>
      <c r="O67" s="124" t="n">
        <v>55</v>
      </c>
      <c r="P67" s="125" t="n">
        <v>7856.528</v>
      </c>
      <c r="Q67" s="126" t="n">
        <v>-571.31</v>
      </c>
      <c r="R67" s="124" t="n">
        <v>-100.121</v>
      </c>
      <c r="S67" s="124" t="n">
        <v>-671.431</v>
      </c>
      <c r="T67" s="136" t="n">
        <v>21379610</v>
      </c>
      <c r="U67" s="125" t="n">
        <v>23882064</v>
      </c>
      <c r="V67" s="129" t="n">
        <v>0</v>
      </c>
      <c r="W67" s="130" t="n">
        <v>24.9439290012859</v>
      </c>
      <c r="X67" s="53" t="n">
        <v>28</v>
      </c>
      <c r="Y67" s="55" t="n">
        <v>24</v>
      </c>
      <c r="Z67" s="132" t="n">
        <v>26</v>
      </c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</row>
    <row r="68" customFormat="false" ht="12" hidden="true" customHeight="true" outlineLevel="0" collapsed="false">
      <c r="A68" s="134" t="s">
        <v>68</v>
      </c>
      <c r="B68" s="81" t="n">
        <v>36894</v>
      </c>
      <c r="C68" s="124" t="n">
        <v>4027.654</v>
      </c>
      <c r="D68" s="124" t="n">
        <v>3198.956</v>
      </c>
      <c r="E68" s="125" t="n">
        <v>7226.61</v>
      </c>
      <c r="F68" s="126" t="n">
        <v>845.504000000001</v>
      </c>
      <c r="G68" s="135"/>
      <c r="H68" s="135"/>
      <c r="I68" s="124" t="n">
        <v>770.244</v>
      </c>
      <c r="J68" s="124" t="n">
        <v>428.935</v>
      </c>
      <c r="K68" s="124" t="n">
        <v>2679.865</v>
      </c>
      <c r="L68" s="124" t="n">
        <v>881.373</v>
      </c>
      <c r="M68" s="124" t="n">
        <v>1111.569</v>
      </c>
      <c r="N68" s="124" t="n">
        <v>870.555</v>
      </c>
      <c r="O68" s="124" t="n">
        <v>62</v>
      </c>
      <c r="P68" s="125" t="n">
        <v>7650.045</v>
      </c>
      <c r="Q68" s="126" t="n">
        <v>-493.935</v>
      </c>
      <c r="R68" s="124" t="n">
        <v>70.5</v>
      </c>
      <c r="S68" s="124" t="n">
        <v>-423.435</v>
      </c>
      <c r="T68" s="136" t="n">
        <v>20885675</v>
      </c>
      <c r="U68" s="125" t="n">
        <v>23952564</v>
      </c>
      <c r="V68" s="129" t="n">
        <v>5.11590769747272E-013</v>
      </c>
      <c r="W68" s="130" t="n">
        <v>33.9865234869495</v>
      </c>
      <c r="X68" s="53" t="n">
        <v>26</v>
      </c>
      <c r="Y68" s="55" t="n">
        <v>20</v>
      </c>
      <c r="Z68" s="132" t="n">
        <v>23</v>
      </c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3"/>
      <c r="FF68" s="133"/>
      <c r="FG68" s="133"/>
      <c r="FH68" s="133"/>
      <c r="FI68" s="133"/>
      <c r="FJ68" s="133"/>
      <c r="FK68" s="133"/>
      <c r="FL68" s="133"/>
      <c r="FM68" s="133"/>
      <c r="FN68" s="133"/>
      <c r="FO68" s="133"/>
      <c r="FP68" s="133"/>
      <c r="FQ68" s="133"/>
      <c r="FR68" s="133"/>
      <c r="FS68" s="133"/>
      <c r="FT68" s="133"/>
      <c r="FU68" s="133"/>
      <c r="FV68" s="133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</row>
    <row r="69" customFormat="false" ht="12" hidden="true" customHeight="true" outlineLevel="0" collapsed="false">
      <c r="A69" s="134" t="s">
        <v>69</v>
      </c>
      <c r="B69" s="81" t="n">
        <v>36895</v>
      </c>
      <c r="C69" s="124" t="n">
        <v>3986.763</v>
      </c>
      <c r="D69" s="124" t="n">
        <v>3201.834</v>
      </c>
      <c r="E69" s="125" t="n">
        <v>7188.597</v>
      </c>
      <c r="F69" s="126" t="n">
        <v>826.719999999999</v>
      </c>
      <c r="G69" s="135"/>
      <c r="H69" s="135"/>
      <c r="I69" s="124" t="n">
        <v>791.966</v>
      </c>
      <c r="J69" s="124" t="n">
        <v>383</v>
      </c>
      <c r="K69" s="124" t="n">
        <v>2682.811</v>
      </c>
      <c r="L69" s="124" t="n">
        <v>824.104</v>
      </c>
      <c r="M69" s="124" t="n">
        <v>1072.178</v>
      </c>
      <c r="N69" s="124" t="n">
        <v>848.587</v>
      </c>
      <c r="O69" s="124" t="n">
        <v>63</v>
      </c>
      <c r="P69" s="125" t="n">
        <v>7492.366</v>
      </c>
      <c r="Q69" s="126" t="n">
        <v>-423.709</v>
      </c>
      <c r="R69" s="124" t="n">
        <v>119.94</v>
      </c>
      <c r="S69" s="124" t="n">
        <v>-303.769</v>
      </c>
      <c r="T69" s="136" t="n">
        <v>20461966</v>
      </c>
      <c r="U69" s="125" t="n">
        <v>24072504</v>
      </c>
      <c r="V69" s="129" t="n">
        <v>0</v>
      </c>
      <c r="W69" s="130" t="n">
        <v>42.6578409215344</v>
      </c>
      <c r="X69" s="53" t="n">
        <v>26</v>
      </c>
      <c r="Y69" s="55" t="n">
        <v>21</v>
      </c>
      <c r="Z69" s="132" t="n">
        <v>23.5</v>
      </c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3"/>
      <c r="FF69" s="133"/>
      <c r="FG69" s="133"/>
      <c r="FH69" s="133"/>
      <c r="FI69" s="133"/>
      <c r="FJ69" s="133"/>
      <c r="FK69" s="133"/>
      <c r="FL69" s="133"/>
      <c r="FM69" s="133"/>
      <c r="FN69" s="133"/>
      <c r="FO69" s="133"/>
      <c r="FP69" s="133"/>
      <c r="FQ69" s="133"/>
      <c r="FR69" s="133"/>
      <c r="FS69" s="133"/>
      <c r="FT69" s="133"/>
      <c r="FU69" s="133"/>
      <c r="FV69" s="133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</row>
    <row r="70" customFormat="false" ht="12" hidden="true" customHeight="true" outlineLevel="0" collapsed="false">
      <c r="A70" s="134" t="s">
        <v>70</v>
      </c>
      <c r="B70" s="81" t="n">
        <v>36896</v>
      </c>
      <c r="C70" s="124" t="n">
        <v>4056.42</v>
      </c>
      <c r="D70" s="124" t="n">
        <v>3179.041</v>
      </c>
      <c r="E70" s="125" t="n">
        <v>7235.461</v>
      </c>
      <c r="F70" s="126" t="n">
        <v>962.125999999999</v>
      </c>
      <c r="G70" s="135"/>
      <c r="H70" s="135"/>
      <c r="I70" s="124" t="n">
        <v>738.777</v>
      </c>
      <c r="J70" s="124" t="n">
        <v>324.208</v>
      </c>
      <c r="K70" s="124" t="n">
        <v>2727.282</v>
      </c>
      <c r="L70" s="124" t="n">
        <v>862.701</v>
      </c>
      <c r="M70" s="124" t="n">
        <v>929.165</v>
      </c>
      <c r="N70" s="124" t="n">
        <v>879.868</v>
      </c>
      <c r="O70" s="124" t="n">
        <v>84</v>
      </c>
      <c r="P70" s="125" t="n">
        <v>7508.127</v>
      </c>
      <c r="Q70" s="126" t="n">
        <v>-434.719</v>
      </c>
      <c r="R70" s="124" t="n">
        <v>162.053</v>
      </c>
      <c r="S70" s="124" t="n">
        <v>-272.666</v>
      </c>
      <c r="T70" s="136" t="n">
        <v>20027247</v>
      </c>
      <c r="U70" s="125" t="n">
        <v>24234557</v>
      </c>
      <c r="V70" s="129" t="n">
        <v>0</v>
      </c>
      <c r="W70" s="130" t="n">
        <v>45.9866121818695</v>
      </c>
      <c r="X70" s="53" t="n">
        <v>25</v>
      </c>
      <c r="Y70" s="55" t="n">
        <v>21</v>
      </c>
      <c r="Z70" s="132" t="n">
        <v>23</v>
      </c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3"/>
      <c r="FF70" s="133"/>
      <c r="FG70" s="133"/>
      <c r="FH70" s="133"/>
      <c r="FI70" s="133"/>
      <c r="FJ70" s="133"/>
      <c r="FK70" s="133"/>
      <c r="FL70" s="133"/>
      <c r="FM70" s="133"/>
      <c r="FN70" s="133"/>
      <c r="FO70" s="133"/>
      <c r="FP70" s="133"/>
      <c r="FQ70" s="133"/>
      <c r="FR70" s="133"/>
      <c r="FS70" s="133"/>
      <c r="FT70" s="133"/>
      <c r="FU70" s="133"/>
      <c r="FV70" s="133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</row>
    <row r="71" customFormat="false" ht="12" hidden="true" customHeight="true" outlineLevel="0" collapsed="false">
      <c r="A71" s="134" t="s">
        <v>71</v>
      </c>
      <c r="B71" s="81" t="n">
        <v>36897</v>
      </c>
      <c r="C71" s="124" t="n">
        <v>3974.744</v>
      </c>
      <c r="D71" s="124" t="n">
        <v>3266.766</v>
      </c>
      <c r="E71" s="125" t="n">
        <v>7241.51</v>
      </c>
      <c r="F71" s="126" t="n">
        <v>686.009</v>
      </c>
      <c r="G71" s="135"/>
      <c r="H71" s="135"/>
      <c r="I71" s="124" t="n">
        <v>750</v>
      </c>
      <c r="J71" s="124" t="n">
        <v>363.38</v>
      </c>
      <c r="K71" s="124" t="n">
        <v>2740.005</v>
      </c>
      <c r="L71" s="124" t="n">
        <v>866.702</v>
      </c>
      <c r="M71" s="124" t="n">
        <v>1130.798</v>
      </c>
      <c r="N71" s="124" t="n">
        <v>877.407</v>
      </c>
      <c r="O71" s="124" t="n">
        <v>81</v>
      </c>
      <c r="P71" s="125" t="n">
        <v>7495.301</v>
      </c>
      <c r="Q71" s="126" t="n">
        <v>-445.368</v>
      </c>
      <c r="R71" s="124" t="n">
        <v>191.577</v>
      </c>
      <c r="S71" s="124" t="n">
        <v>-253.791</v>
      </c>
      <c r="T71" s="136" t="n">
        <v>19581879</v>
      </c>
      <c r="U71" s="125" t="n">
        <v>24426134</v>
      </c>
      <c r="V71" s="129" t="n">
        <v>0</v>
      </c>
      <c r="W71" s="130" t="n">
        <v>46.8692948416755</v>
      </c>
      <c r="X71" s="53" t="n">
        <v>25</v>
      </c>
      <c r="Y71" s="55" t="n">
        <v>21</v>
      </c>
      <c r="Z71" s="132" t="n">
        <v>23</v>
      </c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3"/>
      <c r="FF71" s="133"/>
      <c r="FG71" s="133"/>
      <c r="FH71" s="133"/>
      <c r="FI71" s="133"/>
      <c r="FJ71" s="133"/>
      <c r="FK71" s="133"/>
      <c r="FL71" s="133"/>
      <c r="FM71" s="133"/>
      <c r="FN71" s="133"/>
      <c r="FO71" s="133"/>
      <c r="FP71" s="133"/>
      <c r="FQ71" s="133"/>
      <c r="FR71" s="133"/>
      <c r="FS71" s="133"/>
      <c r="FT71" s="133"/>
      <c r="FU71" s="133"/>
      <c r="FV71" s="133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</row>
    <row r="72" customFormat="false" ht="12" hidden="true" customHeight="true" outlineLevel="0" collapsed="false">
      <c r="A72" s="134" t="s">
        <v>72</v>
      </c>
      <c r="B72" s="81" t="n">
        <v>36898</v>
      </c>
      <c r="C72" s="124" t="n">
        <v>4011.031</v>
      </c>
      <c r="D72" s="124" t="n">
        <v>3259.213</v>
      </c>
      <c r="E72" s="125" t="n">
        <v>7270.244</v>
      </c>
      <c r="F72" s="126" t="n">
        <v>1042.421</v>
      </c>
      <c r="G72" s="135"/>
      <c r="H72" s="135"/>
      <c r="I72" s="124" t="n">
        <v>750</v>
      </c>
      <c r="J72" s="124" t="n">
        <v>360.033</v>
      </c>
      <c r="K72" s="124" t="n">
        <v>2722.25</v>
      </c>
      <c r="L72" s="124" t="n">
        <v>875.336</v>
      </c>
      <c r="M72" s="124" t="n">
        <v>1162.777</v>
      </c>
      <c r="N72" s="124" t="n">
        <v>877.453</v>
      </c>
      <c r="O72" s="124" t="n">
        <v>59</v>
      </c>
      <c r="P72" s="125" t="n">
        <v>7849.27</v>
      </c>
      <c r="Q72" s="126" t="n">
        <v>-477.728</v>
      </c>
      <c r="R72" s="124" t="n">
        <v>-101.298</v>
      </c>
      <c r="S72" s="124" t="n">
        <v>-579.026</v>
      </c>
      <c r="T72" s="136" t="n">
        <v>19104151</v>
      </c>
      <c r="U72" s="125" t="n">
        <v>24324836</v>
      </c>
      <c r="V72" s="129" t="n">
        <v>0</v>
      </c>
      <c r="W72" s="130" t="n">
        <v>38.8074748312181</v>
      </c>
      <c r="X72" s="53" t="n">
        <v>25</v>
      </c>
      <c r="Y72" s="55" t="n">
        <v>12</v>
      </c>
      <c r="Z72" s="132" t="n">
        <v>18.5</v>
      </c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3"/>
      <c r="FF72" s="133"/>
      <c r="FG72" s="133"/>
      <c r="FH72" s="133"/>
      <c r="FI72" s="133"/>
      <c r="FJ72" s="133"/>
      <c r="FK72" s="133"/>
      <c r="FL72" s="133"/>
      <c r="FM72" s="133"/>
      <c r="FN72" s="133"/>
      <c r="FO72" s="133"/>
      <c r="FP72" s="133"/>
      <c r="FQ72" s="133"/>
      <c r="FR72" s="133"/>
      <c r="FS72" s="133"/>
      <c r="FT72" s="133"/>
      <c r="FU72" s="133"/>
      <c r="FV72" s="133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</row>
    <row r="73" customFormat="false" ht="12" hidden="true" customHeight="true" outlineLevel="0" collapsed="false">
      <c r="A73" s="134" t="s">
        <v>73</v>
      </c>
      <c r="B73" s="81" t="n">
        <v>36899</v>
      </c>
      <c r="C73" s="124" t="n">
        <v>4094.155</v>
      </c>
      <c r="D73" s="124" t="n">
        <v>3150</v>
      </c>
      <c r="E73" s="125" t="n">
        <v>7244.155</v>
      </c>
      <c r="F73" s="126" t="n">
        <v>1217.878</v>
      </c>
      <c r="G73" s="135"/>
      <c r="H73" s="135"/>
      <c r="I73" s="124" t="n">
        <v>755.04</v>
      </c>
      <c r="J73" s="124" t="n">
        <v>400</v>
      </c>
      <c r="K73" s="124" t="n">
        <v>2723.679</v>
      </c>
      <c r="L73" s="124" t="n">
        <v>875</v>
      </c>
      <c r="M73" s="124" t="n">
        <v>941.813</v>
      </c>
      <c r="N73" s="124" t="n">
        <v>863.292</v>
      </c>
      <c r="O73" s="124" t="n">
        <v>58</v>
      </c>
      <c r="P73" s="125" t="n">
        <v>7834.702</v>
      </c>
      <c r="Q73" s="126" t="n">
        <v>-502.479</v>
      </c>
      <c r="R73" s="124" t="n">
        <v>-88.068</v>
      </c>
      <c r="S73" s="124" t="n">
        <v>-590.547</v>
      </c>
      <c r="T73" s="136" t="n">
        <v>18601672</v>
      </c>
      <c r="U73" s="125" t="n">
        <v>24236768</v>
      </c>
      <c r="V73" s="129" t="n">
        <v>0</v>
      </c>
      <c r="W73" s="130" t="n">
        <v>31.3715675472844</v>
      </c>
      <c r="X73" s="53" t="n">
        <v>24</v>
      </c>
      <c r="Y73" s="55" t="n">
        <v>16</v>
      </c>
      <c r="Z73" s="132" t="n">
        <v>20</v>
      </c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3"/>
      <c r="FF73" s="133"/>
      <c r="FG73" s="133"/>
      <c r="FH73" s="133"/>
      <c r="FI73" s="133"/>
      <c r="FJ73" s="133"/>
      <c r="FK73" s="133"/>
      <c r="FL73" s="133"/>
      <c r="FM73" s="133"/>
      <c r="FN73" s="133"/>
      <c r="FO73" s="133"/>
      <c r="FP73" s="133"/>
      <c r="FQ73" s="133"/>
      <c r="FR73" s="133"/>
      <c r="FS73" s="133"/>
      <c r="FT73" s="133"/>
      <c r="FU73" s="133"/>
      <c r="FV73" s="133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</row>
    <row r="74" customFormat="false" ht="12" hidden="true" customHeight="true" outlineLevel="0" collapsed="false">
      <c r="A74" s="134" t="s">
        <v>74</v>
      </c>
      <c r="B74" s="81" t="n">
        <v>36900</v>
      </c>
      <c r="C74" s="124" t="n">
        <v>4062.175</v>
      </c>
      <c r="D74" s="124" t="n">
        <v>3233.899</v>
      </c>
      <c r="E74" s="125" t="n">
        <v>7296.074</v>
      </c>
      <c r="F74" s="126" t="n">
        <v>1311.72</v>
      </c>
      <c r="G74" s="135"/>
      <c r="H74" s="135"/>
      <c r="I74" s="124" t="n">
        <v>725</v>
      </c>
      <c r="J74" s="124" t="n">
        <v>400</v>
      </c>
      <c r="K74" s="124" t="n">
        <v>2700</v>
      </c>
      <c r="L74" s="124" t="n">
        <v>874.723</v>
      </c>
      <c r="M74" s="124" t="n">
        <v>940</v>
      </c>
      <c r="N74" s="124" t="n">
        <v>850</v>
      </c>
      <c r="O74" s="124" t="n">
        <v>63</v>
      </c>
      <c r="P74" s="125" t="n">
        <v>7864.443</v>
      </c>
      <c r="Q74" s="126" t="n">
        <v>-485.486</v>
      </c>
      <c r="R74" s="124" t="n">
        <v>-82.883</v>
      </c>
      <c r="S74" s="124" t="n">
        <v>-568.369</v>
      </c>
      <c r="T74" s="136" t="n">
        <v>18116186</v>
      </c>
      <c r="U74" s="125" t="n">
        <v>24153885</v>
      </c>
      <c r="V74" s="129" t="n">
        <v>0</v>
      </c>
      <c r="W74" s="130" t="n">
        <v>34.2724280158772</v>
      </c>
      <c r="X74" s="53" t="n">
        <v>35</v>
      </c>
      <c r="Y74" s="55" t="n">
        <v>12</v>
      </c>
      <c r="Z74" s="132" t="n">
        <v>23.5</v>
      </c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3"/>
      <c r="FF74" s="133"/>
      <c r="FG74" s="133"/>
      <c r="FH74" s="133"/>
      <c r="FI74" s="133"/>
      <c r="FJ74" s="133"/>
      <c r="FK74" s="133"/>
      <c r="FL74" s="133"/>
      <c r="FM74" s="133"/>
      <c r="FN74" s="133"/>
      <c r="FO74" s="133"/>
      <c r="FP74" s="133"/>
      <c r="FQ74" s="133"/>
      <c r="FR74" s="133"/>
      <c r="FS74" s="133"/>
      <c r="FT74" s="133"/>
      <c r="FU74" s="133"/>
      <c r="FV74" s="133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</row>
    <row r="75" customFormat="false" ht="12" hidden="true" customHeight="true" outlineLevel="0" collapsed="false">
      <c r="A75" s="134" t="s">
        <v>68</v>
      </c>
      <c r="B75" s="81" t="n">
        <v>36901</v>
      </c>
      <c r="C75" s="124" t="n">
        <v>4020.405</v>
      </c>
      <c r="D75" s="124" t="n">
        <v>3192.669</v>
      </c>
      <c r="E75" s="125" t="n">
        <v>7213.074</v>
      </c>
      <c r="F75" s="126" t="n">
        <v>1108.415</v>
      </c>
      <c r="G75" s="135"/>
      <c r="H75" s="135"/>
      <c r="I75" s="124" t="n">
        <v>630.116</v>
      </c>
      <c r="J75" s="124" t="n">
        <v>426.589</v>
      </c>
      <c r="K75" s="124" t="n">
        <v>2660.596</v>
      </c>
      <c r="L75" s="124" t="n">
        <v>871.498</v>
      </c>
      <c r="M75" s="124" t="n">
        <v>923.987</v>
      </c>
      <c r="N75" s="124" t="n">
        <v>846.791</v>
      </c>
      <c r="O75" s="124" t="n">
        <v>62</v>
      </c>
      <c r="P75" s="125" t="n">
        <v>7529.992</v>
      </c>
      <c r="Q75" s="126" t="n">
        <v>-361.877</v>
      </c>
      <c r="R75" s="124" t="n">
        <v>44.959</v>
      </c>
      <c r="S75" s="124" t="n">
        <v>-316.918</v>
      </c>
      <c r="T75" s="136" t="n">
        <v>17754309</v>
      </c>
      <c r="U75" s="125" t="n">
        <v>24198844</v>
      </c>
      <c r="V75" s="129" t="n">
        <v>0</v>
      </c>
      <c r="W75" s="130" t="n">
        <v>37.0135954316653</v>
      </c>
      <c r="X75" s="53" t="n">
        <v>34</v>
      </c>
      <c r="Y75" s="55" t="n">
        <v>19</v>
      </c>
      <c r="Z75" s="132" t="n">
        <v>26.5</v>
      </c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3"/>
      <c r="FF75" s="133"/>
      <c r="FG75" s="133"/>
      <c r="FH75" s="133"/>
      <c r="FI75" s="133"/>
      <c r="FJ75" s="133"/>
      <c r="FK75" s="133"/>
      <c r="FL75" s="133"/>
      <c r="FM75" s="133"/>
      <c r="FN75" s="133"/>
      <c r="FO75" s="133"/>
      <c r="FP75" s="133"/>
      <c r="FQ75" s="133"/>
      <c r="FR75" s="133"/>
      <c r="FS75" s="133"/>
      <c r="FT75" s="133"/>
      <c r="FU75" s="133"/>
      <c r="FV75" s="133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</row>
    <row r="76" customFormat="false" ht="12" hidden="true" customHeight="true" outlineLevel="0" collapsed="false">
      <c r="A76" s="134" t="s">
        <v>69</v>
      </c>
      <c r="B76" s="81" t="n">
        <v>36902</v>
      </c>
      <c r="C76" s="124" t="n">
        <v>3994.183</v>
      </c>
      <c r="D76" s="124" t="n">
        <v>3156.844</v>
      </c>
      <c r="E76" s="125" t="n">
        <v>7151.027</v>
      </c>
      <c r="F76" s="126" t="n">
        <v>1118.809</v>
      </c>
      <c r="G76" s="135"/>
      <c r="H76" s="135"/>
      <c r="I76" s="124" t="n">
        <v>633.08</v>
      </c>
      <c r="J76" s="124" t="n">
        <v>386.397</v>
      </c>
      <c r="K76" s="124" t="n">
        <v>2631.735</v>
      </c>
      <c r="L76" s="124" t="n">
        <v>856.966</v>
      </c>
      <c r="M76" s="124" t="n">
        <v>1109.021</v>
      </c>
      <c r="N76" s="124" t="n">
        <v>852.652</v>
      </c>
      <c r="O76" s="124" t="n">
        <v>61</v>
      </c>
      <c r="P76" s="125" t="n">
        <v>7649.66</v>
      </c>
      <c r="Q76" s="126" t="n">
        <v>-419.564</v>
      </c>
      <c r="R76" s="124" t="n">
        <v>-79.069</v>
      </c>
      <c r="S76" s="124" t="n">
        <v>-498.633</v>
      </c>
      <c r="T76" s="136" t="n">
        <v>17334745</v>
      </c>
      <c r="U76" s="125" t="n">
        <v>24119775</v>
      </c>
      <c r="V76" s="129" t="n">
        <v>0</v>
      </c>
      <c r="W76" s="130" t="n">
        <v>36.2779755750697</v>
      </c>
      <c r="X76" s="53" t="n">
        <v>46</v>
      </c>
      <c r="Y76" s="55" t="n">
        <v>28</v>
      </c>
      <c r="Z76" s="132" t="n">
        <v>37</v>
      </c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3"/>
      <c r="FF76" s="133"/>
      <c r="FG76" s="133"/>
      <c r="FH76" s="133"/>
      <c r="FI76" s="133"/>
      <c r="FJ76" s="133"/>
      <c r="FK76" s="133"/>
      <c r="FL76" s="133"/>
      <c r="FM76" s="133"/>
      <c r="FN76" s="133"/>
      <c r="FO76" s="133"/>
      <c r="FP76" s="133"/>
      <c r="FQ76" s="133"/>
      <c r="FR76" s="133"/>
      <c r="FS76" s="133"/>
      <c r="FT76" s="133"/>
      <c r="FU76" s="133"/>
      <c r="FV76" s="133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</row>
    <row r="77" customFormat="false" ht="12" hidden="true" customHeight="true" outlineLevel="0" collapsed="false">
      <c r="A77" s="134" t="s">
        <v>70</v>
      </c>
      <c r="B77" s="81" t="n">
        <v>36903</v>
      </c>
      <c r="C77" s="124" t="n">
        <v>4087.669</v>
      </c>
      <c r="D77" s="124" t="n">
        <v>3169.135</v>
      </c>
      <c r="E77" s="125" t="n">
        <v>7256.804</v>
      </c>
      <c r="F77" s="126" t="n">
        <v>1051.113</v>
      </c>
      <c r="G77" s="135"/>
      <c r="H77" s="135"/>
      <c r="I77" s="124" t="n">
        <v>644.21</v>
      </c>
      <c r="J77" s="124" t="n">
        <v>460.327</v>
      </c>
      <c r="K77" s="124" t="n">
        <v>2697.456</v>
      </c>
      <c r="L77" s="124" t="n">
        <v>843.65</v>
      </c>
      <c r="M77" s="124" t="n">
        <v>1013.549</v>
      </c>
      <c r="N77" s="124" t="n">
        <v>850.346</v>
      </c>
      <c r="O77" s="124" t="n">
        <v>67</v>
      </c>
      <c r="P77" s="125" t="n">
        <v>7627.651</v>
      </c>
      <c r="Q77" s="126" t="n">
        <v>-383.665</v>
      </c>
      <c r="R77" s="124" t="n">
        <v>12.818</v>
      </c>
      <c r="S77" s="124" t="n">
        <v>-370.847</v>
      </c>
      <c r="T77" s="136" t="n">
        <v>16951080</v>
      </c>
      <c r="U77" s="125" t="n">
        <v>24132593</v>
      </c>
      <c r="V77" s="129" t="n">
        <v>0</v>
      </c>
      <c r="W77" s="130" t="n">
        <v>37.1351081694415</v>
      </c>
      <c r="X77" s="53" t="n">
        <v>36</v>
      </c>
      <c r="Y77" s="55" t="n">
        <v>29</v>
      </c>
      <c r="Z77" s="132" t="n">
        <v>32.5</v>
      </c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3"/>
      <c r="FF77" s="133"/>
      <c r="FG77" s="133"/>
      <c r="FH77" s="133"/>
      <c r="FI77" s="133"/>
      <c r="FJ77" s="133"/>
      <c r="FK77" s="133"/>
      <c r="FL77" s="133"/>
      <c r="FM77" s="133"/>
      <c r="FN77" s="133"/>
      <c r="FO77" s="133"/>
      <c r="FP77" s="133"/>
      <c r="FQ77" s="133"/>
      <c r="FR77" s="133"/>
      <c r="FS77" s="133"/>
      <c r="FT77" s="133"/>
      <c r="FU77" s="133"/>
      <c r="FV77" s="133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</row>
    <row r="78" customFormat="false" ht="12" hidden="true" customHeight="true" outlineLevel="0" collapsed="false">
      <c r="A78" s="134" t="s">
        <v>71</v>
      </c>
      <c r="B78" s="81" t="n">
        <v>36904</v>
      </c>
      <c r="C78" s="124" t="n">
        <v>4061.787</v>
      </c>
      <c r="D78" s="124" t="n">
        <v>3148.949</v>
      </c>
      <c r="E78" s="125" t="n">
        <v>7210.736</v>
      </c>
      <c r="F78" s="126" t="n">
        <v>1175.187</v>
      </c>
      <c r="G78" s="135"/>
      <c r="H78" s="135"/>
      <c r="I78" s="124" t="n">
        <v>624.829</v>
      </c>
      <c r="J78" s="124" t="n">
        <v>426.925</v>
      </c>
      <c r="K78" s="124" t="n">
        <v>2695.423</v>
      </c>
      <c r="L78" s="124" t="n">
        <v>849.602</v>
      </c>
      <c r="M78" s="124" t="n">
        <v>987.691</v>
      </c>
      <c r="N78" s="124" t="n">
        <v>848.855</v>
      </c>
      <c r="O78" s="124" t="n">
        <v>55</v>
      </c>
      <c r="P78" s="125" t="n">
        <v>7663.512</v>
      </c>
      <c r="Q78" s="126" t="n">
        <v>-339.009</v>
      </c>
      <c r="R78" s="124" t="n">
        <v>-113.767</v>
      </c>
      <c r="S78" s="124" t="n">
        <v>-452.776</v>
      </c>
      <c r="T78" s="136" t="n">
        <v>16612071</v>
      </c>
      <c r="U78" s="125" t="n">
        <v>24018826</v>
      </c>
      <c r="V78" s="129" t="n">
        <v>0</v>
      </c>
      <c r="W78" s="130" t="n">
        <v>39.9480749947515</v>
      </c>
      <c r="X78" s="53" t="n">
        <v>38</v>
      </c>
      <c r="Y78" s="55" t="n">
        <v>29</v>
      </c>
      <c r="Z78" s="132" t="n">
        <v>33.5</v>
      </c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3"/>
      <c r="FF78" s="133"/>
      <c r="FG78" s="133"/>
      <c r="FH78" s="133"/>
      <c r="FI78" s="133"/>
      <c r="FJ78" s="133"/>
      <c r="FK78" s="133"/>
      <c r="FL78" s="133"/>
      <c r="FM78" s="133"/>
      <c r="FN78" s="133"/>
      <c r="FO78" s="133"/>
      <c r="FP78" s="133"/>
      <c r="FQ78" s="133"/>
      <c r="FR78" s="133"/>
      <c r="FS78" s="133"/>
      <c r="FT78" s="133"/>
      <c r="FU78" s="133"/>
      <c r="FV78" s="133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</row>
    <row r="79" customFormat="false" ht="12" hidden="true" customHeight="true" outlineLevel="0" collapsed="false">
      <c r="A79" s="134" t="s">
        <v>72</v>
      </c>
      <c r="B79" s="81" t="n">
        <v>36905</v>
      </c>
      <c r="C79" s="124" t="n">
        <v>4079.314</v>
      </c>
      <c r="D79" s="124" t="n">
        <v>3119.34</v>
      </c>
      <c r="E79" s="125" t="n">
        <v>7198.654</v>
      </c>
      <c r="F79" s="126" t="n">
        <v>1182.039</v>
      </c>
      <c r="G79" s="135"/>
      <c r="H79" s="135"/>
      <c r="I79" s="124" t="n">
        <v>672.456</v>
      </c>
      <c r="J79" s="124" t="n">
        <v>452.268</v>
      </c>
      <c r="K79" s="124" t="n">
        <v>2656.636</v>
      </c>
      <c r="L79" s="124" t="n">
        <v>856.782</v>
      </c>
      <c r="M79" s="124" t="n">
        <v>980.711</v>
      </c>
      <c r="N79" s="124" t="n">
        <v>849.209</v>
      </c>
      <c r="O79" s="124" t="n">
        <v>61</v>
      </c>
      <c r="P79" s="125" t="n">
        <v>7711.101</v>
      </c>
      <c r="Q79" s="126" t="n">
        <v>-399.821</v>
      </c>
      <c r="R79" s="124" t="n">
        <v>-112.626</v>
      </c>
      <c r="S79" s="124" t="n">
        <v>-512.447</v>
      </c>
      <c r="T79" s="136" t="n">
        <v>16212250</v>
      </c>
      <c r="U79" s="125" t="n">
        <v>23906200</v>
      </c>
      <c r="V79" s="129" t="n">
        <v>0</v>
      </c>
      <c r="W79" s="130" t="n">
        <v>29.2756838052841</v>
      </c>
      <c r="X79" s="53" t="n">
        <v>35</v>
      </c>
      <c r="Y79" s="55" t="n">
        <v>28</v>
      </c>
      <c r="Z79" s="132" t="n">
        <v>31.5</v>
      </c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  <c r="CQ79" s="133"/>
      <c r="CR79" s="133"/>
      <c r="CS79" s="133"/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133"/>
      <c r="DM79" s="133"/>
      <c r="DN79" s="133"/>
      <c r="DO79" s="133"/>
      <c r="DP79" s="133"/>
      <c r="DQ79" s="133"/>
      <c r="DR79" s="133"/>
      <c r="DS79" s="133"/>
      <c r="DT79" s="133"/>
      <c r="DU79" s="133"/>
      <c r="DV79" s="133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133"/>
      <c r="EH79" s="133"/>
      <c r="EI79" s="133"/>
      <c r="EJ79" s="133"/>
      <c r="EK79" s="133"/>
      <c r="EL79" s="133"/>
      <c r="EM79" s="133"/>
      <c r="EN79" s="133"/>
      <c r="EO79" s="133"/>
      <c r="EP79" s="133"/>
      <c r="EQ79" s="133"/>
      <c r="ER79" s="133"/>
      <c r="ES79" s="133"/>
      <c r="ET79" s="133"/>
      <c r="EU79" s="133"/>
      <c r="EV79" s="133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3"/>
      <c r="FI79" s="133"/>
      <c r="FJ79" s="133"/>
      <c r="FK79" s="133"/>
      <c r="FL79" s="133"/>
      <c r="FM79" s="133"/>
      <c r="FN79" s="133"/>
      <c r="FO79" s="133"/>
      <c r="FP79" s="133"/>
      <c r="FQ79" s="133"/>
      <c r="FR79" s="133"/>
      <c r="FS79" s="133"/>
      <c r="FT79" s="133"/>
      <c r="FU79" s="133"/>
      <c r="FV79" s="133"/>
      <c r="FW79" s="133"/>
      <c r="FX79" s="133"/>
      <c r="FY79" s="133"/>
      <c r="FZ79" s="133"/>
      <c r="GA79" s="133"/>
      <c r="GB79" s="133"/>
      <c r="GC79" s="133"/>
      <c r="GD79" s="133"/>
      <c r="GE79" s="133"/>
      <c r="GF79" s="133"/>
      <c r="GG79" s="133"/>
      <c r="GH79" s="133"/>
      <c r="GI79" s="133"/>
      <c r="GJ79" s="133"/>
      <c r="GK79" s="133"/>
      <c r="GL79" s="133"/>
      <c r="GM79" s="133"/>
      <c r="GN79" s="133"/>
      <c r="GO79" s="133"/>
      <c r="GP79" s="133"/>
      <c r="GQ79" s="133"/>
      <c r="GR79" s="133"/>
      <c r="GS79" s="133"/>
      <c r="GT79" s="133"/>
      <c r="GU79" s="133"/>
      <c r="GV79" s="133"/>
      <c r="GW79" s="133"/>
      <c r="GX79" s="133"/>
      <c r="GY79" s="133"/>
      <c r="GZ79" s="133"/>
      <c r="HA79" s="133"/>
      <c r="HB79" s="133"/>
      <c r="HC79" s="133"/>
      <c r="HD79" s="133"/>
      <c r="HE79" s="133"/>
      <c r="HF79" s="133"/>
      <c r="HG79" s="133"/>
      <c r="HH79" s="133"/>
      <c r="HI79" s="133"/>
      <c r="HJ79" s="133"/>
      <c r="HK79" s="133"/>
      <c r="HL79" s="133"/>
      <c r="HM79" s="133"/>
      <c r="HN79" s="133"/>
      <c r="HO79" s="133"/>
      <c r="HP79" s="133"/>
      <c r="HQ79" s="133"/>
      <c r="HR79" s="133"/>
      <c r="HS79" s="133"/>
      <c r="HT79" s="133"/>
      <c r="HU79" s="133"/>
      <c r="HV79" s="133"/>
      <c r="HW79" s="133"/>
      <c r="HX79" s="133"/>
      <c r="HY79" s="133"/>
      <c r="HZ79" s="133"/>
      <c r="IA79" s="133"/>
      <c r="IB79" s="133"/>
      <c r="IC79" s="133"/>
      <c r="ID79" s="133"/>
      <c r="IE79" s="133"/>
      <c r="IF79" s="133"/>
      <c r="IG79" s="133"/>
      <c r="IH79" s="133"/>
      <c r="II79" s="133"/>
      <c r="IJ79" s="133"/>
      <c r="IK79" s="133"/>
      <c r="IL79" s="133"/>
      <c r="IM79" s="133"/>
      <c r="IN79" s="133"/>
      <c r="IO79" s="133"/>
      <c r="IP79" s="133"/>
      <c r="IQ79" s="133"/>
      <c r="IR79" s="133"/>
      <c r="IS79" s="133"/>
      <c r="IT79" s="133"/>
      <c r="IU79" s="133"/>
      <c r="IV79" s="133"/>
      <c r="IW79" s="133"/>
    </row>
    <row r="80" customFormat="false" ht="12" hidden="true" customHeight="true" outlineLevel="0" collapsed="false">
      <c r="A80" s="134" t="s">
        <v>73</v>
      </c>
      <c r="B80" s="81" t="n">
        <v>36906</v>
      </c>
      <c r="C80" s="124" t="n">
        <v>4031.138</v>
      </c>
      <c r="D80" s="124" t="n">
        <v>3152.053</v>
      </c>
      <c r="E80" s="125" t="n">
        <v>7183.191</v>
      </c>
      <c r="F80" s="126" t="n">
        <v>1494.045</v>
      </c>
      <c r="G80" s="135"/>
      <c r="H80" s="135"/>
      <c r="I80" s="124" t="n">
        <v>741.217</v>
      </c>
      <c r="J80" s="124" t="n">
        <v>426.846</v>
      </c>
      <c r="K80" s="124" t="n">
        <v>2648.069</v>
      </c>
      <c r="L80" s="124" t="n">
        <v>855.879</v>
      </c>
      <c r="M80" s="124" t="n">
        <v>990.202</v>
      </c>
      <c r="N80" s="124" t="n">
        <v>848.468</v>
      </c>
      <c r="O80" s="124" t="n">
        <v>61</v>
      </c>
      <c r="P80" s="125" t="n">
        <v>8065.726</v>
      </c>
      <c r="Q80" s="126" t="n">
        <v>-468.157</v>
      </c>
      <c r="R80" s="124" t="n">
        <v>-414.378</v>
      </c>
      <c r="S80" s="124" t="n">
        <v>-882.535</v>
      </c>
      <c r="T80" s="136" t="n">
        <v>15744093</v>
      </c>
      <c r="U80" s="125" t="n">
        <v>23491822</v>
      </c>
      <c r="V80" s="129" t="n">
        <v>0</v>
      </c>
      <c r="W80" s="130" t="n">
        <v>25.1043836912013</v>
      </c>
      <c r="X80" s="53" t="n">
        <v>32</v>
      </c>
      <c r="Y80" s="55" t="n">
        <v>24</v>
      </c>
      <c r="Z80" s="132" t="n">
        <v>28</v>
      </c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  <c r="CQ80" s="133"/>
      <c r="CR80" s="133"/>
      <c r="CS80" s="133"/>
      <c r="CT80" s="133"/>
      <c r="CU80" s="133"/>
      <c r="CV80" s="133"/>
      <c r="CW80" s="133"/>
      <c r="CX80" s="133"/>
      <c r="CY80" s="133"/>
      <c r="CZ80" s="133"/>
      <c r="DA80" s="133"/>
      <c r="DB80" s="133"/>
      <c r="DC80" s="133"/>
      <c r="DD80" s="133"/>
      <c r="DE80" s="133"/>
      <c r="DF80" s="133"/>
      <c r="DG80" s="133"/>
      <c r="DH80" s="133"/>
      <c r="DI80" s="133"/>
      <c r="DJ80" s="133"/>
      <c r="DK80" s="133"/>
      <c r="DL80" s="133"/>
      <c r="DM80" s="133"/>
      <c r="DN80" s="133"/>
      <c r="DO80" s="133"/>
      <c r="DP80" s="133"/>
      <c r="DQ80" s="133"/>
      <c r="DR80" s="133"/>
      <c r="DS80" s="133"/>
      <c r="DT80" s="133"/>
      <c r="DU80" s="133"/>
      <c r="DV80" s="133"/>
      <c r="DW80" s="133"/>
      <c r="DX80" s="133"/>
      <c r="DY80" s="133"/>
      <c r="DZ80" s="133"/>
      <c r="EA80" s="133"/>
      <c r="EB80" s="133"/>
      <c r="EC80" s="133"/>
      <c r="ED80" s="133"/>
      <c r="EE80" s="133"/>
      <c r="EF80" s="133"/>
      <c r="EG80" s="133"/>
      <c r="EH80" s="133"/>
      <c r="EI80" s="133"/>
      <c r="EJ80" s="133"/>
      <c r="EK80" s="133"/>
      <c r="EL80" s="133"/>
      <c r="EM80" s="133"/>
      <c r="EN80" s="133"/>
      <c r="EO80" s="133"/>
      <c r="EP80" s="133"/>
      <c r="EQ80" s="133"/>
      <c r="ER80" s="133"/>
      <c r="ES80" s="133"/>
      <c r="ET80" s="133"/>
      <c r="EU80" s="133"/>
      <c r="EV80" s="133"/>
      <c r="EW80" s="133"/>
      <c r="EX80" s="133"/>
      <c r="EY80" s="133"/>
      <c r="EZ80" s="133"/>
      <c r="FA80" s="133"/>
      <c r="FB80" s="133"/>
      <c r="FC80" s="133"/>
      <c r="FD80" s="133"/>
      <c r="FE80" s="133"/>
      <c r="FF80" s="133"/>
      <c r="FG80" s="133"/>
      <c r="FH80" s="133"/>
      <c r="FI80" s="133"/>
      <c r="FJ80" s="133"/>
      <c r="FK80" s="133"/>
      <c r="FL80" s="133"/>
      <c r="FM80" s="133"/>
      <c r="FN80" s="133"/>
      <c r="FO80" s="133"/>
      <c r="FP80" s="133"/>
      <c r="FQ80" s="133"/>
      <c r="FR80" s="133"/>
      <c r="FS80" s="133"/>
      <c r="FT80" s="133"/>
      <c r="FU80" s="133"/>
      <c r="FV80" s="133"/>
      <c r="FW80" s="133"/>
      <c r="FX80" s="133"/>
      <c r="FY80" s="133"/>
      <c r="FZ80" s="133"/>
      <c r="GA80" s="133"/>
      <c r="GB80" s="133"/>
      <c r="GC80" s="133"/>
      <c r="GD80" s="133"/>
      <c r="GE80" s="133"/>
      <c r="GF80" s="133"/>
      <c r="GG80" s="133"/>
      <c r="GH80" s="133"/>
      <c r="GI80" s="133"/>
      <c r="GJ80" s="133"/>
      <c r="GK80" s="133"/>
      <c r="GL80" s="133"/>
      <c r="GM80" s="133"/>
      <c r="GN80" s="133"/>
      <c r="GO80" s="133"/>
      <c r="GP80" s="133"/>
      <c r="GQ80" s="133"/>
      <c r="GR80" s="133"/>
      <c r="GS80" s="133"/>
      <c r="GT80" s="133"/>
      <c r="GU80" s="133"/>
      <c r="GV80" s="133"/>
      <c r="GW80" s="133"/>
      <c r="GX80" s="133"/>
      <c r="GY80" s="133"/>
      <c r="GZ80" s="133"/>
      <c r="HA80" s="133"/>
      <c r="HB80" s="133"/>
      <c r="HC80" s="133"/>
      <c r="HD80" s="133"/>
      <c r="HE80" s="133"/>
      <c r="HF80" s="133"/>
      <c r="HG80" s="133"/>
      <c r="HH80" s="133"/>
      <c r="HI80" s="133"/>
      <c r="HJ80" s="133"/>
      <c r="HK80" s="133"/>
      <c r="HL80" s="133"/>
      <c r="HM80" s="133"/>
      <c r="HN80" s="133"/>
      <c r="HO80" s="133"/>
      <c r="HP80" s="133"/>
      <c r="HQ80" s="133"/>
      <c r="HR80" s="133"/>
      <c r="HS80" s="133"/>
      <c r="HT80" s="133"/>
      <c r="HU80" s="133"/>
      <c r="HV80" s="133"/>
      <c r="HW80" s="133"/>
      <c r="HX80" s="133"/>
      <c r="HY80" s="133"/>
      <c r="HZ80" s="133"/>
      <c r="IA80" s="133"/>
      <c r="IB80" s="133"/>
      <c r="IC80" s="133"/>
      <c r="ID80" s="133"/>
      <c r="IE80" s="133"/>
      <c r="IF80" s="133"/>
      <c r="IG80" s="133"/>
      <c r="IH80" s="133"/>
      <c r="II80" s="133"/>
      <c r="IJ80" s="133"/>
      <c r="IK80" s="133"/>
      <c r="IL80" s="133"/>
      <c r="IM80" s="133"/>
      <c r="IN80" s="133"/>
      <c r="IO80" s="133"/>
      <c r="IP80" s="133"/>
      <c r="IQ80" s="133"/>
      <c r="IR80" s="133"/>
      <c r="IS80" s="133"/>
      <c r="IT80" s="133"/>
      <c r="IU80" s="133"/>
      <c r="IV80" s="133"/>
      <c r="IW80" s="133"/>
    </row>
    <row r="81" customFormat="false" ht="12" hidden="true" customHeight="true" outlineLevel="0" collapsed="false">
      <c r="A81" s="134" t="s">
        <v>74</v>
      </c>
      <c r="B81" s="81" t="n">
        <v>36907</v>
      </c>
      <c r="C81" s="124" t="n">
        <v>3919.163</v>
      </c>
      <c r="D81" s="124" t="n">
        <v>3098.696</v>
      </c>
      <c r="E81" s="125" t="n">
        <v>7017.859</v>
      </c>
      <c r="F81" s="126" t="n">
        <v>1288.482</v>
      </c>
      <c r="G81" s="135"/>
      <c r="H81" s="135"/>
      <c r="I81" s="124" t="n">
        <v>784.202</v>
      </c>
      <c r="J81" s="124" t="n">
        <v>444.881</v>
      </c>
      <c r="K81" s="124" t="n">
        <v>2658.013</v>
      </c>
      <c r="L81" s="124" t="n">
        <v>836.392</v>
      </c>
      <c r="M81" s="124" t="n">
        <v>992.666</v>
      </c>
      <c r="N81" s="124" t="n">
        <v>854.185</v>
      </c>
      <c r="O81" s="124" t="n">
        <v>61</v>
      </c>
      <c r="P81" s="125" t="n">
        <v>7919.821</v>
      </c>
      <c r="Q81" s="126" t="n">
        <v>-449.427</v>
      </c>
      <c r="R81" s="124" t="n">
        <v>-452.535</v>
      </c>
      <c r="S81" s="124" t="n">
        <v>-901.962</v>
      </c>
      <c r="T81" s="136" t="n">
        <v>15294666</v>
      </c>
      <c r="U81" s="125" t="n">
        <v>23039287</v>
      </c>
      <c r="V81" s="129" t="n">
        <v>0</v>
      </c>
      <c r="W81" s="130" t="n">
        <v>22.3741603915689</v>
      </c>
      <c r="X81" s="53" t="n">
        <v>33</v>
      </c>
      <c r="Y81" s="55" t="n">
        <v>19</v>
      </c>
      <c r="Z81" s="132" t="n">
        <v>26</v>
      </c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  <c r="CQ81" s="133"/>
      <c r="CR81" s="133"/>
      <c r="CS81" s="133"/>
      <c r="CT81" s="133"/>
      <c r="CU81" s="133"/>
      <c r="CV81" s="133"/>
      <c r="CW81" s="133"/>
      <c r="CX81" s="133"/>
      <c r="CY81" s="133"/>
      <c r="CZ81" s="133"/>
      <c r="DA81" s="133"/>
      <c r="DB81" s="133"/>
      <c r="DC81" s="133"/>
      <c r="DD81" s="133"/>
      <c r="DE81" s="133"/>
      <c r="DF81" s="133"/>
      <c r="DG81" s="133"/>
      <c r="DH81" s="133"/>
      <c r="DI81" s="133"/>
      <c r="DJ81" s="133"/>
      <c r="DK81" s="133"/>
      <c r="DL81" s="133"/>
      <c r="DM81" s="133"/>
      <c r="DN81" s="133"/>
      <c r="DO81" s="133"/>
      <c r="DP81" s="133"/>
      <c r="DQ81" s="133"/>
      <c r="DR81" s="133"/>
      <c r="DS81" s="133"/>
      <c r="DT81" s="133"/>
      <c r="DU81" s="133"/>
      <c r="DV81" s="133"/>
      <c r="DW81" s="133"/>
      <c r="DX81" s="133"/>
      <c r="DY81" s="133"/>
      <c r="DZ81" s="133"/>
      <c r="EA81" s="133"/>
      <c r="EB81" s="133"/>
      <c r="EC81" s="133"/>
      <c r="ED81" s="133"/>
      <c r="EE81" s="133"/>
      <c r="EF81" s="133"/>
      <c r="EG81" s="133"/>
      <c r="EH81" s="133"/>
      <c r="EI81" s="133"/>
      <c r="EJ81" s="133"/>
      <c r="EK81" s="133"/>
      <c r="EL81" s="133"/>
      <c r="EM81" s="133"/>
      <c r="EN81" s="133"/>
      <c r="EO81" s="133"/>
      <c r="EP81" s="133"/>
      <c r="EQ81" s="133"/>
      <c r="ER81" s="133"/>
      <c r="ES81" s="133"/>
      <c r="ET81" s="133"/>
      <c r="EU81" s="133"/>
      <c r="EV81" s="133"/>
      <c r="EW81" s="133"/>
      <c r="EX81" s="133"/>
      <c r="EY81" s="133"/>
      <c r="EZ81" s="133"/>
      <c r="FA81" s="133"/>
      <c r="FB81" s="133"/>
      <c r="FC81" s="133"/>
      <c r="FD81" s="133"/>
      <c r="FE81" s="133"/>
      <c r="FF81" s="133"/>
      <c r="FG81" s="133"/>
      <c r="FH81" s="133"/>
      <c r="FI81" s="133"/>
      <c r="FJ81" s="133"/>
      <c r="FK81" s="133"/>
      <c r="FL81" s="133"/>
      <c r="FM81" s="133"/>
      <c r="FN81" s="133"/>
      <c r="FO81" s="133"/>
      <c r="FP81" s="133"/>
      <c r="FQ81" s="133"/>
      <c r="FR81" s="133"/>
      <c r="FS81" s="133"/>
      <c r="FT81" s="133"/>
      <c r="FU81" s="133"/>
      <c r="FV81" s="133"/>
      <c r="FW81" s="133"/>
      <c r="FX81" s="133"/>
      <c r="FY81" s="133"/>
      <c r="FZ81" s="133"/>
      <c r="GA81" s="133"/>
      <c r="GB81" s="133"/>
      <c r="GC81" s="133"/>
      <c r="GD81" s="133"/>
      <c r="GE81" s="133"/>
      <c r="GF81" s="133"/>
      <c r="GG81" s="133"/>
      <c r="GH81" s="133"/>
      <c r="GI81" s="133"/>
      <c r="GJ81" s="133"/>
      <c r="GK81" s="133"/>
      <c r="GL81" s="133"/>
      <c r="GM81" s="133"/>
      <c r="GN81" s="133"/>
      <c r="GO81" s="133"/>
      <c r="GP81" s="133"/>
      <c r="GQ81" s="133"/>
      <c r="GR81" s="133"/>
      <c r="GS81" s="133"/>
      <c r="GT81" s="133"/>
      <c r="GU81" s="133"/>
      <c r="GV81" s="133"/>
      <c r="GW81" s="133"/>
      <c r="GX81" s="133"/>
      <c r="GY81" s="133"/>
      <c r="GZ81" s="133"/>
      <c r="HA81" s="133"/>
      <c r="HB81" s="133"/>
      <c r="HC81" s="133"/>
      <c r="HD81" s="133"/>
      <c r="HE81" s="133"/>
      <c r="HF81" s="133"/>
      <c r="HG81" s="133"/>
      <c r="HH81" s="133"/>
      <c r="HI81" s="133"/>
      <c r="HJ81" s="133"/>
      <c r="HK81" s="133"/>
      <c r="HL81" s="133"/>
      <c r="HM81" s="133"/>
      <c r="HN81" s="133"/>
      <c r="HO81" s="133"/>
      <c r="HP81" s="133"/>
      <c r="HQ81" s="133"/>
      <c r="HR81" s="133"/>
      <c r="HS81" s="133"/>
      <c r="HT81" s="133"/>
      <c r="HU81" s="133"/>
      <c r="HV81" s="133"/>
      <c r="HW81" s="133"/>
      <c r="HX81" s="133"/>
      <c r="HY81" s="133"/>
      <c r="HZ81" s="133"/>
      <c r="IA81" s="133"/>
      <c r="IB81" s="133"/>
      <c r="IC81" s="133"/>
      <c r="ID81" s="133"/>
      <c r="IE81" s="133"/>
      <c r="IF81" s="133"/>
      <c r="IG81" s="133"/>
      <c r="IH81" s="133"/>
      <c r="II81" s="133"/>
      <c r="IJ81" s="133"/>
      <c r="IK81" s="133"/>
      <c r="IL81" s="133"/>
      <c r="IM81" s="133"/>
      <c r="IN81" s="133"/>
      <c r="IO81" s="133"/>
      <c r="IP81" s="133"/>
      <c r="IQ81" s="133"/>
      <c r="IR81" s="133"/>
      <c r="IS81" s="133"/>
      <c r="IT81" s="133"/>
      <c r="IU81" s="133"/>
      <c r="IV81" s="133"/>
      <c r="IW81" s="133"/>
    </row>
    <row r="82" customFormat="false" ht="12" hidden="true" customHeight="true" outlineLevel="0" collapsed="false">
      <c r="A82" s="134" t="s">
        <v>68</v>
      </c>
      <c r="B82" s="81" t="n">
        <v>36908</v>
      </c>
      <c r="C82" s="124" t="n">
        <v>4120.656</v>
      </c>
      <c r="D82" s="124" t="n">
        <v>3020.963</v>
      </c>
      <c r="E82" s="125" t="n">
        <v>7141.619</v>
      </c>
      <c r="F82" s="126" t="n">
        <v>1822.409</v>
      </c>
      <c r="G82" s="135"/>
      <c r="H82" s="135"/>
      <c r="I82" s="124" t="n">
        <v>812.378</v>
      </c>
      <c r="J82" s="124" t="n">
        <v>472.321</v>
      </c>
      <c r="K82" s="124" t="n">
        <v>2529.975</v>
      </c>
      <c r="L82" s="124" t="n">
        <v>864.366</v>
      </c>
      <c r="M82" s="124" t="n">
        <v>681.745</v>
      </c>
      <c r="N82" s="124" t="n">
        <v>835.48</v>
      </c>
      <c r="O82" s="124" t="n">
        <v>53</v>
      </c>
      <c r="P82" s="125" t="n">
        <v>8071.674</v>
      </c>
      <c r="Q82" s="126" t="n">
        <v>-449.722</v>
      </c>
      <c r="R82" s="124" t="n">
        <v>-480.333</v>
      </c>
      <c r="S82" s="124" t="n">
        <v>-930.055</v>
      </c>
      <c r="T82" s="136" t="n">
        <v>14844944</v>
      </c>
      <c r="U82" s="125" t="n">
        <v>22558954</v>
      </c>
      <c r="V82" s="129" t="n">
        <v>0</v>
      </c>
      <c r="W82" s="130" t="n">
        <v>12.7703168907909</v>
      </c>
      <c r="X82" s="53" t="n">
        <v>27</v>
      </c>
      <c r="Y82" s="55" t="n">
        <v>16</v>
      </c>
      <c r="Z82" s="132" t="n">
        <v>21.5</v>
      </c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3"/>
      <c r="DA82" s="133"/>
      <c r="DB82" s="133"/>
      <c r="DC82" s="133"/>
      <c r="DD82" s="133"/>
      <c r="DE82" s="133"/>
      <c r="DF82" s="133"/>
      <c r="DG82" s="133"/>
      <c r="DH82" s="133"/>
      <c r="DI82" s="133"/>
      <c r="DJ82" s="133"/>
      <c r="DK82" s="133"/>
      <c r="DL82" s="133"/>
      <c r="DM82" s="133"/>
      <c r="DN82" s="133"/>
      <c r="DO82" s="133"/>
      <c r="DP82" s="133"/>
      <c r="DQ82" s="133"/>
      <c r="DR82" s="133"/>
      <c r="DS82" s="133"/>
      <c r="DT82" s="133"/>
      <c r="DU82" s="133"/>
      <c r="DV82" s="133"/>
      <c r="DW82" s="133"/>
      <c r="DX82" s="133"/>
      <c r="DY82" s="133"/>
      <c r="DZ82" s="133"/>
      <c r="EA82" s="133"/>
      <c r="EB82" s="133"/>
      <c r="EC82" s="133"/>
      <c r="ED82" s="133"/>
      <c r="EE82" s="133"/>
      <c r="EF82" s="133"/>
      <c r="EG82" s="133"/>
      <c r="EH82" s="133"/>
      <c r="EI82" s="133"/>
      <c r="EJ82" s="133"/>
      <c r="EK82" s="133"/>
      <c r="EL82" s="133"/>
      <c r="EM82" s="133"/>
      <c r="EN82" s="133"/>
      <c r="EO82" s="133"/>
      <c r="EP82" s="133"/>
      <c r="EQ82" s="133"/>
      <c r="ER82" s="133"/>
      <c r="ES82" s="133"/>
      <c r="ET82" s="133"/>
      <c r="EU82" s="133"/>
      <c r="EV82" s="133"/>
      <c r="EW82" s="133"/>
      <c r="EX82" s="133"/>
      <c r="EY82" s="133"/>
      <c r="EZ82" s="133"/>
      <c r="FA82" s="133"/>
      <c r="FB82" s="133"/>
      <c r="FC82" s="133"/>
      <c r="FD82" s="133"/>
      <c r="FE82" s="133"/>
      <c r="FF82" s="133"/>
      <c r="FG82" s="133"/>
      <c r="FH82" s="133"/>
      <c r="FI82" s="133"/>
      <c r="FJ82" s="133"/>
      <c r="FK82" s="133"/>
      <c r="FL82" s="133"/>
      <c r="FM82" s="133"/>
      <c r="FN82" s="133"/>
      <c r="FO82" s="133"/>
      <c r="FP82" s="133"/>
      <c r="FQ82" s="133"/>
      <c r="FR82" s="133"/>
      <c r="FS82" s="133"/>
      <c r="FT82" s="133"/>
      <c r="FU82" s="133"/>
      <c r="FV82" s="133"/>
      <c r="FW82" s="133"/>
      <c r="FX82" s="133"/>
      <c r="FY82" s="133"/>
      <c r="FZ82" s="133"/>
      <c r="GA82" s="133"/>
      <c r="GB82" s="133"/>
      <c r="GC82" s="133"/>
      <c r="GD82" s="133"/>
      <c r="GE82" s="133"/>
      <c r="GF82" s="133"/>
      <c r="GG82" s="133"/>
      <c r="GH82" s="133"/>
      <c r="GI82" s="133"/>
      <c r="GJ82" s="133"/>
      <c r="GK82" s="133"/>
      <c r="GL82" s="133"/>
      <c r="GM82" s="133"/>
      <c r="GN82" s="133"/>
      <c r="GO82" s="133"/>
      <c r="GP82" s="133"/>
      <c r="GQ82" s="133"/>
      <c r="GR82" s="133"/>
      <c r="GS82" s="133"/>
      <c r="GT82" s="133"/>
      <c r="GU82" s="133"/>
      <c r="GV82" s="133"/>
      <c r="GW82" s="133"/>
      <c r="GX82" s="133"/>
      <c r="GY82" s="133"/>
      <c r="GZ82" s="133"/>
      <c r="HA82" s="133"/>
      <c r="HB82" s="133"/>
      <c r="HC82" s="133"/>
      <c r="HD82" s="133"/>
      <c r="HE82" s="133"/>
      <c r="HF82" s="133"/>
      <c r="HG82" s="133"/>
      <c r="HH82" s="133"/>
      <c r="HI82" s="133"/>
      <c r="HJ82" s="133"/>
      <c r="HK82" s="133"/>
      <c r="HL82" s="133"/>
      <c r="HM82" s="133"/>
      <c r="HN82" s="133"/>
      <c r="HO82" s="133"/>
      <c r="HP82" s="133"/>
      <c r="HQ82" s="133"/>
      <c r="HR82" s="133"/>
      <c r="HS82" s="133"/>
      <c r="HT82" s="133"/>
      <c r="HU82" s="133"/>
      <c r="HV82" s="133"/>
      <c r="HW82" s="133"/>
      <c r="HX82" s="133"/>
      <c r="HY82" s="133"/>
      <c r="HZ82" s="133"/>
      <c r="IA82" s="133"/>
      <c r="IB82" s="133"/>
      <c r="IC82" s="133"/>
      <c r="ID82" s="133"/>
      <c r="IE82" s="133"/>
      <c r="IF82" s="133"/>
      <c r="IG82" s="133"/>
      <c r="IH82" s="133"/>
      <c r="II82" s="133"/>
      <c r="IJ82" s="133"/>
      <c r="IK82" s="133"/>
      <c r="IL82" s="133"/>
      <c r="IM82" s="133"/>
      <c r="IN82" s="133"/>
      <c r="IO82" s="133"/>
      <c r="IP82" s="133"/>
      <c r="IQ82" s="133"/>
      <c r="IR82" s="133"/>
      <c r="IS82" s="133"/>
      <c r="IT82" s="133"/>
      <c r="IU82" s="133"/>
      <c r="IV82" s="133"/>
      <c r="IW82" s="133"/>
    </row>
    <row r="83" customFormat="false" ht="12" hidden="true" customHeight="true" outlineLevel="0" collapsed="false">
      <c r="A83" s="134" t="s">
        <v>69</v>
      </c>
      <c r="B83" s="81" t="n">
        <v>36909</v>
      </c>
      <c r="C83" s="124" t="n">
        <v>4056.756</v>
      </c>
      <c r="D83" s="124" t="n">
        <v>2966.348</v>
      </c>
      <c r="E83" s="125" t="n">
        <v>7023.104</v>
      </c>
      <c r="F83" s="126" t="n">
        <v>1318.615</v>
      </c>
      <c r="G83" s="135"/>
      <c r="H83" s="135"/>
      <c r="I83" s="124" t="n">
        <v>762.332</v>
      </c>
      <c r="J83" s="124" t="n">
        <v>420.171</v>
      </c>
      <c r="K83" s="124" t="n">
        <v>2473.153</v>
      </c>
      <c r="L83" s="124" t="n">
        <v>848.544</v>
      </c>
      <c r="M83" s="124" t="n">
        <v>900.612</v>
      </c>
      <c r="N83" s="124" t="n">
        <v>842.353</v>
      </c>
      <c r="O83" s="124" t="n">
        <v>67</v>
      </c>
      <c r="P83" s="125" t="n">
        <v>7632.78</v>
      </c>
      <c r="Q83" s="126" t="n">
        <v>-380.712</v>
      </c>
      <c r="R83" s="124" t="n">
        <v>-228.964</v>
      </c>
      <c r="S83" s="124" t="n">
        <v>-609.676</v>
      </c>
      <c r="T83" s="136" t="n">
        <v>14464232</v>
      </c>
      <c r="U83" s="125" t="n">
        <v>22329990</v>
      </c>
      <c r="V83" s="129" t="n">
        <v>0</v>
      </c>
      <c r="W83" s="130" t="n">
        <v>16.3658201629708</v>
      </c>
      <c r="X83" s="53" t="n">
        <v>31</v>
      </c>
      <c r="Y83" s="55" t="n">
        <v>17</v>
      </c>
      <c r="Z83" s="132" t="n">
        <v>24</v>
      </c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  <c r="CQ83" s="133"/>
      <c r="CR83" s="133"/>
      <c r="CS83" s="133"/>
      <c r="CT83" s="133"/>
      <c r="CU83" s="133"/>
      <c r="CV83" s="133"/>
      <c r="CW83" s="133"/>
      <c r="CX83" s="133"/>
      <c r="CY83" s="133"/>
      <c r="CZ83" s="133"/>
      <c r="DA83" s="133"/>
      <c r="DB83" s="133"/>
      <c r="DC83" s="133"/>
      <c r="DD83" s="133"/>
      <c r="DE83" s="133"/>
      <c r="DF83" s="133"/>
      <c r="DG83" s="133"/>
      <c r="DH83" s="133"/>
      <c r="DI83" s="133"/>
      <c r="DJ83" s="133"/>
      <c r="DK83" s="133"/>
      <c r="DL83" s="133"/>
      <c r="DM83" s="133"/>
      <c r="DN83" s="133"/>
      <c r="DO83" s="133"/>
      <c r="DP83" s="133"/>
      <c r="DQ83" s="133"/>
      <c r="DR83" s="133"/>
      <c r="DS83" s="133"/>
      <c r="DT83" s="133"/>
      <c r="DU83" s="133"/>
      <c r="DV83" s="133"/>
      <c r="DW83" s="133"/>
      <c r="DX83" s="133"/>
      <c r="DY83" s="133"/>
      <c r="DZ83" s="133"/>
      <c r="EA83" s="133"/>
      <c r="EB83" s="133"/>
      <c r="EC83" s="133"/>
      <c r="ED83" s="133"/>
      <c r="EE83" s="133"/>
      <c r="EF83" s="133"/>
      <c r="EG83" s="133"/>
      <c r="EH83" s="133"/>
      <c r="EI83" s="133"/>
      <c r="EJ83" s="133"/>
      <c r="EK83" s="133"/>
      <c r="EL83" s="133"/>
      <c r="EM83" s="133"/>
      <c r="EN83" s="133"/>
      <c r="EO83" s="133"/>
      <c r="EP83" s="133"/>
      <c r="EQ83" s="133"/>
      <c r="ER83" s="133"/>
      <c r="ES83" s="133"/>
      <c r="ET83" s="133"/>
      <c r="EU83" s="133"/>
      <c r="EV83" s="133"/>
      <c r="EW83" s="133"/>
      <c r="EX83" s="133"/>
      <c r="EY83" s="133"/>
      <c r="EZ83" s="133"/>
      <c r="FA83" s="133"/>
      <c r="FB83" s="133"/>
      <c r="FC83" s="133"/>
      <c r="FD83" s="133"/>
      <c r="FE83" s="133"/>
      <c r="FF83" s="133"/>
      <c r="FG83" s="133"/>
      <c r="FH83" s="133"/>
      <c r="FI83" s="133"/>
      <c r="FJ83" s="133"/>
      <c r="FK83" s="133"/>
      <c r="FL83" s="133"/>
      <c r="FM83" s="133"/>
      <c r="FN83" s="133"/>
      <c r="FO83" s="133"/>
      <c r="FP83" s="133"/>
      <c r="FQ83" s="133"/>
      <c r="FR83" s="133"/>
      <c r="FS83" s="133"/>
      <c r="FT83" s="133"/>
      <c r="FU83" s="133"/>
      <c r="FV83" s="133"/>
      <c r="FW83" s="133"/>
      <c r="FX83" s="133"/>
      <c r="FY83" s="133"/>
      <c r="FZ83" s="133"/>
      <c r="GA83" s="133"/>
      <c r="GB83" s="133"/>
      <c r="GC83" s="133"/>
      <c r="GD83" s="133"/>
      <c r="GE83" s="133"/>
      <c r="GF83" s="133"/>
      <c r="GG83" s="133"/>
      <c r="GH83" s="133"/>
      <c r="GI83" s="133"/>
      <c r="GJ83" s="133"/>
      <c r="GK83" s="133"/>
      <c r="GL83" s="133"/>
      <c r="GM83" s="133"/>
      <c r="GN83" s="133"/>
      <c r="GO83" s="133"/>
      <c r="GP83" s="133"/>
      <c r="GQ83" s="133"/>
      <c r="GR83" s="133"/>
      <c r="GS83" s="133"/>
      <c r="GT83" s="133"/>
      <c r="GU83" s="133"/>
      <c r="GV83" s="133"/>
      <c r="GW83" s="133"/>
      <c r="GX83" s="133"/>
      <c r="GY83" s="133"/>
      <c r="GZ83" s="133"/>
      <c r="HA83" s="133"/>
      <c r="HB83" s="133"/>
      <c r="HC83" s="133"/>
      <c r="HD83" s="133"/>
      <c r="HE83" s="133"/>
      <c r="HF83" s="133"/>
      <c r="HG83" s="133"/>
      <c r="HH83" s="133"/>
      <c r="HI83" s="133"/>
      <c r="HJ83" s="133"/>
      <c r="HK83" s="133"/>
      <c r="HL83" s="133"/>
      <c r="HM83" s="133"/>
      <c r="HN83" s="133"/>
      <c r="HO83" s="133"/>
      <c r="HP83" s="133"/>
      <c r="HQ83" s="133"/>
      <c r="HR83" s="133"/>
      <c r="HS83" s="133"/>
      <c r="HT83" s="133"/>
      <c r="HU83" s="133"/>
      <c r="HV83" s="133"/>
      <c r="HW83" s="133"/>
      <c r="HX83" s="133"/>
      <c r="HY83" s="133"/>
      <c r="HZ83" s="133"/>
      <c r="IA83" s="133"/>
      <c r="IB83" s="133"/>
      <c r="IC83" s="133"/>
      <c r="ID83" s="133"/>
      <c r="IE83" s="133"/>
      <c r="IF83" s="133"/>
      <c r="IG83" s="133"/>
      <c r="IH83" s="133"/>
      <c r="II83" s="133"/>
      <c r="IJ83" s="133"/>
      <c r="IK83" s="133"/>
      <c r="IL83" s="133"/>
      <c r="IM83" s="133"/>
      <c r="IN83" s="133"/>
      <c r="IO83" s="133"/>
      <c r="IP83" s="133"/>
      <c r="IQ83" s="133"/>
      <c r="IR83" s="133"/>
      <c r="IS83" s="133"/>
      <c r="IT83" s="133"/>
      <c r="IU83" s="133"/>
      <c r="IV83" s="133"/>
      <c r="IW83" s="133"/>
    </row>
    <row r="84" customFormat="false" ht="12" hidden="true" customHeight="true" outlineLevel="0" collapsed="false">
      <c r="A84" s="134" t="s">
        <v>70</v>
      </c>
      <c r="B84" s="81" t="n">
        <v>36910</v>
      </c>
      <c r="C84" s="124" t="n">
        <v>4147.62</v>
      </c>
      <c r="D84" s="124" t="n">
        <v>3074.776</v>
      </c>
      <c r="E84" s="125" t="n">
        <v>7222.396</v>
      </c>
      <c r="F84" s="126" t="n">
        <v>1457.88</v>
      </c>
      <c r="G84" s="135"/>
      <c r="H84" s="135"/>
      <c r="I84" s="124" t="n">
        <v>704.292</v>
      </c>
      <c r="J84" s="124" t="n">
        <v>434.833</v>
      </c>
      <c r="K84" s="124" t="n">
        <v>2570.834</v>
      </c>
      <c r="L84" s="124" t="n">
        <v>855.44</v>
      </c>
      <c r="M84" s="124" t="n">
        <v>906.794</v>
      </c>
      <c r="N84" s="124" t="n">
        <v>843.931</v>
      </c>
      <c r="O84" s="124" t="n">
        <v>57</v>
      </c>
      <c r="P84" s="125" t="n">
        <v>7831.004</v>
      </c>
      <c r="Q84" s="126" t="n">
        <v>-386.274</v>
      </c>
      <c r="R84" s="124" t="n">
        <v>-222.334</v>
      </c>
      <c r="S84" s="124" t="n">
        <v>-608.608</v>
      </c>
      <c r="T84" s="136" t="n">
        <v>14077958</v>
      </c>
      <c r="U84" s="125" t="n">
        <v>22107656</v>
      </c>
      <c r="V84" s="129" t="n">
        <v>0</v>
      </c>
      <c r="W84" s="130" t="n">
        <v>22.8188091817725</v>
      </c>
      <c r="X84" s="53" t="n">
        <v>34</v>
      </c>
      <c r="Y84" s="55" t="n">
        <v>21</v>
      </c>
      <c r="Z84" s="132" t="n">
        <v>27.5</v>
      </c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  <c r="CQ84" s="133"/>
      <c r="CR84" s="133"/>
      <c r="CS84" s="133"/>
      <c r="CT84" s="133"/>
      <c r="CU84" s="133"/>
      <c r="CV84" s="133"/>
      <c r="CW84" s="133"/>
      <c r="CX84" s="133"/>
      <c r="CY84" s="133"/>
      <c r="CZ84" s="133"/>
      <c r="DA84" s="133"/>
      <c r="DB84" s="133"/>
      <c r="DC84" s="133"/>
      <c r="DD84" s="133"/>
      <c r="DE84" s="133"/>
      <c r="DF84" s="133"/>
      <c r="DG84" s="133"/>
      <c r="DH84" s="133"/>
      <c r="DI84" s="133"/>
      <c r="DJ84" s="133"/>
      <c r="DK84" s="133"/>
      <c r="DL84" s="133"/>
      <c r="DM84" s="133"/>
      <c r="DN84" s="133"/>
      <c r="DO84" s="133"/>
      <c r="DP84" s="133"/>
      <c r="DQ84" s="133"/>
      <c r="DR84" s="133"/>
      <c r="DS84" s="133"/>
      <c r="DT84" s="133"/>
      <c r="DU84" s="133"/>
      <c r="DV84" s="133"/>
      <c r="DW84" s="133"/>
      <c r="DX84" s="133"/>
      <c r="DY84" s="133"/>
      <c r="DZ84" s="133"/>
      <c r="EA84" s="133"/>
      <c r="EB84" s="133"/>
      <c r="EC84" s="133"/>
      <c r="ED84" s="133"/>
      <c r="EE84" s="133"/>
      <c r="EF84" s="133"/>
      <c r="EG84" s="133"/>
      <c r="EH84" s="133"/>
      <c r="EI84" s="133"/>
      <c r="EJ84" s="133"/>
      <c r="EK84" s="133"/>
      <c r="EL84" s="133"/>
      <c r="EM84" s="133"/>
      <c r="EN84" s="133"/>
      <c r="EO84" s="133"/>
      <c r="EP84" s="133"/>
      <c r="EQ84" s="133"/>
      <c r="ER84" s="133"/>
      <c r="ES84" s="133"/>
      <c r="ET84" s="133"/>
      <c r="EU84" s="133"/>
      <c r="EV84" s="133"/>
      <c r="EW84" s="133"/>
      <c r="EX84" s="133"/>
      <c r="EY84" s="133"/>
      <c r="EZ84" s="133"/>
      <c r="FA84" s="133"/>
      <c r="FB84" s="133"/>
      <c r="FC84" s="133"/>
      <c r="FD84" s="133"/>
      <c r="FE84" s="133"/>
      <c r="FF84" s="133"/>
      <c r="FG84" s="133"/>
      <c r="FH84" s="133"/>
      <c r="FI84" s="133"/>
      <c r="FJ84" s="133"/>
      <c r="FK84" s="133"/>
      <c r="FL84" s="133"/>
      <c r="FM84" s="133"/>
      <c r="FN84" s="133"/>
      <c r="FO84" s="133"/>
      <c r="FP84" s="133"/>
      <c r="FQ84" s="133"/>
      <c r="FR84" s="133"/>
      <c r="FS84" s="133"/>
      <c r="FT84" s="133"/>
      <c r="FU84" s="133"/>
      <c r="FV84" s="133"/>
      <c r="FW84" s="133"/>
      <c r="FX84" s="133"/>
      <c r="FY84" s="133"/>
      <c r="FZ84" s="133"/>
      <c r="GA84" s="133"/>
      <c r="GB84" s="133"/>
      <c r="GC84" s="133"/>
      <c r="GD84" s="133"/>
      <c r="GE84" s="133"/>
      <c r="GF84" s="133"/>
      <c r="GG84" s="133"/>
      <c r="GH84" s="133"/>
      <c r="GI84" s="133"/>
      <c r="GJ84" s="133"/>
      <c r="GK84" s="133"/>
      <c r="GL84" s="133"/>
      <c r="GM84" s="133"/>
      <c r="GN84" s="133"/>
      <c r="GO84" s="133"/>
      <c r="GP84" s="133"/>
      <c r="GQ84" s="133"/>
      <c r="GR84" s="133"/>
      <c r="GS84" s="133"/>
      <c r="GT84" s="133"/>
      <c r="GU84" s="133"/>
      <c r="GV84" s="133"/>
      <c r="GW84" s="133"/>
      <c r="GX84" s="133"/>
      <c r="GY84" s="133"/>
      <c r="GZ84" s="133"/>
      <c r="HA84" s="133"/>
      <c r="HB84" s="133"/>
      <c r="HC84" s="133"/>
      <c r="HD84" s="133"/>
      <c r="HE84" s="133"/>
      <c r="HF84" s="133"/>
      <c r="HG84" s="133"/>
      <c r="HH84" s="133"/>
      <c r="HI84" s="133"/>
      <c r="HJ84" s="133"/>
      <c r="HK84" s="133"/>
      <c r="HL84" s="133"/>
      <c r="HM84" s="133"/>
      <c r="HN84" s="133"/>
      <c r="HO84" s="133"/>
      <c r="HP84" s="133"/>
      <c r="HQ84" s="133"/>
      <c r="HR84" s="133"/>
      <c r="HS84" s="133"/>
      <c r="HT84" s="133"/>
      <c r="HU84" s="133"/>
      <c r="HV84" s="133"/>
      <c r="HW84" s="133"/>
      <c r="HX84" s="133"/>
      <c r="HY84" s="133"/>
      <c r="HZ84" s="133"/>
      <c r="IA84" s="133"/>
      <c r="IB84" s="133"/>
      <c r="IC84" s="133"/>
      <c r="ID84" s="133"/>
      <c r="IE84" s="133"/>
      <c r="IF84" s="133"/>
      <c r="IG84" s="133"/>
      <c r="IH84" s="133"/>
      <c r="II84" s="133"/>
      <c r="IJ84" s="133"/>
      <c r="IK84" s="133"/>
      <c r="IL84" s="133"/>
      <c r="IM84" s="133"/>
      <c r="IN84" s="133"/>
      <c r="IO84" s="133"/>
      <c r="IP84" s="133"/>
      <c r="IQ84" s="133"/>
      <c r="IR84" s="133"/>
      <c r="IS84" s="133"/>
      <c r="IT84" s="133"/>
      <c r="IU84" s="133"/>
      <c r="IV84" s="133"/>
      <c r="IW84" s="133"/>
    </row>
    <row r="85" customFormat="false" ht="12" hidden="true" customHeight="true" outlineLevel="0" collapsed="false">
      <c r="A85" s="134" t="s">
        <v>71</v>
      </c>
      <c r="B85" s="81" t="n">
        <v>36911</v>
      </c>
      <c r="C85" s="124" t="n">
        <v>3981.281</v>
      </c>
      <c r="D85" s="124" t="n">
        <v>3115.705</v>
      </c>
      <c r="E85" s="125" t="n">
        <v>7096.986</v>
      </c>
      <c r="F85" s="126" t="n">
        <v>1301.337</v>
      </c>
      <c r="G85" s="135"/>
      <c r="H85" s="135"/>
      <c r="I85" s="124" t="n">
        <v>645.969</v>
      </c>
      <c r="J85" s="124" t="n">
        <v>383.746</v>
      </c>
      <c r="K85" s="124" t="n">
        <v>2612.225</v>
      </c>
      <c r="L85" s="124" t="n">
        <v>829.816</v>
      </c>
      <c r="M85" s="124" t="n">
        <v>961.75</v>
      </c>
      <c r="N85" s="124" t="n">
        <v>840.94</v>
      </c>
      <c r="O85" s="124" t="n">
        <v>64</v>
      </c>
      <c r="P85" s="125" t="n">
        <v>7639.783</v>
      </c>
      <c r="Q85" s="126" t="n">
        <v>-370.044</v>
      </c>
      <c r="R85" s="124" t="n">
        <v>-172.753</v>
      </c>
      <c r="S85" s="124" t="n">
        <v>-542.797</v>
      </c>
      <c r="T85" s="136" t="n">
        <v>13707914</v>
      </c>
      <c r="U85" s="125" t="n">
        <v>21934903</v>
      </c>
      <c r="V85" s="129" t="n">
        <v>0</v>
      </c>
      <c r="W85" s="130" t="n">
        <v>25.9442183350418</v>
      </c>
      <c r="X85" s="53" t="n">
        <v>36</v>
      </c>
      <c r="Y85" s="55" t="n">
        <v>20</v>
      </c>
      <c r="Z85" s="132" t="n">
        <v>28</v>
      </c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  <c r="CQ85" s="133"/>
      <c r="CR85" s="133"/>
      <c r="CS85" s="133"/>
      <c r="CT85" s="133"/>
      <c r="CU85" s="133"/>
      <c r="CV85" s="133"/>
      <c r="CW85" s="133"/>
      <c r="CX85" s="133"/>
      <c r="CY85" s="133"/>
      <c r="CZ85" s="133"/>
      <c r="DA85" s="133"/>
      <c r="DB85" s="133"/>
      <c r="DC85" s="133"/>
      <c r="DD85" s="133"/>
      <c r="DE85" s="133"/>
      <c r="DF85" s="133"/>
      <c r="DG85" s="133"/>
      <c r="DH85" s="133"/>
      <c r="DI85" s="133"/>
      <c r="DJ85" s="133"/>
      <c r="DK85" s="133"/>
      <c r="DL85" s="133"/>
      <c r="DM85" s="133"/>
      <c r="DN85" s="133"/>
      <c r="DO85" s="133"/>
      <c r="DP85" s="133"/>
      <c r="DQ85" s="133"/>
      <c r="DR85" s="133"/>
      <c r="DS85" s="133"/>
      <c r="DT85" s="133"/>
      <c r="DU85" s="133"/>
      <c r="DV85" s="133"/>
      <c r="DW85" s="133"/>
      <c r="DX85" s="133"/>
      <c r="DY85" s="133"/>
      <c r="DZ85" s="133"/>
      <c r="EA85" s="133"/>
      <c r="EB85" s="133"/>
      <c r="EC85" s="133"/>
      <c r="ED85" s="133"/>
      <c r="EE85" s="133"/>
      <c r="EF85" s="133"/>
      <c r="EG85" s="133"/>
      <c r="EH85" s="133"/>
      <c r="EI85" s="133"/>
      <c r="EJ85" s="133"/>
      <c r="EK85" s="133"/>
      <c r="EL85" s="133"/>
      <c r="EM85" s="133"/>
      <c r="EN85" s="133"/>
      <c r="EO85" s="133"/>
      <c r="EP85" s="133"/>
      <c r="EQ85" s="133"/>
      <c r="ER85" s="133"/>
      <c r="ES85" s="133"/>
      <c r="ET85" s="133"/>
      <c r="EU85" s="133"/>
      <c r="EV85" s="133"/>
      <c r="EW85" s="133"/>
      <c r="EX85" s="133"/>
      <c r="EY85" s="133"/>
      <c r="EZ85" s="133"/>
      <c r="FA85" s="133"/>
      <c r="FB85" s="133"/>
      <c r="FC85" s="133"/>
      <c r="FD85" s="133"/>
      <c r="FE85" s="133"/>
      <c r="FF85" s="133"/>
      <c r="FG85" s="133"/>
      <c r="FH85" s="133"/>
      <c r="FI85" s="133"/>
      <c r="FJ85" s="133"/>
      <c r="FK85" s="133"/>
      <c r="FL85" s="133"/>
      <c r="FM85" s="133"/>
      <c r="FN85" s="133"/>
      <c r="FO85" s="133"/>
      <c r="FP85" s="133"/>
      <c r="FQ85" s="133"/>
      <c r="FR85" s="133"/>
      <c r="FS85" s="133"/>
      <c r="FT85" s="133"/>
      <c r="FU85" s="133"/>
      <c r="FV85" s="133"/>
      <c r="FW85" s="133"/>
      <c r="FX85" s="133"/>
      <c r="FY85" s="133"/>
      <c r="FZ85" s="133"/>
      <c r="GA85" s="133"/>
      <c r="GB85" s="133"/>
      <c r="GC85" s="133"/>
      <c r="GD85" s="133"/>
      <c r="GE85" s="133"/>
      <c r="GF85" s="133"/>
      <c r="GG85" s="133"/>
      <c r="GH85" s="133"/>
      <c r="GI85" s="133"/>
      <c r="GJ85" s="133"/>
      <c r="GK85" s="133"/>
      <c r="GL85" s="133"/>
      <c r="GM85" s="133"/>
      <c r="GN85" s="133"/>
      <c r="GO85" s="133"/>
      <c r="GP85" s="133"/>
      <c r="GQ85" s="133"/>
      <c r="GR85" s="133"/>
      <c r="GS85" s="133"/>
      <c r="GT85" s="133"/>
      <c r="GU85" s="133"/>
      <c r="GV85" s="133"/>
      <c r="GW85" s="133"/>
      <c r="GX85" s="133"/>
      <c r="GY85" s="133"/>
      <c r="GZ85" s="133"/>
      <c r="HA85" s="133"/>
      <c r="HB85" s="133"/>
      <c r="HC85" s="133"/>
      <c r="HD85" s="133"/>
      <c r="HE85" s="133"/>
      <c r="HF85" s="133"/>
      <c r="HG85" s="133"/>
      <c r="HH85" s="133"/>
      <c r="HI85" s="133"/>
      <c r="HJ85" s="133"/>
      <c r="HK85" s="133"/>
      <c r="HL85" s="133"/>
      <c r="HM85" s="133"/>
      <c r="HN85" s="133"/>
      <c r="HO85" s="133"/>
      <c r="HP85" s="133"/>
      <c r="HQ85" s="133"/>
      <c r="HR85" s="133"/>
      <c r="HS85" s="133"/>
      <c r="HT85" s="133"/>
      <c r="HU85" s="133"/>
      <c r="HV85" s="133"/>
      <c r="HW85" s="133"/>
      <c r="HX85" s="133"/>
      <c r="HY85" s="133"/>
      <c r="HZ85" s="133"/>
      <c r="IA85" s="133"/>
      <c r="IB85" s="133"/>
      <c r="IC85" s="133"/>
      <c r="ID85" s="133"/>
      <c r="IE85" s="133"/>
      <c r="IF85" s="133"/>
      <c r="IG85" s="133"/>
      <c r="IH85" s="133"/>
      <c r="II85" s="133"/>
      <c r="IJ85" s="133"/>
      <c r="IK85" s="133"/>
      <c r="IL85" s="133"/>
      <c r="IM85" s="133"/>
      <c r="IN85" s="133"/>
      <c r="IO85" s="133"/>
      <c r="IP85" s="133"/>
      <c r="IQ85" s="133"/>
      <c r="IR85" s="133"/>
      <c r="IS85" s="133"/>
      <c r="IT85" s="133"/>
      <c r="IU85" s="133"/>
      <c r="IV85" s="133"/>
      <c r="IW85" s="133"/>
    </row>
    <row r="86" customFormat="false" ht="12" hidden="true" customHeight="true" outlineLevel="0" collapsed="false">
      <c r="A86" s="134" t="s">
        <v>72</v>
      </c>
      <c r="B86" s="81" t="n">
        <v>36912</v>
      </c>
      <c r="C86" s="124" t="n">
        <v>3985.452</v>
      </c>
      <c r="D86" s="124" t="n">
        <v>3121.487</v>
      </c>
      <c r="E86" s="125" t="n">
        <v>7106.939</v>
      </c>
      <c r="F86" s="126" t="n">
        <v>1179.546</v>
      </c>
      <c r="G86" s="135"/>
      <c r="H86" s="135"/>
      <c r="I86" s="124" t="n">
        <v>660.368</v>
      </c>
      <c r="J86" s="124" t="n">
        <v>431.934</v>
      </c>
      <c r="K86" s="124" t="n">
        <v>2612.74</v>
      </c>
      <c r="L86" s="124" t="n">
        <v>855.207</v>
      </c>
      <c r="M86" s="124" t="n">
        <v>962.89</v>
      </c>
      <c r="N86" s="124" t="n">
        <v>836.436</v>
      </c>
      <c r="O86" s="124" t="n">
        <v>48</v>
      </c>
      <c r="P86" s="125" t="n">
        <v>7587.121</v>
      </c>
      <c r="Q86" s="126" t="n">
        <v>-425.784</v>
      </c>
      <c r="R86" s="124" t="n">
        <v>-54.398</v>
      </c>
      <c r="S86" s="124" t="n">
        <v>-480.182</v>
      </c>
      <c r="T86" s="136" t="n">
        <v>13282130</v>
      </c>
      <c r="U86" s="125" t="n">
        <v>21880505</v>
      </c>
      <c r="V86" s="129" t="n">
        <v>0</v>
      </c>
      <c r="W86" s="130" t="n">
        <v>28.4541333343873</v>
      </c>
      <c r="X86" s="53" t="n">
        <v>38</v>
      </c>
      <c r="Y86" s="55" t="n">
        <v>20</v>
      </c>
      <c r="Z86" s="132" t="n">
        <v>29</v>
      </c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  <c r="CQ86" s="133"/>
      <c r="CR86" s="133"/>
      <c r="CS86" s="133"/>
      <c r="CT86" s="133"/>
      <c r="CU86" s="133"/>
      <c r="CV86" s="133"/>
      <c r="CW86" s="133"/>
      <c r="CX86" s="133"/>
      <c r="CY86" s="133"/>
      <c r="CZ86" s="133"/>
      <c r="DA86" s="133"/>
      <c r="DB86" s="133"/>
      <c r="DC86" s="133"/>
      <c r="DD86" s="133"/>
      <c r="DE86" s="133"/>
      <c r="DF86" s="133"/>
      <c r="DG86" s="133"/>
      <c r="DH86" s="133"/>
      <c r="DI86" s="133"/>
      <c r="DJ86" s="133"/>
      <c r="DK86" s="133"/>
      <c r="DL86" s="133"/>
      <c r="DM86" s="133"/>
      <c r="DN86" s="133"/>
      <c r="DO86" s="133"/>
      <c r="DP86" s="133"/>
      <c r="DQ86" s="133"/>
      <c r="DR86" s="133"/>
      <c r="DS86" s="133"/>
      <c r="DT86" s="133"/>
      <c r="DU86" s="133"/>
      <c r="DV86" s="133"/>
      <c r="DW86" s="133"/>
      <c r="DX86" s="133"/>
      <c r="DY86" s="133"/>
      <c r="DZ86" s="133"/>
      <c r="EA86" s="133"/>
      <c r="EB86" s="133"/>
      <c r="EC86" s="133"/>
      <c r="ED86" s="133"/>
      <c r="EE86" s="133"/>
      <c r="EF86" s="133"/>
      <c r="EG86" s="133"/>
      <c r="EH86" s="133"/>
      <c r="EI86" s="133"/>
      <c r="EJ86" s="133"/>
      <c r="EK86" s="133"/>
      <c r="EL86" s="133"/>
      <c r="EM86" s="133"/>
      <c r="EN86" s="133"/>
      <c r="EO86" s="133"/>
      <c r="EP86" s="133"/>
      <c r="EQ86" s="133"/>
      <c r="ER86" s="133"/>
      <c r="ES86" s="133"/>
      <c r="ET86" s="133"/>
      <c r="EU86" s="133"/>
      <c r="EV86" s="133"/>
      <c r="EW86" s="133"/>
      <c r="EX86" s="133"/>
      <c r="EY86" s="133"/>
      <c r="EZ86" s="133"/>
      <c r="FA86" s="133"/>
      <c r="FB86" s="133"/>
      <c r="FC86" s="133"/>
      <c r="FD86" s="133"/>
      <c r="FE86" s="133"/>
      <c r="FF86" s="133"/>
      <c r="FG86" s="133"/>
      <c r="FH86" s="133"/>
      <c r="FI86" s="133"/>
      <c r="FJ86" s="133"/>
      <c r="FK86" s="133"/>
      <c r="FL86" s="133"/>
      <c r="FM86" s="133"/>
      <c r="FN86" s="133"/>
      <c r="FO86" s="133"/>
      <c r="FP86" s="133"/>
      <c r="FQ86" s="133"/>
      <c r="FR86" s="133"/>
      <c r="FS86" s="133"/>
      <c r="FT86" s="133"/>
      <c r="FU86" s="133"/>
      <c r="FV86" s="133"/>
      <c r="FW86" s="133"/>
      <c r="FX86" s="133"/>
      <c r="FY86" s="133"/>
      <c r="FZ86" s="133"/>
      <c r="GA86" s="133"/>
      <c r="GB86" s="133"/>
      <c r="GC86" s="133"/>
      <c r="GD86" s="133"/>
      <c r="GE86" s="133"/>
      <c r="GF86" s="133"/>
      <c r="GG86" s="133"/>
      <c r="GH86" s="133"/>
      <c r="GI86" s="133"/>
      <c r="GJ86" s="133"/>
      <c r="GK86" s="133"/>
      <c r="GL86" s="133"/>
      <c r="GM86" s="133"/>
      <c r="GN86" s="133"/>
      <c r="GO86" s="133"/>
      <c r="GP86" s="133"/>
      <c r="GQ86" s="133"/>
      <c r="GR86" s="133"/>
      <c r="GS86" s="133"/>
      <c r="GT86" s="133"/>
      <c r="GU86" s="133"/>
      <c r="GV86" s="133"/>
      <c r="GW86" s="133"/>
      <c r="GX86" s="133"/>
      <c r="GY86" s="133"/>
      <c r="GZ86" s="133"/>
      <c r="HA86" s="133"/>
      <c r="HB86" s="133"/>
      <c r="HC86" s="133"/>
      <c r="HD86" s="133"/>
      <c r="HE86" s="133"/>
      <c r="HF86" s="133"/>
      <c r="HG86" s="133"/>
      <c r="HH86" s="133"/>
      <c r="HI86" s="133"/>
      <c r="HJ86" s="133"/>
      <c r="HK86" s="133"/>
      <c r="HL86" s="133"/>
      <c r="HM86" s="133"/>
      <c r="HN86" s="133"/>
      <c r="HO86" s="133"/>
      <c r="HP86" s="133"/>
      <c r="HQ86" s="133"/>
      <c r="HR86" s="133"/>
      <c r="HS86" s="133"/>
      <c r="HT86" s="133"/>
      <c r="HU86" s="133"/>
      <c r="HV86" s="133"/>
      <c r="HW86" s="133"/>
      <c r="HX86" s="133"/>
      <c r="HY86" s="133"/>
      <c r="HZ86" s="133"/>
      <c r="IA86" s="133"/>
      <c r="IB86" s="133"/>
      <c r="IC86" s="133"/>
      <c r="ID86" s="133"/>
      <c r="IE86" s="133"/>
      <c r="IF86" s="133"/>
      <c r="IG86" s="133"/>
      <c r="IH86" s="133"/>
      <c r="II86" s="133"/>
      <c r="IJ86" s="133"/>
      <c r="IK86" s="133"/>
      <c r="IL86" s="133"/>
      <c r="IM86" s="133"/>
      <c r="IN86" s="133"/>
      <c r="IO86" s="133"/>
      <c r="IP86" s="133"/>
      <c r="IQ86" s="133"/>
      <c r="IR86" s="133"/>
      <c r="IS86" s="133"/>
      <c r="IT86" s="133"/>
      <c r="IU86" s="133"/>
      <c r="IV86" s="133"/>
      <c r="IW86" s="133"/>
    </row>
    <row r="87" customFormat="false" ht="12" hidden="true" customHeight="true" outlineLevel="0" collapsed="false">
      <c r="A87" s="134" t="s">
        <v>73</v>
      </c>
      <c r="B87" s="81" t="n">
        <v>36913</v>
      </c>
      <c r="C87" s="124" t="n">
        <v>3968.282</v>
      </c>
      <c r="D87" s="124" t="n">
        <v>3143.545</v>
      </c>
      <c r="E87" s="125" t="n">
        <v>7111.827</v>
      </c>
      <c r="F87" s="126" t="n">
        <v>1240.922</v>
      </c>
      <c r="G87" s="135"/>
      <c r="H87" s="135"/>
      <c r="I87" s="124" t="n">
        <v>676.896</v>
      </c>
      <c r="J87" s="124" t="n">
        <v>412.851</v>
      </c>
      <c r="K87" s="124" t="n">
        <v>2668.321</v>
      </c>
      <c r="L87" s="124" t="n">
        <v>847.219</v>
      </c>
      <c r="M87" s="124" t="n">
        <v>898.52</v>
      </c>
      <c r="N87" s="124" t="n">
        <v>827.726</v>
      </c>
      <c r="O87" s="124" t="n">
        <v>48</v>
      </c>
      <c r="P87" s="125" t="n">
        <v>7620.455</v>
      </c>
      <c r="Q87" s="126" t="n">
        <v>-358.372</v>
      </c>
      <c r="R87" s="124" t="n">
        <v>-150.256</v>
      </c>
      <c r="S87" s="124" t="n">
        <v>-508.628</v>
      </c>
      <c r="T87" s="136" t="n">
        <v>12923758</v>
      </c>
      <c r="U87" s="125" t="n">
        <v>21730249</v>
      </c>
      <c r="V87" s="129" t="n">
        <v>0</v>
      </c>
      <c r="W87" s="130" t="n">
        <v>32.9206503627657</v>
      </c>
      <c r="X87" s="53" t="n">
        <v>36</v>
      </c>
      <c r="Y87" s="55" t="n">
        <v>22</v>
      </c>
      <c r="Z87" s="132" t="n">
        <v>29</v>
      </c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3"/>
      <c r="CZ87" s="133"/>
      <c r="DA87" s="133"/>
      <c r="DB87" s="133"/>
      <c r="DC87" s="133"/>
      <c r="DD87" s="133"/>
      <c r="DE87" s="133"/>
      <c r="DF87" s="133"/>
      <c r="DG87" s="133"/>
      <c r="DH87" s="133"/>
      <c r="DI87" s="133"/>
      <c r="DJ87" s="133"/>
      <c r="DK87" s="133"/>
      <c r="DL87" s="133"/>
      <c r="DM87" s="133"/>
      <c r="DN87" s="133"/>
      <c r="DO87" s="133"/>
      <c r="DP87" s="133"/>
      <c r="DQ87" s="133"/>
      <c r="DR87" s="133"/>
      <c r="DS87" s="133"/>
      <c r="DT87" s="133"/>
      <c r="DU87" s="133"/>
      <c r="DV87" s="133"/>
      <c r="DW87" s="133"/>
      <c r="DX87" s="133"/>
      <c r="DY87" s="133"/>
      <c r="DZ87" s="133"/>
      <c r="EA87" s="133"/>
      <c r="EB87" s="133"/>
      <c r="EC87" s="133"/>
      <c r="ED87" s="133"/>
      <c r="EE87" s="133"/>
      <c r="EF87" s="133"/>
      <c r="EG87" s="133"/>
      <c r="EH87" s="133"/>
      <c r="EI87" s="133"/>
      <c r="EJ87" s="133"/>
      <c r="EK87" s="133"/>
      <c r="EL87" s="133"/>
      <c r="EM87" s="133"/>
      <c r="EN87" s="133"/>
      <c r="EO87" s="133"/>
      <c r="EP87" s="133"/>
      <c r="EQ87" s="133"/>
      <c r="ER87" s="133"/>
      <c r="ES87" s="133"/>
      <c r="ET87" s="133"/>
      <c r="EU87" s="133"/>
      <c r="EV87" s="133"/>
      <c r="EW87" s="133"/>
      <c r="EX87" s="133"/>
      <c r="EY87" s="133"/>
      <c r="EZ87" s="133"/>
      <c r="FA87" s="133"/>
      <c r="FB87" s="133"/>
      <c r="FC87" s="133"/>
      <c r="FD87" s="133"/>
      <c r="FE87" s="133"/>
      <c r="FF87" s="133"/>
      <c r="FG87" s="133"/>
      <c r="FH87" s="133"/>
      <c r="FI87" s="133"/>
      <c r="FJ87" s="133"/>
      <c r="FK87" s="133"/>
      <c r="FL87" s="133"/>
      <c r="FM87" s="133"/>
      <c r="FN87" s="133"/>
      <c r="FO87" s="133"/>
      <c r="FP87" s="133"/>
      <c r="FQ87" s="133"/>
      <c r="FR87" s="133"/>
      <c r="FS87" s="133"/>
      <c r="FT87" s="133"/>
      <c r="FU87" s="133"/>
      <c r="FV87" s="133"/>
      <c r="FW87" s="133"/>
      <c r="FX87" s="133"/>
      <c r="FY87" s="133"/>
      <c r="FZ87" s="133"/>
      <c r="GA87" s="133"/>
      <c r="GB87" s="133"/>
      <c r="GC87" s="133"/>
      <c r="GD87" s="133"/>
      <c r="GE87" s="133"/>
      <c r="GF87" s="133"/>
      <c r="GG87" s="133"/>
      <c r="GH87" s="133"/>
      <c r="GI87" s="133"/>
      <c r="GJ87" s="133"/>
      <c r="GK87" s="133"/>
      <c r="GL87" s="133"/>
      <c r="GM87" s="133"/>
      <c r="GN87" s="133"/>
      <c r="GO87" s="133"/>
      <c r="GP87" s="133"/>
      <c r="GQ87" s="133"/>
      <c r="GR87" s="133"/>
      <c r="GS87" s="133"/>
      <c r="GT87" s="133"/>
      <c r="GU87" s="133"/>
      <c r="GV87" s="133"/>
      <c r="GW87" s="133"/>
      <c r="GX87" s="133"/>
      <c r="GY87" s="133"/>
      <c r="GZ87" s="133"/>
      <c r="HA87" s="133"/>
      <c r="HB87" s="133"/>
      <c r="HC87" s="133"/>
      <c r="HD87" s="133"/>
      <c r="HE87" s="133"/>
      <c r="HF87" s="133"/>
      <c r="HG87" s="133"/>
      <c r="HH87" s="133"/>
      <c r="HI87" s="133"/>
      <c r="HJ87" s="133"/>
      <c r="HK87" s="133"/>
      <c r="HL87" s="133"/>
      <c r="HM87" s="133"/>
      <c r="HN87" s="133"/>
      <c r="HO87" s="133"/>
      <c r="HP87" s="133"/>
      <c r="HQ87" s="133"/>
      <c r="HR87" s="133"/>
      <c r="HS87" s="133"/>
      <c r="HT87" s="133"/>
      <c r="HU87" s="133"/>
      <c r="HV87" s="133"/>
      <c r="HW87" s="133"/>
      <c r="HX87" s="133"/>
      <c r="HY87" s="133"/>
      <c r="HZ87" s="133"/>
      <c r="IA87" s="133"/>
      <c r="IB87" s="133"/>
      <c r="IC87" s="133"/>
      <c r="ID87" s="133"/>
      <c r="IE87" s="133"/>
      <c r="IF87" s="133"/>
      <c r="IG87" s="133"/>
      <c r="IH87" s="133"/>
      <c r="II87" s="133"/>
      <c r="IJ87" s="133"/>
      <c r="IK87" s="133"/>
      <c r="IL87" s="133"/>
      <c r="IM87" s="133"/>
      <c r="IN87" s="133"/>
      <c r="IO87" s="133"/>
      <c r="IP87" s="133"/>
      <c r="IQ87" s="133"/>
      <c r="IR87" s="133"/>
      <c r="IS87" s="133"/>
      <c r="IT87" s="133"/>
      <c r="IU87" s="133"/>
      <c r="IV87" s="133"/>
      <c r="IW87" s="133"/>
    </row>
    <row r="88" customFormat="false" ht="12" hidden="true" customHeight="true" outlineLevel="0" collapsed="false">
      <c r="A88" s="134" t="s">
        <v>74</v>
      </c>
      <c r="B88" s="81" t="n">
        <v>36914</v>
      </c>
      <c r="C88" s="124" t="n">
        <v>3906.616</v>
      </c>
      <c r="D88" s="124" t="n">
        <v>3183.527</v>
      </c>
      <c r="E88" s="125" t="n">
        <v>7090.143</v>
      </c>
      <c r="F88" s="126" t="n">
        <v>1150.77</v>
      </c>
      <c r="G88" s="135"/>
      <c r="H88" s="135"/>
      <c r="I88" s="124" t="n">
        <v>595.9</v>
      </c>
      <c r="J88" s="124" t="n">
        <v>455.711</v>
      </c>
      <c r="K88" s="124" t="n">
        <v>2723.685</v>
      </c>
      <c r="L88" s="124" t="n">
        <v>819.696</v>
      </c>
      <c r="M88" s="124" t="n">
        <v>950.642</v>
      </c>
      <c r="N88" s="124" t="n">
        <v>834.251</v>
      </c>
      <c r="O88" s="124" t="n">
        <v>52</v>
      </c>
      <c r="P88" s="125" t="n">
        <v>7582.655</v>
      </c>
      <c r="Q88" s="126" t="n">
        <v>-365.847</v>
      </c>
      <c r="R88" s="124" t="n">
        <v>-126.665</v>
      </c>
      <c r="S88" s="124" t="n">
        <v>-492.512</v>
      </c>
      <c r="T88" s="136" t="n">
        <v>12557911</v>
      </c>
      <c r="U88" s="125" t="n">
        <v>21603584</v>
      </c>
      <c r="V88" s="129" t="n">
        <v>-6.25277607468888E-013</v>
      </c>
      <c r="W88" s="130" t="n">
        <v>31.6618261481924</v>
      </c>
      <c r="X88" s="53" t="n">
        <v>39</v>
      </c>
      <c r="Y88" s="55" t="n">
        <v>27</v>
      </c>
      <c r="Z88" s="132" t="n">
        <v>33</v>
      </c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  <c r="CQ88" s="133"/>
      <c r="CR88" s="133"/>
      <c r="CS88" s="133"/>
      <c r="CT88" s="133"/>
      <c r="CU88" s="133"/>
      <c r="CV88" s="133"/>
      <c r="CW88" s="133"/>
      <c r="CX88" s="133"/>
      <c r="CY88" s="133"/>
      <c r="CZ88" s="133"/>
      <c r="DA88" s="133"/>
      <c r="DB88" s="133"/>
      <c r="DC88" s="133"/>
      <c r="DD88" s="133"/>
      <c r="DE88" s="133"/>
      <c r="DF88" s="133"/>
      <c r="DG88" s="133"/>
      <c r="DH88" s="133"/>
      <c r="DI88" s="133"/>
      <c r="DJ88" s="133"/>
      <c r="DK88" s="133"/>
      <c r="DL88" s="133"/>
      <c r="DM88" s="133"/>
      <c r="DN88" s="133"/>
      <c r="DO88" s="133"/>
      <c r="DP88" s="133"/>
      <c r="DQ88" s="133"/>
      <c r="DR88" s="133"/>
      <c r="DS88" s="133"/>
      <c r="DT88" s="133"/>
      <c r="DU88" s="133"/>
      <c r="DV88" s="133"/>
      <c r="DW88" s="133"/>
      <c r="DX88" s="133"/>
      <c r="DY88" s="133"/>
      <c r="DZ88" s="133"/>
      <c r="EA88" s="133"/>
      <c r="EB88" s="133"/>
      <c r="EC88" s="133"/>
      <c r="ED88" s="133"/>
      <c r="EE88" s="133"/>
      <c r="EF88" s="133"/>
      <c r="EG88" s="133"/>
      <c r="EH88" s="133"/>
      <c r="EI88" s="133"/>
      <c r="EJ88" s="133"/>
      <c r="EK88" s="133"/>
      <c r="EL88" s="133"/>
      <c r="EM88" s="133"/>
      <c r="EN88" s="133"/>
      <c r="EO88" s="133"/>
      <c r="EP88" s="133"/>
      <c r="EQ88" s="133"/>
      <c r="ER88" s="133"/>
      <c r="ES88" s="133"/>
      <c r="ET88" s="133"/>
      <c r="EU88" s="133"/>
      <c r="EV88" s="133"/>
      <c r="EW88" s="133"/>
      <c r="EX88" s="133"/>
      <c r="EY88" s="133"/>
      <c r="EZ88" s="133"/>
      <c r="FA88" s="133"/>
      <c r="FB88" s="133"/>
      <c r="FC88" s="133"/>
      <c r="FD88" s="133"/>
      <c r="FE88" s="133"/>
      <c r="FF88" s="133"/>
      <c r="FG88" s="133"/>
      <c r="FH88" s="133"/>
      <c r="FI88" s="133"/>
      <c r="FJ88" s="133"/>
      <c r="FK88" s="133"/>
      <c r="FL88" s="133"/>
      <c r="FM88" s="133"/>
      <c r="FN88" s="133"/>
      <c r="FO88" s="133"/>
      <c r="FP88" s="133"/>
      <c r="FQ88" s="133"/>
      <c r="FR88" s="133"/>
      <c r="FS88" s="133"/>
      <c r="FT88" s="133"/>
      <c r="FU88" s="133"/>
      <c r="FV88" s="133"/>
      <c r="FW88" s="133"/>
      <c r="FX88" s="133"/>
      <c r="FY88" s="133"/>
      <c r="FZ88" s="133"/>
      <c r="GA88" s="133"/>
      <c r="GB88" s="133"/>
      <c r="GC88" s="133"/>
      <c r="GD88" s="133"/>
      <c r="GE88" s="133"/>
      <c r="GF88" s="133"/>
      <c r="GG88" s="133"/>
      <c r="GH88" s="133"/>
      <c r="GI88" s="133"/>
      <c r="GJ88" s="133"/>
      <c r="GK88" s="133"/>
      <c r="GL88" s="133"/>
      <c r="GM88" s="133"/>
      <c r="GN88" s="133"/>
      <c r="GO88" s="133"/>
      <c r="GP88" s="133"/>
      <c r="GQ88" s="133"/>
      <c r="GR88" s="133"/>
      <c r="GS88" s="133"/>
      <c r="GT88" s="133"/>
      <c r="GU88" s="133"/>
      <c r="GV88" s="133"/>
      <c r="GW88" s="133"/>
      <c r="GX88" s="133"/>
      <c r="GY88" s="133"/>
      <c r="GZ88" s="133"/>
      <c r="HA88" s="133"/>
      <c r="HB88" s="133"/>
      <c r="HC88" s="133"/>
      <c r="HD88" s="133"/>
      <c r="HE88" s="133"/>
      <c r="HF88" s="133"/>
      <c r="HG88" s="133"/>
      <c r="HH88" s="133"/>
      <c r="HI88" s="133"/>
      <c r="HJ88" s="133"/>
      <c r="HK88" s="133"/>
      <c r="HL88" s="133"/>
      <c r="HM88" s="133"/>
      <c r="HN88" s="133"/>
      <c r="HO88" s="133"/>
      <c r="HP88" s="133"/>
      <c r="HQ88" s="133"/>
      <c r="HR88" s="133"/>
      <c r="HS88" s="133"/>
      <c r="HT88" s="133"/>
      <c r="HU88" s="133"/>
      <c r="HV88" s="133"/>
      <c r="HW88" s="133"/>
      <c r="HX88" s="133"/>
      <c r="HY88" s="133"/>
      <c r="HZ88" s="133"/>
      <c r="IA88" s="133"/>
      <c r="IB88" s="133"/>
      <c r="IC88" s="133"/>
      <c r="ID88" s="133"/>
      <c r="IE88" s="133"/>
      <c r="IF88" s="133"/>
      <c r="IG88" s="133"/>
      <c r="IH88" s="133"/>
      <c r="II88" s="133"/>
      <c r="IJ88" s="133"/>
      <c r="IK88" s="133"/>
      <c r="IL88" s="133"/>
      <c r="IM88" s="133"/>
      <c r="IN88" s="133"/>
      <c r="IO88" s="133"/>
      <c r="IP88" s="133"/>
      <c r="IQ88" s="133"/>
      <c r="IR88" s="133"/>
      <c r="IS88" s="133"/>
      <c r="IT88" s="133"/>
      <c r="IU88" s="133"/>
      <c r="IV88" s="133"/>
      <c r="IW88" s="133"/>
    </row>
    <row r="89" customFormat="false" ht="12" hidden="true" customHeight="true" outlineLevel="0" collapsed="false">
      <c r="A89" s="134" t="s">
        <v>68</v>
      </c>
      <c r="B89" s="81" t="n">
        <v>36915</v>
      </c>
      <c r="C89" s="124" t="n">
        <v>3674.208</v>
      </c>
      <c r="D89" s="124" t="n">
        <v>3205.836</v>
      </c>
      <c r="E89" s="125" t="n">
        <v>6880.044</v>
      </c>
      <c r="F89" s="126" t="n">
        <v>1017.7</v>
      </c>
      <c r="G89" s="135"/>
      <c r="H89" s="135"/>
      <c r="I89" s="124" t="n">
        <v>576.683</v>
      </c>
      <c r="J89" s="124" t="n">
        <v>376.052</v>
      </c>
      <c r="K89" s="124" t="n">
        <v>2717.127</v>
      </c>
      <c r="L89" s="124" t="n">
        <v>828.548</v>
      </c>
      <c r="M89" s="124" t="n">
        <v>967.797</v>
      </c>
      <c r="N89" s="124" t="n">
        <v>879.105</v>
      </c>
      <c r="O89" s="124" t="n">
        <v>45</v>
      </c>
      <c r="P89" s="125" t="n">
        <v>7408.012</v>
      </c>
      <c r="Q89" s="126" t="n">
        <v>-408.788</v>
      </c>
      <c r="R89" s="124" t="n">
        <v>-119.18</v>
      </c>
      <c r="S89" s="124" t="n">
        <v>-527.968</v>
      </c>
      <c r="T89" s="136" t="n">
        <v>12149123</v>
      </c>
      <c r="U89" s="125" t="n">
        <v>21484404</v>
      </c>
      <c r="V89" s="129" t="n">
        <v>0</v>
      </c>
      <c r="W89" s="130" t="n">
        <v>26.5334891326055</v>
      </c>
      <c r="X89" s="53" t="n">
        <v>49</v>
      </c>
      <c r="Y89" s="55" t="n">
        <v>20</v>
      </c>
      <c r="Z89" s="132" t="n">
        <v>34.5</v>
      </c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  <c r="CQ89" s="133"/>
      <c r="CR89" s="133"/>
      <c r="CS89" s="133"/>
      <c r="CT89" s="133"/>
      <c r="CU89" s="133"/>
      <c r="CV89" s="133"/>
      <c r="CW89" s="133"/>
      <c r="CX89" s="133"/>
      <c r="CY89" s="133"/>
      <c r="CZ89" s="133"/>
      <c r="DA89" s="133"/>
      <c r="DB89" s="133"/>
      <c r="DC89" s="133"/>
      <c r="DD89" s="133"/>
      <c r="DE89" s="133"/>
      <c r="DF89" s="133"/>
      <c r="DG89" s="133"/>
      <c r="DH89" s="133"/>
      <c r="DI89" s="133"/>
      <c r="DJ89" s="133"/>
      <c r="DK89" s="133"/>
      <c r="DL89" s="133"/>
      <c r="DM89" s="133"/>
      <c r="DN89" s="133"/>
      <c r="DO89" s="133"/>
      <c r="DP89" s="133"/>
      <c r="DQ89" s="133"/>
      <c r="DR89" s="133"/>
      <c r="DS89" s="133"/>
      <c r="DT89" s="133"/>
      <c r="DU89" s="133"/>
      <c r="DV89" s="133"/>
      <c r="DW89" s="133"/>
      <c r="DX89" s="133"/>
      <c r="DY89" s="133"/>
      <c r="DZ89" s="133"/>
      <c r="EA89" s="133"/>
      <c r="EB89" s="133"/>
      <c r="EC89" s="133"/>
      <c r="ED89" s="133"/>
      <c r="EE89" s="133"/>
      <c r="EF89" s="133"/>
      <c r="EG89" s="133"/>
      <c r="EH89" s="133"/>
      <c r="EI89" s="133"/>
      <c r="EJ89" s="133"/>
      <c r="EK89" s="133"/>
      <c r="EL89" s="133"/>
      <c r="EM89" s="133"/>
      <c r="EN89" s="133"/>
      <c r="EO89" s="133"/>
      <c r="EP89" s="133"/>
      <c r="EQ89" s="133"/>
      <c r="ER89" s="133"/>
      <c r="ES89" s="133"/>
      <c r="ET89" s="133"/>
      <c r="EU89" s="133"/>
      <c r="EV89" s="133"/>
      <c r="EW89" s="133"/>
      <c r="EX89" s="133"/>
      <c r="EY89" s="133"/>
      <c r="EZ89" s="133"/>
      <c r="FA89" s="133"/>
      <c r="FB89" s="133"/>
      <c r="FC89" s="133"/>
      <c r="FD89" s="133"/>
      <c r="FE89" s="133"/>
      <c r="FF89" s="133"/>
      <c r="FG89" s="133"/>
      <c r="FH89" s="133"/>
      <c r="FI89" s="133"/>
      <c r="FJ89" s="133"/>
      <c r="FK89" s="133"/>
      <c r="FL89" s="133"/>
      <c r="FM89" s="133"/>
      <c r="FN89" s="133"/>
      <c r="FO89" s="133"/>
      <c r="FP89" s="133"/>
      <c r="FQ89" s="133"/>
      <c r="FR89" s="133"/>
      <c r="FS89" s="133"/>
      <c r="FT89" s="133"/>
      <c r="FU89" s="133"/>
      <c r="FV89" s="133"/>
      <c r="FW89" s="133"/>
      <c r="FX89" s="133"/>
      <c r="FY89" s="133"/>
      <c r="FZ89" s="133"/>
      <c r="GA89" s="133"/>
      <c r="GB89" s="133"/>
      <c r="GC89" s="133"/>
      <c r="GD89" s="133"/>
      <c r="GE89" s="133"/>
      <c r="GF89" s="133"/>
      <c r="GG89" s="133"/>
      <c r="GH89" s="133"/>
      <c r="GI89" s="133"/>
      <c r="GJ89" s="133"/>
      <c r="GK89" s="133"/>
      <c r="GL89" s="133"/>
      <c r="GM89" s="133"/>
      <c r="GN89" s="133"/>
      <c r="GO89" s="133"/>
      <c r="GP89" s="133"/>
      <c r="GQ89" s="133"/>
      <c r="GR89" s="133"/>
      <c r="GS89" s="133"/>
      <c r="GT89" s="133"/>
      <c r="GU89" s="133"/>
      <c r="GV89" s="133"/>
      <c r="GW89" s="133"/>
      <c r="GX89" s="133"/>
      <c r="GY89" s="133"/>
      <c r="GZ89" s="133"/>
      <c r="HA89" s="133"/>
      <c r="HB89" s="133"/>
      <c r="HC89" s="133"/>
      <c r="HD89" s="133"/>
      <c r="HE89" s="133"/>
      <c r="HF89" s="133"/>
      <c r="HG89" s="133"/>
      <c r="HH89" s="133"/>
      <c r="HI89" s="133"/>
      <c r="HJ89" s="133"/>
      <c r="HK89" s="133"/>
      <c r="HL89" s="133"/>
      <c r="HM89" s="133"/>
      <c r="HN89" s="133"/>
      <c r="HO89" s="133"/>
      <c r="HP89" s="133"/>
      <c r="HQ89" s="133"/>
      <c r="HR89" s="133"/>
      <c r="HS89" s="133"/>
      <c r="HT89" s="133"/>
      <c r="HU89" s="133"/>
      <c r="HV89" s="133"/>
      <c r="HW89" s="133"/>
      <c r="HX89" s="133"/>
      <c r="HY89" s="133"/>
      <c r="HZ89" s="133"/>
      <c r="IA89" s="133"/>
      <c r="IB89" s="133"/>
      <c r="IC89" s="133"/>
      <c r="ID89" s="133"/>
      <c r="IE89" s="133"/>
      <c r="IF89" s="133"/>
      <c r="IG89" s="133"/>
      <c r="IH89" s="133"/>
      <c r="II89" s="133"/>
      <c r="IJ89" s="133"/>
      <c r="IK89" s="133"/>
      <c r="IL89" s="133"/>
      <c r="IM89" s="133"/>
      <c r="IN89" s="133"/>
      <c r="IO89" s="133"/>
      <c r="IP89" s="133"/>
      <c r="IQ89" s="133"/>
      <c r="IR89" s="133"/>
      <c r="IS89" s="133"/>
      <c r="IT89" s="133"/>
      <c r="IU89" s="133"/>
      <c r="IV89" s="133"/>
      <c r="IW89" s="133"/>
    </row>
    <row r="90" customFormat="false" ht="12" hidden="true" customHeight="true" outlineLevel="0" collapsed="false">
      <c r="A90" s="134" t="s">
        <v>69</v>
      </c>
      <c r="B90" s="81" t="n">
        <v>36916</v>
      </c>
      <c r="C90" s="124" t="n">
        <v>3723.266</v>
      </c>
      <c r="D90" s="124" t="n">
        <v>3147.084</v>
      </c>
      <c r="E90" s="125" t="n">
        <v>6870.35</v>
      </c>
      <c r="F90" s="126" t="n">
        <v>1144.065</v>
      </c>
      <c r="G90" s="135"/>
      <c r="H90" s="135"/>
      <c r="I90" s="124" t="n">
        <v>679.97</v>
      </c>
      <c r="J90" s="124" t="n">
        <v>470.471</v>
      </c>
      <c r="K90" s="124" t="n">
        <v>2662.515</v>
      </c>
      <c r="L90" s="124" t="n">
        <v>822.034</v>
      </c>
      <c r="M90" s="124" t="n">
        <v>726.516</v>
      </c>
      <c r="N90" s="124" t="n">
        <v>825.05</v>
      </c>
      <c r="O90" s="124" t="n">
        <v>50</v>
      </c>
      <c r="P90" s="125" t="n">
        <v>7380.621</v>
      </c>
      <c r="Q90" s="126" t="n">
        <v>-386.437</v>
      </c>
      <c r="R90" s="124" t="n">
        <v>-123.834</v>
      </c>
      <c r="S90" s="124" t="n">
        <v>-510.271</v>
      </c>
      <c r="T90" s="136" t="n">
        <v>11762686</v>
      </c>
      <c r="U90" s="125" t="n">
        <v>21360570</v>
      </c>
      <c r="V90" s="129" t="n">
        <v>1.19371179607697E-012</v>
      </c>
      <c r="W90" s="130" t="n">
        <v>31.4434697173689</v>
      </c>
      <c r="X90" s="53" t="n">
        <v>38</v>
      </c>
      <c r="Y90" s="55" t="n">
        <v>26</v>
      </c>
      <c r="Z90" s="132" t="n">
        <v>32</v>
      </c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  <c r="CQ90" s="133"/>
      <c r="CR90" s="133"/>
      <c r="CS90" s="133"/>
      <c r="CT90" s="133"/>
      <c r="CU90" s="133"/>
      <c r="CV90" s="133"/>
      <c r="CW90" s="133"/>
      <c r="CX90" s="133"/>
      <c r="CY90" s="133"/>
      <c r="CZ90" s="133"/>
      <c r="DA90" s="133"/>
      <c r="DB90" s="133"/>
      <c r="DC90" s="133"/>
      <c r="DD90" s="133"/>
      <c r="DE90" s="133"/>
      <c r="DF90" s="133"/>
      <c r="DG90" s="133"/>
      <c r="DH90" s="133"/>
      <c r="DI90" s="133"/>
      <c r="DJ90" s="133"/>
      <c r="DK90" s="133"/>
      <c r="DL90" s="133"/>
      <c r="DM90" s="133"/>
      <c r="DN90" s="133"/>
      <c r="DO90" s="133"/>
      <c r="DP90" s="133"/>
      <c r="DQ90" s="133"/>
      <c r="DR90" s="133"/>
      <c r="DS90" s="133"/>
      <c r="DT90" s="133"/>
      <c r="DU90" s="133"/>
      <c r="DV90" s="133"/>
      <c r="DW90" s="133"/>
      <c r="DX90" s="133"/>
      <c r="DY90" s="133"/>
      <c r="DZ90" s="133"/>
      <c r="EA90" s="133"/>
      <c r="EB90" s="133"/>
      <c r="EC90" s="133"/>
      <c r="ED90" s="133"/>
      <c r="EE90" s="133"/>
      <c r="EF90" s="133"/>
      <c r="EG90" s="133"/>
      <c r="EH90" s="133"/>
      <c r="EI90" s="133"/>
      <c r="EJ90" s="133"/>
      <c r="EK90" s="133"/>
      <c r="EL90" s="133"/>
      <c r="EM90" s="133"/>
      <c r="EN90" s="133"/>
      <c r="EO90" s="133"/>
      <c r="EP90" s="133"/>
      <c r="EQ90" s="133"/>
      <c r="ER90" s="133"/>
      <c r="ES90" s="133"/>
      <c r="ET90" s="133"/>
      <c r="EU90" s="133"/>
      <c r="EV90" s="133"/>
      <c r="EW90" s="133"/>
      <c r="EX90" s="133"/>
      <c r="EY90" s="133"/>
      <c r="EZ90" s="133"/>
      <c r="FA90" s="133"/>
      <c r="FB90" s="133"/>
      <c r="FC90" s="133"/>
      <c r="FD90" s="133"/>
      <c r="FE90" s="133"/>
      <c r="FF90" s="133"/>
      <c r="FG90" s="133"/>
      <c r="FH90" s="133"/>
      <c r="FI90" s="133"/>
      <c r="FJ90" s="133"/>
      <c r="FK90" s="133"/>
      <c r="FL90" s="133"/>
      <c r="FM90" s="133"/>
      <c r="FN90" s="133"/>
      <c r="FO90" s="133"/>
      <c r="FP90" s="133"/>
      <c r="FQ90" s="133"/>
      <c r="FR90" s="133"/>
      <c r="FS90" s="133"/>
      <c r="FT90" s="133"/>
      <c r="FU90" s="133"/>
      <c r="FV90" s="133"/>
      <c r="FW90" s="133"/>
      <c r="FX90" s="133"/>
      <c r="FY90" s="133"/>
      <c r="FZ90" s="133"/>
      <c r="GA90" s="133"/>
      <c r="GB90" s="133"/>
      <c r="GC90" s="133"/>
      <c r="GD90" s="133"/>
      <c r="GE90" s="133"/>
      <c r="GF90" s="133"/>
      <c r="GG90" s="133"/>
      <c r="GH90" s="133"/>
      <c r="GI90" s="133"/>
      <c r="GJ90" s="133"/>
      <c r="GK90" s="133"/>
      <c r="GL90" s="133"/>
      <c r="GM90" s="133"/>
      <c r="GN90" s="133"/>
      <c r="GO90" s="133"/>
      <c r="GP90" s="133"/>
      <c r="GQ90" s="133"/>
      <c r="GR90" s="133"/>
      <c r="GS90" s="133"/>
      <c r="GT90" s="133"/>
      <c r="GU90" s="133"/>
      <c r="GV90" s="133"/>
      <c r="GW90" s="133"/>
      <c r="GX90" s="133"/>
      <c r="GY90" s="133"/>
      <c r="GZ90" s="133"/>
      <c r="HA90" s="133"/>
      <c r="HB90" s="133"/>
      <c r="HC90" s="133"/>
      <c r="HD90" s="133"/>
      <c r="HE90" s="133"/>
      <c r="HF90" s="133"/>
      <c r="HG90" s="133"/>
      <c r="HH90" s="133"/>
      <c r="HI90" s="133"/>
      <c r="HJ90" s="133"/>
      <c r="HK90" s="133"/>
      <c r="HL90" s="133"/>
      <c r="HM90" s="133"/>
      <c r="HN90" s="133"/>
      <c r="HO90" s="133"/>
      <c r="HP90" s="133"/>
      <c r="HQ90" s="133"/>
      <c r="HR90" s="133"/>
      <c r="HS90" s="133"/>
      <c r="HT90" s="133"/>
      <c r="HU90" s="133"/>
      <c r="HV90" s="133"/>
      <c r="HW90" s="133"/>
      <c r="HX90" s="133"/>
      <c r="HY90" s="133"/>
      <c r="HZ90" s="133"/>
      <c r="IA90" s="133"/>
      <c r="IB90" s="133"/>
      <c r="IC90" s="133"/>
      <c r="ID90" s="133"/>
      <c r="IE90" s="133"/>
      <c r="IF90" s="133"/>
      <c r="IG90" s="133"/>
      <c r="IH90" s="133"/>
      <c r="II90" s="133"/>
      <c r="IJ90" s="133"/>
      <c r="IK90" s="133"/>
      <c r="IL90" s="133"/>
      <c r="IM90" s="133"/>
      <c r="IN90" s="133"/>
      <c r="IO90" s="133"/>
      <c r="IP90" s="133"/>
      <c r="IQ90" s="133"/>
      <c r="IR90" s="133"/>
      <c r="IS90" s="133"/>
      <c r="IT90" s="133"/>
      <c r="IU90" s="133"/>
      <c r="IV90" s="133"/>
      <c r="IW90" s="133"/>
    </row>
    <row r="91" customFormat="false" ht="12" hidden="true" customHeight="true" outlineLevel="0" collapsed="false">
      <c r="A91" s="134" t="s">
        <v>70</v>
      </c>
      <c r="B91" s="81" t="n">
        <v>36917</v>
      </c>
      <c r="C91" s="124" t="n">
        <v>4012.364</v>
      </c>
      <c r="D91" s="124" t="n">
        <v>3156.401</v>
      </c>
      <c r="E91" s="125" t="n">
        <v>7168.765</v>
      </c>
      <c r="F91" s="126" t="n">
        <v>1482.628</v>
      </c>
      <c r="G91" s="135"/>
      <c r="H91" s="135"/>
      <c r="I91" s="124" t="n">
        <v>657.836</v>
      </c>
      <c r="J91" s="124" t="n">
        <v>464.976</v>
      </c>
      <c r="K91" s="124" t="n">
        <v>2669.051</v>
      </c>
      <c r="L91" s="124" t="n">
        <v>835.277</v>
      </c>
      <c r="M91" s="124" t="n">
        <v>669.405</v>
      </c>
      <c r="N91" s="124" t="n">
        <v>836.802</v>
      </c>
      <c r="O91" s="124" t="n">
        <v>59</v>
      </c>
      <c r="P91" s="125" t="n">
        <v>7674.975</v>
      </c>
      <c r="Q91" s="126" t="n">
        <v>-360.175</v>
      </c>
      <c r="R91" s="124" t="n">
        <v>-146.035</v>
      </c>
      <c r="S91" s="124" t="n">
        <v>-506.21</v>
      </c>
      <c r="T91" s="136" t="n">
        <v>11402511</v>
      </c>
      <c r="U91" s="125" t="n">
        <v>21214535</v>
      </c>
      <c r="V91" s="129" t="n">
        <v>0</v>
      </c>
      <c r="W91" s="130" t="n">
        <v>31.1315876902146</v>
      </c>
      <c r="X91" s="53" t="n">
        <v>41</v>
      </c>
      <c r="Y91" s="55" t="n">
        <v>25</v>
      </c>
      <c r="Z91" s="132" t="n">
        <v>33</v>
      </c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  <c r="CQ91" s="133"/>
      <c r="CR91" s="133"/>
      <c r="CS91" s="133"/>
      <c r="CT91" s="133"/>
      <c r="CU91" s="133"/>
      <c r="CV91" s="133"/>
      <c r="CW91" s="133"/>
      <c r="CX91" s="133"/>
      <c r="CY91" s="133"/>
      <c r="CZ91" s="133"/>
      <c r="DA91" s="133"/>
      <c r="DB91" s="133"/>
      <c r="DC91" s="133"/>
      <c r="DD91" s="133"/>
      <c r="DE91" s="133"/>
      <c r="DF91" s="133"/>
      <c r="DG91" s="133"/>
      <c r="DH91" s="133"/>
      <c r="DI91" s="133"/>
      <c r="DJ91" s="133"/>
      <c r="DK91" s="133"/>
      <c r="DL91" s="133"/>
      <c r="DM91" s="133"/>
      <c r="DN91" s="133"/>
      <c r="DO91" s="133"/>
      <c r="DP91" s="133"/>
      <c r="DQ91" s="133"/>
      <c r="DR91" s="133"/>
      <c r="DS91" s="133"/>
      <c r="DT91" s="133"/>
      <c r="DU91" s="133"/>
      <c r="DV91" s="133"/>
      <c r="DW91" s="133"/>
      <c r="DX91" s="133"/>
      <c r="DY91" s="133"/>
      <c r="DZ91" s="133"/>
      <c r="EA91" s="133"/>
      <c r="EB91" s="133"/>
      <c r="EC91" s="133"/>
      <c r="ED91" s="133"/>
      <c r="EE91" s="133"/>
      <c r="EF91" s="133"/>
      <c r="EG91" s="133"/>
      <c r="EH91" s="133"/>
      <c r="EI91" s="133"/>
      <c r="EJ91" s="133"/>
      <c r="EK91" s="133"/>
      <c r="EL91" s="133"/>
      <c r="EM91" s="133"/>
      <c r="EN91" s="133"/>
      <c r="EO91" s="133"/>
      <c r="EP91" s="133"/>
      <c r="EQ91" s="133"/>
      <c r="ER91" s="133"/>
      <c r="ES91" s="133"/>
      <c r="ET91" s="133"/>
      <c r="EU91" s="133"/>
      <c r="EV91" s="133"/>
      <c r="EW91" s="133"/>
      <c r="EX91" s="133"/>
      <c r="EY91" s="133"/>
      <c r="EZ91" s="133"/>
      <c r="FA91" s="133"/>
      <c r="FB91" s="133"/>
      <c r="FC91" s="133"/>
      <c r="FD91" s="133"/>
      <c r="FE91" s="133"/>
      <c r="FF91" s="133"/>
      <c r="FG91" s="133"/>
      <c r="FH91" s="133"/>
      <c r="FI91" s="133"/>
      <c r="FJ91" s="133"/>
      <c r="FK91" s="133"/>
      <c r="FL91" s="133"/>
      <c r="FM91" s="133"/>
      <c r="FN91" s="133"/>
      <c r="FO91" s="133"/>
      <c r="FP91" s="133"/>
      <c r="FQ91" s="133"/>
      <c r="FR91" s="133"/>
      <c r="FS91" s="133"/>
      <c r="FT91" s="133"/>
      <c r="FU91" s="133"/>
      <c r="FV91" s="133"/>
      <c r="FW91" s="133"/>
      <c r="FX91" s="133"/>
      <c r="FY91" s="133"/>
      <c r="FZ91" s="133"/>
      <c r="GA91" s="133"/>
      <c r="GB91" s="133"/>
      <c r="GC91" s="133"/>
      <c r="GD91" s="133"/>
      <c r="GE91" s="133"/>
      <c r="GF91" s="133"/>
      <c r="GG91" s="133"/>
      <c r="GH91" s="133"/>
      <c r="GI91" s="133"/>
      <c r="GJ91" s="133"/>
      <c r="GK91" s="133"/>
      <c r="GL91" s="133"/>
      <c r="GM91" s="133"/>
      <c r="GN91" s="133"/>
      <c r="GO91" s="133"/>
      <c r="GP91" s="133"/>
      <c r="GQ91" s="133"/>
      <c r="GR91" s="133"/>
      <c r="GS91" s="133"/>
      <c r="GT91" s="133"/>
      <c r="GU91" s="133"/>
      <c r="GV91" s="133"/>
      <c r="GW91" s="133"/>
      <c r="GX91" s="133"/>
      <c r="GY91" s="133"/>
      <c r="GZ91" s="133"/>
      <c r="HA91" s="133"/>
      <c r="HB91" s="133"/>
      <c r="HC91" s="133"/>
      <c r="HD91" s="133"/>
      <c r="HE91" s="133"/>
      <c r="HF91" s="133"/>
      <c r="HG91" s="133"/>
      <c r="HH91" s="133"/>
      <c r="HI91" s="133"/>
      <c r="HJ91" s="133"/>
      <c r="HK91" s="133"/>
      <c r="HL91" s="133"/>
      <c r="HM91" s="133"/>
      <c r="HN91" s="133"/>
      <c r="HO91" s="133"/>
      <c r="HP91" s="133"/>
      <c r="HQ91" s="133"/>
      <c r="HR91" s="133"/>
      <c r="HS91" s="133"/>
      <c r="HT91" s="133"/>
      <c r="HU91" s="133"/>
      <c r="HV91" s="133"/>
      <c r="HW91" s="133"/>
      <c r="HX91" s="133"/>
      <c r="HY91" s="133"/>
      <c r="HZ91" s="133"/>
      <c r="IA91" s="133"/>
      <c r="IB91" s="133"/>
      <c r="IC91" s="133"/>
      <c r="ID91" s="133"/>
      <c r="IE91" s="133"/>
      <c r="IF91" s="133"/>
      <c r="IG91" s="133"/>
      <c r="IH91" s="133"/>
      <c r="II91" s="133"/>
      <c r="IJ91" s="133"/>
      <c r="IK91" s="133"/>
      <c r="IL91" s="133"/>
      <c r="IM91" s="133"/>
      <c r="IN91" s="133"/>
      <c r="IO91" s="133"/>
      <c r="IP91" s="133"/>
      <c r="IQ91" s="133"/>
      <c r="IR91" s="133"/>
      <c r="IS91" s="133"/>
      <c r="IT91" s="133"/>
      <c r="IU91" s="133"/>
      <c r="IV91" s="133"/>
      <c r="IW91" s="133"/>
    </row>
    <row r="92" customFormat="false" ht="12" hidden="true" customHeight="true" outlineLevel="0" collapsed="false">
      <c r="A92" s="134" t="s">
        <v>71</v>
      </c>
      <c r="B92" s="81" t="n">
        <v>36918</v>
      </c>
      <c r="C92" s="124" t="n">
        <v>4098.437</v>
      </c>
      <c r="D92" s="124" t="n">
        <v>3168.466</v>
      </c>
      <c r="E92" s="125" t="n">
        <v>7266.903</v>
      </c>
      <c r="F92" s="126" t="n">
        <v>1473.982</v>
      </c>
      <c r="G92" s="135"/>
      <c r="H92" s="135"/>
      <c r="I92" s="124" t="n">
        <v>642.577</v>
      </c>
      <c r="J92" s="124" t="n">
        <v>469.25</v>
      </c>
      <c r="K92" s="124" t="n">
        <v>2663.596</v>
      </c>
      <c r="L92" s="124" t="n">
        <v>817.514</v>
      </c>
      <c r="M92" s="124" t="n">
        <v>960.027</v>
      </c>
      <c r="N92" s="124" t="n">
        <v>817.586</v>
      </c>
      <c r="O92" s="124" t="n">
        <v>43</v>
      </c>
      <c r="P92" s="125" t="n">
        <v>7887.532</v>
      </c>
      <c r="Q92" s="126" t="n">
        <v>-330.748</v>
      </c>
      <c r="R92" s="124" t="n">
        <v>-289.881</v>
      </c>
      <c r="S92" s="124" t="n">
        <v>-620.629</v>
      </c>
      <c r="T92" s="136" t="n">
        <v>11071763</v>
      </c>
      <c r="U92" s="125" t="n">
        <v>20924654</v>
      </c>
      <c r="V92" s="129" t="n">
        <v>0</v>
      </c>
      <c r="W92" s="130" t="n">
        <v>26.4197609724218</v>
      </c>
      <c r="X92" s="53" t="n">
        <v>39</v>
      </c>
      <c r="Y92" s="55" t="n">
        <v>24</v>
      </c>
      <c r="Z92" s="132" t="n">
        <v>31.5</v>
      </c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  <c r="CQ92" s="133"/>
      <c r="CR92" s="133"/>
      <c r="CS92" s="133"/>
      <c r="CT92" s="133"/>
      <c r="CU92" s="133"/>
      <c r="CV92" s="133"/>
      <c r="CW92" s="133"/>
      <c r="CX92" s="133"/>
      <c r="CY92" s="133"/>
      <c r="CZ92" s="133"/>
      <c r="DA92" s="133"/>
      <c r="DB92" s="133"/>
      <c r="DC92" s="133"/>
      <c r="DD92" s="133"/>
      <c r="DE92" s="133"/>
      <c r="DF92" s="133"/>
      <c r="DG92" s="133"/>
      <c r="DH92" s="133"/>
      <c r="DI92" s="133"/>
      <c r="DJ92" s="133"/>
      <c r="DK92" s="133"/>
      <c r="DL92" s="133"/>
      <c r="DM92" s="133"/>
      <c r="DN92" s="133"/>
      <c r="DO92" s="133"/>
      <c r="DP92" s="133"/>
      <c r="DQ92" s="133"/>
      <c r="DR92" s="133"/>
      <c r="DS92" s="133"/>
      <c r="DT92" s="133"/>
      <c r="DU92" s="133"/>
      <c r="DV92" s="133"/>
      <c r="DW92" s="133"/>
      <c r="DX92" s="133"/>
      <c r="DY92" s="133"/>
      <c r="DZ92" s="133"/>
      <c r="EA92" s="133"/>
      <c r="EB92" s="133"/>
      <c r="EC92" s="133"/>
      <c r="ED92" s="133"/>
      <c r="EE92" s="133"/>
      <c r="EF92" s="133"/>
      <c r="EG92" s="133"/>
      <c r="EH92" s="133"/>
      <c r="EI92" s="133"/>
      <c r="EJ92" s="133"/>
      <c r="EK92" s="133"/>
      <c r="EL92" s="133"/>
      <c r="EM92" s="133"/>
      <c r="EN92" s="133"/>
      <c r="EO92" s="133"/>
      <c r="EP92" s="133"/>
      <c r="EQ92" s="133"/>
      <c r="ER92" s="133"/>
      <c r="ES92" s="133"/>
      <c r="ET92" s="133"/>
      <c r="EU92" s="133"/>
      <c r="EV92" s="133"/>
      <c r="EW92" s="133"/>
      <c r="EX92" s="133"/>
      <c r="EY92" s="133"/>
      <c r="EZ92" s="133"/>
      <c r="FA92" s="133"/>
      <c r="FB92" s="133"/>
      <c r="FC92" s="133"/>
      <c r="FD92" s="133"/>
      <c r="FE92" s="133"/>
      <c r="FF92" s="133"/>
      <c r="FG92" s="133"/>
      <c r="FH92" s="133"/>
      <c r="FI92" s="133"/>
      <c r="FJ92" s="133"/>
      <c r="FK92" s="133"/>
      <c r="FL92" s="133"/>
      <c r="FM92" s="133"/>
      <c r="FN92" s="133"/>
      <c r="FO92" s="133"/>
      <c r="FP92" s="133"/>
      <c r="FQ92" s="133"/>
      <c r="FR92" s="133"/>
      <c r="FS92" s="133"/>
      <c r="FT92" s="133"/>
      <c r="FU92" s="133"/>
      <c r="FV92" s="133"/>
      <c r="FW92" s="133"/>
      <c r="FX92" s="133"/>
      <c r="FY92" s="133"/>
      <c r="FZ92" s="133"/>
      <c r="GA92" s="133"/>
      <c r="GB92" s="133"/>
      <c r="GC92" s="133"/>
      <c r="GD92" s="133"/>
      <c r="GE92" s="133"/>
      <c r="GF92" s="133"/>
      <c r="GG92" s="133"/>
      <c r="GH92" s="133"/>
      <c r="GI92" s="133"/>
      <c r="GJ92" s="133"/>
      <c r="GK92" s="133"/>
      <c r="GL92" s="133"/>
      <c r="GM92" s="133"/>
      <c r="GN92" s="133"/>
      <c r="GO92" s="133"/>
      <c r="GP92" s="133"/>
      <c r="GQ92" s="133"/>
      <c r="GR92" s="133"/>
      <c r="GS92" s="133"/>
      <c r="GT92" s="133"/>
      <c r="GU92" s="133"/>
      <c r="GV92" s="133"/>
      <c r="GW92" s="133"/>
      <c r="GX92" s="133"/>
      <c r="GY92" s="133"/>
      <c r="GZ92" s="133"/>
      <c r="HA92" s="133"/>
      <c r="HB92" s="133"/>
      <c r="HC92" s="133"/>
      <c r="HD92" s="133"/>
      <c r="HE92" s="133"/>
      <c r="HF92" s="133"/>
      <c r="HG92" s="133"/>
      <c r="HH92" s="133"/>
      <c r="HI92" s="133"/>
      <c r="HJ92" s="133"/>
      <c r="HK92" s="133"/>
      <c r="HL92" s="133"/>
      <c r="HM92" s="133"/>
      <c r="HN92" s="133"/>
      <c r="HO92" s="133"/>
      <c r="HP92" s="133"/>
      <c r="HQ92" s="133"/>
      <c r="HR92" s="133"/>
      <c r="HS92" s="133"/>
      <c r="HT92" s="133"/>
      <c r="HU92" s="133"/>
      <c r="HV92" s="133"/>
      <c r="HW92" s="133"/>
      <c r="HX92" s="133"/>
      <c r="HY92" s="133"/>
      <c r="HZ92" s="133"/>
      <c r="IA92" s="133"/>
      <c r="IB92" s="133"/>
      <c r="IC92" s="133"/>
      <c r="ID92" s="133"/>
      <c r="IE92" s="133"/>
      <c r="IF92" s="133"/>
      <c r="IG92" s="133"/>
      <c r="IH92" s="133"/>
      <c r="II92" s="133"/>
      <c r="IJ92" s="133"/>
      <c r="IK92" s="133"/>
      <c r="IL92" s="133"/>
      <c r="IM92" s="133"/>
      <c r="IN92" s="133"/>
      <c r="IO92" s="133"/>
      <c r="IP92" s="133"/>
      <c r="IQ92" s="133"/>
      <c r="IR92" s="133"/>
      <c r="IS92" s="133"/>
      <c r="IT92" s="133"/>
      <c r="IU92" s="133"/>
      <c r="IV92" s="133"/>
      <c r="IW92" s="133"/>
    </row>
    <row r="93" customFormat="false" ht="12" hidden="true" customHeight="true" outlineLevel="0" collapsed="false">
      <c r="A93" s="134" t="s">
        <v>72</v>
      </c>
      <c r="B93" s="81" t="n">
        <v>36919</v>
      </c>
      <c r="C93" s="124" t="n">
        <v>4100</v>
      </c>
      <c r="D93" s="124" t="n">
        <v>3164.466</v>
      </c>
      <c r="E93" s="125" t="n">
        <v>7264.466</v>
      </c>
      <c r="F93" s="126" t="n">
        <v>1458</v>
      </c>
      <c r="G93" s="135"/>
      <c r="H93" s="135"/>
      <c r="I93" s="124" t="n">
        <v>671.12</v>
      </c>
      <c r="J93" s="124" t="n">
        <v>465</v>
      </c>
      <c r="K93" s="124" t="n">
        <v>2643.877</v>
      </c>
      <c r="L93" s="124" t="n">
        <v>815.133</v>
      </c>
      <c r="M93" s="124" t="n">
        <v>869.999</v>
      </c>
      <c r="N93" s="124" t="n">
        <v>840.494</v>
      </c>
      <c r="O93" s="124" t="n">
        <v>52</v>
      </c>
      <c r="P93" s="125" t="n">
        <v>7815.623</v>
      </c>
      <c r="Q93" s="126" t="n">
        <v>-336.626</v>
      </c>
      <c r="R93" s="124" t="n">
        <v>-214.529</v>
      </c>
      <c r="S93" s="124" t="n">
        <v>-551.155</v>
      </c>
      <c r="T93" s="136" t="n">
        <v>10735137</v>
      </c>
      <c r="U93" s="125" t="n">
        <v>20710125</v>
      </c>
      <c r="V93" s="58" t="n">
        <v>-0.00199999999836109</v>
      </c>
      <c r="W93" s="130" t="n">
        <v>24.4381084988798</v>
      </c>
      <c r="X93" s="53" t="n">
        <v>36</v>
      </c>
      <c r="Y93" s="55" t="n">
        <v>24</v>
      </c>
      <c r="Z93" s="132" t="n">
        <v>30</v>
      </c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  <c r="CQ93" s="133"/>
      <c r="CR93" s="133"/>
      <c r="CS93" s="133"/>
      <c r="CT93" s="133"/>
      <c r="CU93" s="133"/>
      <c r="CV93" s="133"/>
      <c r="CW93" s="133"/>
      <c r="CX93" s="133"/>
      <c r="CY93" s="133"/>
      <c r="CZ93" s="133"/>
      <c r="DA93" s="133"/>
      <c r="DB93" s="133"/>
      <c r="DC93" s="133"/>
      <c r="DD93" s="133"/>
      <c r="DE93" s="133"/>
      <c r="DF93" s="133"/>
      <c r="DG93" s="133"/>
      <c r="DH93" s="133"/>
      <c r="DI93" s="133"/>
      <c r="DJ93" s="133"/>
      <c r="DK93" s="133"/>
      <c r="DL93" s="133"/>
      <c r="DM93" s="133"/>
      <c r="DN93" s="133"/>
      <c r="DO93" s="133"/>
      <c r="DP93" s="133"/>
      <c r="DQ93" s="133"/>
      <c r="DR93" s="133"/>
      <c r="DS93" s="133"/>
      <c r="DT93" s="133"/>
      <c r="DU93" s="133"/>
      <c r="DV93" s="133"/>
      <c r="DW93" s="133"/>
      <c r="DX93" s="133"/>
      <c r="DY93" s="133"/>
      <c r="DZ93" s="133"/>
      <c r="EA93" s="133"/>
      <c r="EB93" s="133"/>
      <c r="EC93" s="133"/>
      <c r="ED93" s="133"/>
      <c r="EE93" s="133"/>
      <c r="EF93" s="133"/>
      <c r="EG93" s="133"/>
      <c r="EH93" s="133"/>
      <c r="EI93" s="133"/>
      <c r="EJ93" s="133"/>
      <c r="EK93" s="133"/>
      <c r="EL93" s="133"/>
      <c r="EM93" s="133"/>
      <c r="EN93" s="133"/>
      <c r="EO93" s="133"/>
      <c r="EP93" s="133"/>
      <c r="EQ93" s="133"/>
      <c r="ER93" s="133"/>
      <c r="ES93" s="133"/>
      <c r="ET93" s="133"/>
      <c r="EU93" s="133"/>
      <c r="EV93" s="133"/>
      <c r="EW93" s="133"/>
      <c r="EX93" s="133"/>
      <c r="EY93" s="133"/>
      <c r="EZ93" s="133"/>
      <c r="FA93" s="133"/>
      <c r="FB93" s="133"/>
      <c r="FC93" s="133"/>
      <c r="FD93" s="133"/>
      <c r="FE93" s="133"/>
      <c r="FF93" s="133"/>
      <c r="FG93" s="133"/>
      <c r="FH93" s="133"/>
      <c r="FI93" s="133"/>
      <c r="FJ93" s="133"/>
      <c r="FK93" s="133"/>
      <c r="FL93" s="133"/>
      <c r="FM93" s="133"/>
      <c r="FN93" s="133"/>
      <c r="FO93" s="133"/>
      <c r="FP93" s="133"/>
      <c r="FQ93" s="133"/>
      <c r="FR93" s="133"/>
      <c r="FS93" s="133"/>
      <c r="FT93" s="133"/>
      <c r="FU93" s="133"/>
      <c r="FV93" s="133"/>
      <c r="FW93" s="133"/>
      <c r="FX93" s="133"/>
      <c r="FY93" s="133"/>
      <c r="FZ93" s="133"/>
      <c r="GA93" s="133"/>
      <c r="GB93" s="133"/>
      <c r="GC93" s="133"/>
      <c r="GD93" s="133"/>
      <c r="GE93" s="133"/>
      <c r="GF93" s="133"/>
      <c r="GG93" s="133"/>
      <c r="GH93" s="133"/>
      <c r="GI93" s="133"/>
      <c r="GJ93" s="133"/>
      <c r="GK93" s="133"/>
      <c r="GL93" s="133"/>
      <c r="GM93" s="133"/>
      <c r="GN93" s="133"/>
      <c r="GO93" s="133"/>
      <c r="GP93" s="133"/>
      <c r="GQ93" s="133"/>
      <c r="GR93" s="133"/>
      <c r="GS93" s="133"/>
      <c r="GT93" s="133"/>
      <c r="GU93" s="133"/>
      <c r="GV93" s="133"/>
      <c r="GW93" s="133"/>
      <c r="GX93" s="133"/>
      <c r="GY93" s="133"/>
      <c r="GZ93" s="133"/>
      <c r="HA93" s="133"/>
      <c r="HB93" s="133"/>
      <c r="HC93" s="133"/>
      <c r="HD93" s="133"/>
      <c r="HE93" s="133"/>
      <c r="HF93" s="133"/>
      <c r="HG93" s="133"/>
      <c r="HH93" s="133"/>
      <c r="HI93" s="133"/>
      <c r="HJ93" s="133"/>
      <c r="HK93" s="133"/>
      <c r="HL93" s="133"/>
      <c r="HM93" s="133"/>
      <c r="HN93" s="133"/>
      <c r="HO93" s="133"/>
      <c r="HP93" s="133"/>
      <c r="HQ93" s="133"/>
      <c r="HR93" s="133"/>
      <c r="HS93" s="133"/>
      <c r="HT93" s="133"/>
      <c r="HU93" s="133"/>
      <c r="HV93" s="133"/>
      <c r="HW93" s="133"/>
      <c r="HX93" s="133"/>
      <c r="HY93" s="133"/>
      <c r="HZ93" s="133"/>
      <c r="IA93" s="133"/>
      <c r="IB93" s="133"/>
      <c r="IC93" s="133"/>
      <c r="ID93" s="133"/>
      <c r="IE93" s="133"/>
      <c r="IF93" s="133"/>
      <c r="IG93" s="133"/>
      <c r="IH93" s="133"/>
      <c r="II93" s="133"/>
      <c r="IJ93" s="133"/>
      <c r="IK93" s="133"/>
      <c r="IL93" s="133"/>
      <c r="IM93" s="133"/>
      <c r="IN93" s="133"/>
      <c r="IO93" s="133"/>
      <c r="IP93" s="133"/>
      <c r="IQ93" s="133"/>
      <c r="IR93" s="133"/>
      <c r="IS93" s="133"/>
      <c r="IT93" s="133"/>
      <c r="IU93" s="133"/>
      <c r="IV93" s="133"/>
      <c r="IW93" s="133"/>
    </row>
    <row r="94" customFormat="false" ht="12" hidden="true" customHeight="true" outlineLevel="0" collapsed="false">
      <c r="A94" s="134" t="s">
        <v>73</v>
      </c>
      <c r="B94" s="81" t="n">
        <v>36920</v>
      </c>
      <c r="C94" s="124" t="n">
        <v>4212.368</v>
      </c>
      <c r="D94" s="124" t="n">
        <v>3133.598</v>
      </c>
      <c r="E94" s="125" t="n">
        <v>7345.966</v>
      </c>
      <c r="F94" s="126" t="n">
        <v>1437.822</v>
      </c>
      <c r="G94" s="135"/>
      <c r="H94" s="135"/>
      <c r="I94" s="124" t="n">
        <v>698.101</v>
      </c>
      <c r="J94" s="124" t="n">
        <v>465.037</v>
      </c>
      <c r="K94" s="124" t="n">
        <v>2633.877</v>
      </c>
      <c r="L94" s="124" t="n">
        <v>812.506</v>
      </c>
      <c r="M94" s="124" t="n">
        <v>900.685</v>
      </c>
      <c r="N94" s="124" t="n">
        <v>848.299</v>
      </c>
      <c r="O94" s="124" t="n">
        <v>52</v>
      </c>
      <c r="P94" s="125" t="n">
        <v>7848.327</v>
      </c>
      <c r="Q94" s="126" t="n">
        <v>-410.946</v>
      </c>
      <c r="R94" s="124" t="n">
        <v>-91.415</v>
      </c>
      <c r="S94" s="124" t="n">
        <v>-502.361</v>
      </c>
      <c r="T94" s="136" t="n">
        <v>10324191</v>
      </c>
      <c r="U94" s="125" t="n">
        <v>20618710</v>
      </c>
      <c r="V94" s="129" t="n">
        <v>0</v>
      </c>
      <c r="W94" s="130" t="n">
        <v>24.4840220112195</v>
      </c>
      <c r="X94" s="53" t="n">
        <v>36</v>
      </c>
      <c r="Y94" s="55" t="n">
        <v>20</v>
      </c>
      <c r="Z94" s="132" t="n">
        <v>28</v>
      </c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3"/>
      <c r="BR94" s="133"/>
      <c r="BS94" s="133"/>
      <c r="BT94" s="133"/>
      <c r="BU94" s="133"/>
      <c r="BV94" s="133"/>
      <c r="BW94" s="133"/>
      <c r="BX94" s="133"/>
      <c r="BY94" s="133"/>
      <c r="BZ94" s="133"/>
      <c r="CA94" s="133"/>
      <c r="CB94" s="133"/>
      <c r="CC94" s="133"/>
      <c r="CD94" s="133"/>
      <c r="CE94" s="133"/>
      <c r="CF94" s="133"/>
      <c r="CG94" s="133"/>
      <c r="CH94" s="133"/>
      <c r="CI94" s="133"/>
      <c r="CJ94" s="133"/>
      <c r="CK94" s="133"/>
      <c r="CL94" s="133"/>
      <c r="CM94" s="133"/>
      <c r="CN94" s="133"/>
      <c r="CO94" s="133"/>
      <c r="CP94" s="133"/>
      <c r="CQ94" s="133"/>
      <c r="CR94" s="133"/>
      <c r="CS94" s="133"/>
      <c r="CT94" s="133"/>
      <c r="CU94" s="133"/>
      <c r="CV94" s="133"/>
      <c r="CW94" s="133"/>
      <c r="CX94" s="133"/>
      <c r="CY94" s="133"/>
      <c r="CZ94" s="133"/>
      <c r="DA94" s="133"/>
      <c r="DB94" s="133"/>
      <c r="DC94" s="133"/>
      <c r="DD94" s="133"/>
      <c r="DE94" s="133"/>
      <c r="DF94" s="133"/>
      <c r="DG94" s="133"/>
      <c r="DH94" s="133"/>
      <c r="DI94" s="133"/>
      <c r="DJ94" s="133"/>
      <c r="DK94" s="133"/>
      <c r="DL94" s="133"/>
      <c r="DM94" s="133"/>
      <c r="DN94" s="133"/>
      <c r="DO94" s="133"/>
      <c r="DP94" s="133"/>
      <c r="DQ94" s="133"/>
      <c r="DR94" s="133"/>
      <c r="DS94" s="133"/>
      <c r="DT94" s="133"/>
      <c r="DU94" s="133"/>
      <c r="DV94" s="133"/>
      <c r="DW94" s="133"/>
      <c r="DX94" s="133"/>
      <c r="DY94" s="133"/>
      <c r="DZ94" s="133"/>
      <c r="EA94" s="133"/>
      <c r="EB94" s="133"/>
      <c r="EC94" s="133"/>
      <c r="ED94" s="133"/>
      <c r="EE94" s="133"/>
      <c r="EF94" s="133"/>
      <c r="EG94" s="133"/>
      <c r="EH94" s="133"/>
      <c r="EI94" s="133"/>
      <c r="EJ94" s="133"/>
      <c r="EK94" s="133"/>
      <c r="EL94" s="133"/>
      <c r="EM94" s="133"/>
      <c r="EN94" s="133"/>
      <c r="EO94" s="133"/>
      <c r="EP94" s="133"/>
      <c r="EQ94" s="133"/>
      <c r="ER94" s="133"/>
      <c r="ES94" s="133"/>
      <c r="ET94" s="133"/>
      <c r="EU94" s="133"/>
      <c r="EV94" s="133"/>
      <c r="EW94" s="133"/>
      <c r="EX94" s="133"/>
      <c r="EY94" s="133"/>
      <c r="EZ94" s="133"/>
      <c r="FA94" s="133"/>
      <c r="FB94" s="133"/>
      <c r="FC94" s="133"/>
      <c r="FD94" s="133"/>
      <c r="FE94" s="133"/>
      <c r="FF94" s="133"/>
      <c r="FG94" s="133"/>
      <c r="FH94" s="133"/>
      <c r="FI94" s="133"/>
      <c r="FJ94" s="133"/>
      <c r="FK94" s="133"/>
      <c r="FL94" s="133"/>
      <c r="FM94" s="133"/>
      <c r="FN94" s="133"/>
      <c r="FO94" s="133"/>
      <c r="FP94" s="133"/>
      <c r="FQ94" s="133"/>
      <c r="FR94" s="133"/>
      <c r="FS94" s="133"/>
      <c r="FT94" s="133"/>
      <c r="FU94" s="133"/>
      <c r="FV94" s="133"/>
      <c r="FW94" s="133"/>
      <c r="FX94" s="133"/>
      <c r="FY94" s="133"/>
      <c r="FZ94" s="133"/>
      <c r="GA94" s="133"/>
      <c r="GB94" s="133"/>
      <c r="GC94" s="133"/>
      <c r="GD94" s="133"/>
      <c r="GE94" s="133"/>
      <c r="GF94" s="133"/>
      <c r="GG94" s="133"/>
      <c r="GH94" s="133"/>
      <c r="GI94" s="133"/>
      <c r="GJ94" s="133"/>
      <c r="GK94" s="133"/>
      <c r="GL94" s="133"/>
      <c r="GM94" s="133"/>
      <c r="GN94" s="133"/>
      <c r="GO94" s="133"/>
      <c r="GP94" s="133"/>
      <c r="GQ94" s="133"/>
      <c r="GR94" s="133"/>
      <c r="GS94" s="133"/>
      <c r="GT94" s="133"/>
      <c r="GU94" s="133"/>
      <c r="GV94" s="133"/>
      <c r="GW94" s="133"/>
      <c r="GX94" s="133"/>
      <c r="GY94" s="133"/>
      <c r="GZ94" s="133"/>
      <c r="HA94" s="133"/>
      <c r="HB94" s="133"/>
      <c r="HC94" s="133"/>
      <c r="HD94" s="133"/>
      <c r="HE94" s="133"/>
      <c r="HF94" s="133"/>
      <c r="HG94" s="133"/>
      <c r="HH94" s="133"/>
      <c r="HI94" s="133"/>
      <c r="HJ94" s="133"/>
      <c r="HK94" s="133"/>
      <c r="HL94" s="133"/>
      <c r="HM94" s="133"/>
      <c r="HN94" s="133"/>
      <c r="HO94" s="133"/>
      <c r="HP94" s="133"/>
      <c r="HQ94" s="133"/>
      <c r="HR94" s="133"/>
      <c r="HS94" s="133"/>
      <c r="HT94" s="133"/>
      <c r="HU94" s="133"/>
      <c r="HV94" s="133"/>
      <c r="HW94" s="133"/>
      <c r="HX94" s="133"/>
      <c r="HY94" s="133"/>
      <c r="HZ94" s="133"/>
      <c r="IA94" s="133"/>
      <c r="IB94" s="133"/>
      <c r="IC94" s="133"/>
      <c r="ID94" s="133"/>
      <c r="IE94" s="133"/>
      <c r="IF94" s="133"/>
      <c r="IG94" s="133"/>
      <c r="IH94" s="133"/>
      <c r="II94" s="133"/>
      <c r="IJ94" s="133"/>
      <c r="IK94" s="133"/>
      <c r="IL94" s="133"/>
      <c r="IM94" s="133"/>
      <c r="IN94" s="133"/>
      <c r="IO94" s="133"/>
      <c r="IP94" s="133"/>
      <c r="IQ94" s="133"/>
      <c r="IR94" s="133"/>
      <c r="IS94" s="133"/>
      <c r="IT94" s="133"/>
      <c r="IU94" s="133"/>
      <c r="IV94" s="133"/>
      <c r="IW94" s="133"/>
    </row>
    <row r="95" customFormat="false" ht="12" hidden="true" customHeight="true" outlineLevel="0" collapsed="false">
      <c r="A95" s="134" t="s">
        <v>74</v>
      </c>
      <c r="B95" s="81" t="n">
        <v>36921</v>
      </c>
      <c r="C95" s="124" t="n">
        <v>4051.801</v>
      </c>
      <c r="D95" s="124" t="n">
        <v>3186.204</v>
      </c>
      <c r="E95" s="125" t="n">
        <v>7238.005</v>
      </c>
      <c r="F95" s="126" t="n">
        <v>1283.753</v>
      </c>
      <c r="G95" s="135"/>
      <c r="H95" s="135"/>
      <c r="I95" s="124" t="n">
        <v>755.536</v>
      </c>
      <c r="J95" s="124" t="n">
        <v>471.098</v>
      </c>
      <c r="K95" s="124" t="n">
        <v>2659.923</v>
      </c>
      <c r="L95" s="124" t="n">
        <v>814.261</v>
      </c>
      <c r="M95" s="124" t="n">
        <v>907.975</v>
      </c>
      <c r="N95" s="124" t="n">
        <v>848.852</v>
      </c>
      <c r="O95" s="124" t="n">
        <v>77</v>
      </c>
      <c r="P95" s="125" t="n">
        <v>7818.398</v>
      </c>
      <c r="Q95" s="126" t="n">
        <v>-443.172</v>
      </c>
      <c r="R95" s="124" t="n">
        <v>-137.221</v>
      </c>
      <c r="S95" s="124" t="n">
        <v>-580.393</v>
      </c>
      <c r="T95" s="136" t="n">
        <v>9881019</v>
      </c>
      <c r="U95" s="125" t="n">
        <v>20481489</v>
      </c>
      <c r="V95" s="129" t="n">
        <v>0</v>
      </c>
      <c r="W95" s="130" t="n">
        <v>30.2704057019558</v>
      </c>
      <c r="X95" s="53" t="n">
        <v>30</v>
      </c>
      <c r="Y95" s="55" t="n">
        <v>19</v>
      </c>
      <c r="Z95" s="132" t="n">
        <v>24.5</v>
      </c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133"/>
      <c r="BU95" s="133"/>
      <c r="BV95" s="133"/>
      <c r="BW95" s="133"/>
      <c r="BX95" s="133"/>
      <c r="BY95" s="133"/>
      <c r="BZ95" s="133"/>
      <c r="CA95" s="133"/>
      <c r="CB95" s="133"/>
      <c r="CC95" s="133"/>
      <c r="CD95" s="133"/>
      <c r="CE95" s="133"/>
      <c r="CF95" s="133"/>
      <c r="CG95" s="133"/>
      <c r="CH95" s="133"/>
      <c r="CI95" s="133"/>
      <c r="CJ95" s="133"/>
      <c r="CK95" s="133"/>
      <c r="CL95" s="133"/>
      <c r="CM95" s="133"/>
      <c r="CN95" s="133"/>
      <c r="CO95" s="133"/>
      <c r="CP95" s="133"/>
      <c r="CQ95" s="133"/>
      <c r="CR95" s="133"/>
      <c r="CS95" s="133"/>
      <c r="CT95" s="133"/>
      <c r="CU95" s="133"/>
      <c r="CV95" s="133"/>
      <c r="CW95" s="133"/>
      <c r="CX95" s="133"/>
      <c r="CY95" s="133"/>
      <c r="CZ95" s="133"/>
      <c r="DA95" s="133"/>
      <c r="DB95" s="133"/>
      <c r="DC95" s="133"/>
      <c r="DD95" s="133"/>
      <c r="DE95" s="133"/>
      <c r="DF95" s="133"/>
      <c r="DG95" s="133"/>
      <c r="DH95" s="133"/>
      <c r="DI95" s="133"/>
      <c r="DJ95" s="133"/>
      <c r="DK95" s="133"/>
      <c r="DL95" s="133"/>
      <c r="DM95" s="133"/>
      <c r="DN95" s="133"/>
      <c r="DO95" s="133"/>
      <c r="DP95" s="133"/>
      <c r="DQ95" s="133"/>
      <c r="DR95" s="133"/>
      <c r="DS95" s="133"/>
      <c r="DT95" s="133"/>
      <c r="DU95" s="133"/>
      <c r="DV95" s="133"/>
      <c r="DW95" s="133"/>
      <c r="DX95" s="133"/>
      <c r="DY95" s="133"/>
      <c r="DZ95" s="133"/>
      <c r="EA95" s="133"/>
      <c r="EB95" s="133"/>
      <c r="EC95" s="133"/>
      <c r="ED95" s="133"/>
      <c r="EE95" s="133"/>
      <c r="EF95" s="133"/>
      <c r="EG95" s="133"/>
      <c r="EH95" s="133"/>
      <c r="EI95" s="133"/>
      <c r="EJ95" s="133"/>
      <c r="EK95" s="133"/>
      <c r="EL95" s="133"/>
      <c r="EM95" s="133"/>
      <c r="EN95" s="133"/>
      <c r="EO95" s="133"/>
      <c r="EP95" s="133"/>
      <c r="EQ95" s="133"/>
      <c r="ER95" s="133"/>
      <c r="ES95" s="133"/>
      <c r="ET95" s="133"/>
      <c r="EU95" s="133"/>
      <c r="EV95" s="133"/>
      <c r="EW95" s="133"/>
      <c r="EX95" s="133"/>
      <c r="EY95" s="133"/>
      <c r="EZ95" s="133"/>
      <c r="FA95" s="133"/>
      <c r="FB95" s="133"/>
      <c r="FC95" s="133"/>
      <c r="FD95" s="133"/>
      <c r="FE95" s="133"/>
      <c r="FF95" s="133"/>
      <c r="FG95" s="133"/>
      <c r="FH95" s="133"/>
      <c r="FI95" s="133"/>
      <c r="FJ95" s="133"/>
      <c r="FK95" s="133"/>
      <c r="FL95" s="133"/>
      <c r="FM95" s="133"/>
      <c r="FN95" s="133"/>
      <c r="FO95" s="133"/>
      <c r="FP95" s="133"/>
      <c r="FQ95" s="133"/>
      <c r="FR95" s="133"/>
      <c r="FS95" s="133"/>
      <c r="FT95" s="133"/>
      <c r="FU95" s="133"/>
      <c r="FV95" s="133"/>
      <c r="FW95" s="133"/>
      <c r="FX95" s="133"/>
      <c r="FY95" s="133"/>
      <c r="FZ95" s="133"/>
      <c r="GA95" s="133"/>
      <c r="GB95" s="133"/>
      <c r="GC95" s="133"/>
      <c r="GD95" s="133"/>
      <c r="GE95" s="133"/>
      <c r="GF95" s="133"/>
      <c r="GG95" s="133"/>
      <c r="GH95" s="133"/>
      <c r="GI95" s="133"/>
      <c r="GJ95" s="133"/>
      <c r="GK95" s="133"/>
      <c r="GL95" s="133"/>
      <c r="GM95" s="133"/>
      <c r="GN95" s="133"/>
      <c r="GO95" s="133"/>
      <c r="GP95" s="133"/>
      <c r="GQ95" s="133"/>
      <c r="GR95" s="133"/>
      <c r="GS95" s="133"/>
      <c r="GT95" s="133"/>
      <c r="GU95" s="133"/>
      <c r="GV95" s="133"/>
      <c r="GW95" s="133"/>
      <c r="GX95" s="133"/>
      <c r="GY95" s="133"/>
      <c r="GZ95" s="133"/>
      <c r="HA95" s="133"/>
      <c r="HB95" s="133"/>
      <c r="HC95" s="133"/>
      <c r="HD95" s="133"/>
      <c r="HE95" s="133"/>
      <c r="HF95" s="133"/>
      <c r="HG95" s="133"/>
      <c r="HH95" s="133"/>
      <c r="HI95" s="133"/>
      <c r="HJ95" s="133"/>
      <c r="HK95" s="133"/>
      <c r="HL95" s="133"/>
      <c r="HM95" s="133"/>
      <c r="HN95" s="133"/>
      <c r="HO95" s="133"/>
      <c r="HP95" s="133"/>
      <c r="HQ95" s="133"/>
      <c r="HR95" s="133"/>
      <c r="HS95" s="133"/>
      <c r="HT95" s="133"/>
      <c r="HU95" s="133"/>
      <c r="HV95" s="133"/>
      <c r="HW95" s="133"/>
      <c r="HX95" s="133"/>
      <c r="HY95" s="133"/>
      <c r="HZ95" s="133"/>
      <c r="IA95" s="133"/>
      <c r="IB95" s="133"/>
      <c r="IC95" s="133"/>
      <c r="ID95" s="133"/>
      <c r="IE95" s="133"/>
      <c r="IF95" s="133"/>
      <c r="IG95" s="133"/>
      <c r="IH95" s="133"/>
      <c r="II95" s="133"/>
      <c r="IJ95" s="133"/>
      <c r="IK95" s="133"/>
      <c r="IL95" s="133"/>
      <c r="IM95" s="133"/>
      <c r="IN95" s="133"/>
      <c r="IO95" s="133"/>
      <c r="IP95" s="133"/>
      <c r="IQ95" s="133"/>
      <c r="IR95" s="133"/>
      <c r="IS95" s="133"/>
      <c r="IT95" s="133"/>
      <c r="IU95" s="133"/>
      <c r="IV95" s="133"/>
      <c r="IW95" s="133"/>
    </row>
    <row r="96" customFormat="false" ht="12" hidden="true" customHeight="true" outlineLevel="0" collapsed="false">
      <c r="A96" s="137" t="s">
        <v>68</v>
      </c>
      <c r="B96" s="82" t="n">
        <v>36922</v>
      </c>
      <c r="C96" s="138" t="n">
        <v>4065.018</v>
      </c>
      <c r="D96" s="138" t="n">
        <v>3140.838</v>
      </c>
      <c r="E96" s="139" t="n">
        <v>7205.856</v>
      </c>
      <c r="F96" s="140" t="n">
        <v>1448.517</v>
      </c>
      <c r="G96" s="141"/>
      <c r="H96" s="141"/>
      <c r="I96" s="138" t="n">
        <v>730.877</v>
      </c>
      <c r="J96" s="138" t="n">
        <v>456.874</v>
      </c>
      <c r="K96" s="138" t="n">
        <v>2618.526</v>
      </c>
      <c r="L96" s="138" t="n">
        <v>810.535</v>
      </c>
      <c r="M96" s="138" t="n">
        <v>943.454</v>
      </c>
      <c r="N96" s="138" t="n">
        <v>827.484</v>
      </c>
      <c r="O96" s="138" t="n">
        <v>79</v>
      </c>
      <c r="P96" s="139" t="n">
        <v>7915.267</v>
      </c>
      <c r="Q96" s="140" t="n">
        <v>-461.004</v>
      </c>
      <c r="R96" s="138" t="n">
        <v>-248.407</v>
      </c>
      <c r="S96" s="138" t="n">
        <v>-709.411</v>
      </c>
      <c r="T96" s="142" t="n">
        <v>9420015</v>
      </c>
      <c r="U96" s="139" t="n">
        <v>20233082</v>
      </c>
      <c r="V96" s="143" t="n">
        <v>0</v>
      </c>
      <c r="W96" s="144" t="n">
        <v>24.3956416502044</v>
      </c>
      <c r="X96" s="68" t="n">
        <v>32</v>
      </c>
      <c r="Y96" s="69" t="n">
        <v>17</v>
      </c>
      <c r="Z96" s="146" t="n">
        <v>24.5</v>
      </c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3"/>
      <c r="HI96" s="83"/>
      <c r="HJ96" s="83"/>
      <c r="HK96" s="83"/>
      <c r="HL96" s="83"/>
      <c r="HM96" s="83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  <c r="IW96" s="83"/>
    </row>
    <row r="97" customFormat="false" ht="12" hidden="true" customHeight="true" outlineLevel="0" collapsed="false">
      <c r="A97" s="134" t="s">
        <v>69</v>
      </c>
      <c r="B97" s="81" t="n">
        <v>36923</v>
      </c>
      <c r="C97" s="124" t="n">
        <v>4007.823</v>
      </c>
      <c r="D97" s="124" t="n">
        <v>3035.463</v>
      </c>
      <c r="E97" s="125" t="n">
        <v>7043.286</v>
      </c>
      <c r="F97" s="126" t="n">
        <v>1263.993</v>
      </c>
      <c r="G97" s="135"/>
      <c r="H97" s="135"/>
      <c r="I97" s="124" t="n">
        <v>666.563</v>
      </c>
      <c r="J97" s="124" t="n">
        <v>457.11</v>
      </c>
      <c r="K97" s="124" t="n">
        <v>2544.033</v>
      </c>
      <c r="L97" s="124" t="n">
        <v>846.198</v>
      </c>
      <c r="M97" s="124" t="n">
        <v>907.545</v>
      </c>
      <c r="N97" s="124" t="n">
        <v>842.495</v>
      </c>
      <c r="O97" s="124" t="n">
        <v>59</v>
      </c>
      <c r="P97" s="125" t="n">
        <v>7586.937</v>
      </c>
      <c r="Q97" s="126" t="n">
        <v>-360.237</v>
      </c>
      <c r="R97" s="124" t="n">
        <v>-183.414</v>
      </c>
      <c r="S97" s="124" t="n">
        <v>-543.651</v>
      </c>
      <c r="T97" s="136" t="n">
        <v>9059778</v>
      </c>
      <c r="U97" s="125" t="n">
        <v>20049668</v>
      </c>
      <c r="V97" s="129" t="n">
        <v>0</v>
      </c>
      <c r="W97" s="130" t="n">
        <v>22.2253486826305</v>
      </c>
      <c r="X97" s="53" t="n">
        <v>38</v>
      </c>
      <c r="Y97" s="55" t="n">
        <v>25</v>
      </c>
      <c r="Z97" s="132" t="n">
        <v>31.5</v>
      </c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3"/>
      <c r="BR97" s="133"/>
      <c r="BS97" s="133"/>
      <c r="BT97" s="133"/>
      <c r="BU97" s="133"/>
      <c r="BV97" s="133"/>
      <c r="BW97" s="133"/>
      <c r="BX97" s="133"/>
      <c r="BY97" s="133"/>
      <c r="BZ97" s="133"/>
      <c r="CA97" s="133"/>
      <c r="CB97" s="133"/>
      <c r="CC97" s="133"/>
      <c r="CD97" s="133"/>
      <c r="CE97" s="133"/>
      <c r="CF97" s="133"/>
      <c r="CG97" s="133"/>
      <c r="CH97" s="133"/>
      <c r="CI97" s="133"/>
      <c r="CJ97" s="133"/>
      <c r="CK97" s="133"/>
      <c r="CL97" s="133"/>
      <c r="CM97" s="133"/>
      <c r="CN97" s="133"/>
      <c r="CO97" s="133"/>
      <c r="CP97" s="133"/>
      <c r="CQ97" s="133"/>
      <c r="CR97" s="133"/>
      <c r="CS97" s="133"/>
      <c r="CT97" s="133"/>
      <c r="CU97" s="133"/>
      <c r="CV97" s="133"/>
      <c r="CW97" s="133"/>
      <c r="CX97" s="133"/>
      <c r="CY97" s="133"/>
      <c r="CZ97" s="133"/>
      <c r="DA97" s="133"/>
      <c r="DB97" s="133"/>
      <c r="DC97" s="133"/>
      <c r="DD97" s="133"/>
      <c r="DE97" s="133"/>
      <c r="DF97" s="133"/>
      <c r="DG97" s="133"/>
      <c r="DH97" s="133"/>
      <c r="DI97" s="133"/>
      <c r="DJ97" s="133"/>
      <c r="DK97" s="133"/>
      <c r="DL97" s="133"/>
      <c r="DM97" s="133"/>
      <c r="DN97" s="133"/>
      <c r="DO97" s="133"/>
      <c r="DP97" s="133"/>
      <c r="DQ97" s="133"/>
      <c r="DR97" s="133"/>
      <c r="DS97" s="133"/>
      <c r="DT97" s="133"/>
      <c r="DU97" s="133"/>
      <c r="DV97" s="133"/>
      <c r="DW97" s="133"/>
      <c r="DX97" s="133"/>
      <c r="DY97" s="133"/>
      <c r="DZ97" s="133"/>
      <c r="EA97" s="133"/>
      <c r="EB97" s="133"/>
      <c r="EC97" s="133"/>
      <c r="ED97" s="133"/>
      <c r="EE97" s="133"/>
      <c r="EF97" s="133"/>
      <c r="EG97" s="133"/>
      <c r="EH97" s="133"/>
      <c r="EI97" s="133"/>
      <c r="EJ97" s="133"/>
      <c r="EK97" s="133"/>
      <c r="EL97" s="133"/>
      <c r="EM97" s="133"/>
      <c r="EN97" s="133"/>
      <c r="EO97" s="133"/>
      <c r="EP97" s="133"/>
      <c r="EQ97" s="133"/>
      <c r="ER97" s="133"/>
      <c r="ES97" s="133"/>
      <c r="ET97" s="133"/>
      <c r="EU97" s="133"/>
      <c r="EV97" s="133"/>
      <c r="EW97" s="133"/>
      <c r="EX97" s="133"/>
      <c r="EY97" s="133"/>
      <c r="EZ97" s="133"/>
      <c r="FA97" s="133"/>
      <c r="FB97" s="133"/>
      <c r="FC97" s="133"/>
      <c r="FD97" s="133"/>
      <c r="FE97" s="133"/>
      <c r="FF97" s="133"/>
      <c r="FG97" s="133"/>
      <c r="FH97" s="133"/>
      <c r="FI97" s="133"/>
      <c r="FJ97" s="133"/>
      <c r="FK97" s="133"/>
      <c r="FL97" s="133"/>
      <c r="FM97" s="133"/>
      <c r="FN97" s="133"/>
      <c r="FO97" s="133"/>
      <c r="FP97" s="133"/>
      <c r="FQ97" s="133"/>
      <c r="FR97" s="133"/>
      <c r="FS97" s="133"/>
      <c r="FT97" s="133"/>
      <c r="FU97" s="133"/>
      <c r="FV97" s="133"/>
      <c r="FW97" s="133"/>
      <c r="FX97" s="133"/>
      <c r="FY97" s="133"/>
      <c r="FZ97" s="133"/>
      <c r="GA97" s="133"/>
      <c r="GB97" s="133"/>
      <c r="GC97" s="133"/>
      <c r="GD97" s="133"/>
      <c r="GE97" s="133"/>
      <c r="GF97" s="133"/>
      <c r="GG97" s="133"/>
      <c r="GH97" s="133"/>
      <c r="GI97" s="133"/>
      <c r="GJ97" s="133"/>
      <c r="GK97" s="133"/>
      <c r="GL97" s="133"/>
      <c r="GM97" s="133"/>
      <c r="GN97" s="133"/>
      <c r="GO97" s="133"/>
      <c r="GP97" s="133"/>
      <c r="GQ97" s="133"/>
      <c r="GR97" s="133"/>
      <c r="GS97" s="133"/>
      <c r="GT97" s="133"/>
      <c r="GU97" s="133"/>
      <c r="GV97" s="133"/>
      <c r="GW97" s="133"/>
      <c r="GX97" s="133"/>
      <c r="GY97" s="133"/>
      <c r="GZ97" s="133"/>
      <c r="HA97" s="133"/>
      <c r="HB97" s="133"/>
      <c r="HC97" s="133"/>
      <c r="HD97" s="133"/>
      <c r="HE97" s="133"/>
      <c r="HF97" s="133"/>
      <c r="HG97" s="133"/>
      <c r="HH97" s="133"/>
      <c r="HI97" s="133"/>
      <c r="HJ97" s="133"/>
      <c r="HK97" s="133"/>
      <c r="HL97" s="133"/>
      <c r="HM97" s="133"/>
      <c r="HN97" s="133"/>
      <c r="HO97" s="133"/>
      <c r="HP97" s="133"/>
      <c r="HQ97" s="133"/>
      <c r="HR97" s="133"/>
      <c r="HS97" s="133"/>
      <c r="HT97" s="133"/>
      <c r="HU97" s="133"/>
      <c r="HV97" s="133"/>
      <c r="HW97" s="133"/>
      <c r="HX97" s="133"/>
      <c r="HY97" s="133"/>
      <c r="HZ97" s="133"/>
      <c r="IA97" s="133"/>
      <c r="IB97" s="133"/>
      <c r="IC97" s="133"/>
      <c r="ID97" s="133"/>
      <c r="IE97" s="133"/>
      <c r="IF97" s="133"/>
      <c r="IG97" s="133"/>
      <c r="IH97" s="133"/>
      <c r="II97" s="133"/>
      <c r="IJ97" s="133"/>
      <c r="IK97" s="133"/>
      <c r="IL97" s="133"/>
      <c r="IM97" s="133"/>
      <c r="IN97" s="133"/>
      <c r="IO97" s="133"/>
      <c r="IP97" s="133"/>
      <c r="IQ97" s="133"/>
      <c r="IR97" s="133"/>
      <c r="IS97" s="133"/>
      <c r="IT97" s="133"/>
      <c r="IU97" s="133"/>
      <c r="IV97" s="133"/>
      <c r="IW97" s="133"/>
    </row>
    <row r="98" customFormat="false" ht="12" hidden="true" customHeight="true" outlineLevel="0" collapsed="false">
      <c r="A98" s="134" t="s">
        <v>70</v>
      </c>
      <c r="B98" s="81" t="n">
        <v>36924</v>
      </c>
      <c r="C98" s="124" t="n">
        <v>4035.273</v>
      </c>
      <c r="D98" s="124" t="n">
        <v>2960.457</v>
      </c>
      <c r="E98" s="125" t="n">
        <v>6995.73</v>
      </c>
      <c r="F98" s="126" t="n">
        <v>1076.793</v>
      </c>
      <c r="G98" s="135"/>
      <c r="H98" s="135"/>
      <c r="I98" s="124" t="n">
        <v>597.819</v>
      </c>
      <c r="J98" s="124" t="n">
        <v>468.764</v>
      </c>
      <c r="K98" s="124" t="n">
        <v>2657.159</v>
      </c>
      <c r="L98" s="124" t="n">
        <v>655.866</v>
      </c>
      <c r="M98" s="124" t="n">
        <v>911.981</v>
      </c>
      <c r="N98" s="124" t="n">
        <v>854.069</v>
      </c>
      <c r="O98" s="124" t="n">
        <v>35</v>
      </c>
      <c r="P98" s="125" t="n">
        <v>7257.451</v>
      </c>
      <c r="Q98" s="126" t="n">
        <v>-216.781</v>
      </c>
      <c r="R98" s="124" t="n">
        <v>-44.94</v>
      </c>
      <c r="S98" s="124" t="n">
        <v>-261.721</v>
      </c>
      <c r="T98" s="136" t="n">
        <v>8842997</v>
      </c>
      <c r="U98" s="125" t="n">
        <v>20004728</v>
      </c>
      <c r="V98" s="129" t="n">
        <v>4.54747350886464E-013</v>
      </c>
      <c r="W98" s="130" t="n">
        <v>27.5656338920145</v>
      </c>
      <c r="X98" s="53" t="n">
        <v>44</v>
      </c>
      <c r="Y98" s="55" t="n">
        <v>26</v>
      </c>
      <c r="Z98" s="132" t="n">
        <v>35</v>
      </c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  <c r="CE98" s="133"/>
      <c r="CF98" s="133"/>
      <c r="CG98" s="133"/>
      <c r="CH98" s="133"/>
      <c r="CI98" s="133"/>
      <c r="CJ98" s="133"/>
      <c r="CK98" s="133"/>
      <c r="CL98" s="133"/>
      <c r="CM98" s="133"/>
      <c r="CN98" s="133"/>
      <c r="CO98" s="133"/>
      <c r="CP98" s="133"/>
      <c r="CQ98" s="133"/>
      <c r="CR98" s="133"/>
      <c r="CS98" s="133"/>
      <c r="CT98" s="133"/>
      <c r="CU98" s="133"/>
      <c r="CV98" s="133"/>
      <c r="CW98" s="133"/>
      <c r="CX98" s="133"/>
      <c r="CY98" s="133"/>
      <c r="CZ98" s="133"/>
      <c r="DA98" s="133"/>
      <c r="DB98" s="133"/>
      <c r="DC98" s="133"/>
      <c r="DD98" s="133"/>
      <c r="DE98" s="133"/>
      <c r="DF98" s="133"/>
      <c r="DG98" s="133"/>
      <c r="DH98" s="133"/>
      <c r="DI98" s="133"/>
      <c r="DJ98" s="133"/>
      <c r="DK98" s="133"/>
      <c r="DL98" s="133"/>
      <c r="DM98" s="133"/>
      <c r="DN98" s="133"/>
      <c r="DO98" s="133"/>
      <c r="DP98" s="133"/>
      <c r="DQ98" s="133"/>
      <c r="DR98" s="133"/>
      <c r="DS98" s="133"/>
      <c r="DT98" s="133"/>
      <c r="DU98" s="133"/>
      <c r="DV98" s="133"/>
      <c r="DW98" s="133"/>
      <c r="DX98" s="133"/>
      <c r="DY98" s="133"/>
      <c r="DZ98" s="133"/>
      <c r="EA98" s="133"/>
      <c r="EB98" s="133"/>
      <c r="EC98" s="133"/>
      <c r="ED98" s="133"/>
      <c r="EE98" s="133"/>
      <c r="EF98" s="133"/>
      <c r="EG98" s="133"/>
      <c r="EH98" s="133"/>
      <c r="EI98" s="133"/>
      <c r="EJ98" s="133"/>
      <c r="EK98" s="133"/>
      <c r="EL98" s="133"/>
      <c r="EM98" s="133"/>
      <c r="EN98" s="133"/>
      <c r="EO98" s="133"/>
      <c r="EP98" s="133"/>
      <c r="EQ98" s="133"/>
      <c r="ER98" s="133"/>
      <c r="ES98" s="133"/>
      <c r="ET98" s="133"/>
      <c r="EU98" s="133"/>
      <c r="EV98" s="133"/>
      <c r="EW98" s="133"/>
      <c r="EX98" s="133"/>
      <c r="EY98" s="133"/>
      <c r="EZ98" s="133"/>
      <c r="FA98" s="133"/>
      <c r="FB98" s="133"/>
      <c r="FC98" s="133"/>
      <c r="FD98" s="133"/>
      <c r="FE98" s="133"/>
      <c r="FF98" s="133"/>
      <c r="FG98" s="133"/>
      <c r="FH98" s="133"/>
      <c r="FI98" s="133"/>
      <c r="FJ98" s="133"/>
      <c r="FK98" s="133"/>
      <c r="FL98" s="133"/>
      <c r="FM98" s="133"/>
      <c r="FN98" s="133"/>
      <c r="FO98" s="133"/>
      <c r="FP98" s="133"/>
      <c r="FQ98" s="133"/>
      <c r="FR98" s="133"/>
      <c r="FS98" s="133"/>
      <c r="FT98" s="133"/>
      <c r="FU98" s="133"/>
      <c r="FV98" s="133"/>
      <c r="FW98" s="133"/>
      <c r="FX98" s="133"/>
      <c r="FY98" s="133"/>
      <c r="FZ98" s="133"/>
      <c r="GA98" s="133"/>
      <c r="GB98" s="133"/>
      <c r="GC98" s="133"/>
      <c r="GD98" s="133"/>
      <c r="GE98" s="133"/>
      <c r="GF98" s="133"/>
      <c r="GG98" s="133"/>
      <c r="GH98" s="133"/>
      <c r="GI98" s="133"/>
      <c r="GJ98" s="133"/>
      <c r="GK98" s="133"/>
      <c r="GL98" s="133"/>
      <c r="GM98" s="133"/>
      <c r="GN98" s="133"/>
      <c r="GO98" s="133"/>
      <c r="GP98" s="133"/>
      <c r="GQ98" s="133"/>
      <c r="GR98" s="133"/>
      <c r="GS98" s="133"/>
      <c r="GT98" s="133"/>
      <c r="GU98" s="133"/>
      <c r="GV98" s="133"/>
      <c r="GW98" s="133"/>
      <c r="GX98" s="133"/>
      <c r="GY98" s="133"/>
      <c r="GZ98" s="133"/>
      <c r="HA98" s="133"/>
      <c r="HB98" s="133"/>
      <c r="HC98" s="133"/>
      <c r="HD98" s="133"/>
      <c r="HE98" s="133"/>
      <c r="HF98" s="133"/>
      <c r="HG98" s="133"/>
      <c r="HH98" s="133"/>
      <c r="HI98" s="133"/>
      <c r="HJ98" s="133"/>
      <c r="HK98" s="133"/>
      <c r="HL98" s="133"/>
      <c r="HM98" s="133"/>
      <c r="HN98" s="133"/>
      <c r="HO98" s="133"/>
      <c r="HP98" s="133"/>
      <c r="HQ98" s="133"/>
      <c r="HR98" s="133"/>
      <c r="HS98" s="133"/>
      <c r="HT98" s="133"/>
      <c r="HU98" s="133"/>
      <c r="HV98" s="133"/>
      <c r="HW98" s="133"/>
      <c r="HX98" s="133"/>
      <c r="HY98" s="133"/>
      <c r="HZ98" s="133"/>
      <c r="IA98" s="133"/>
      <c r="IB98" s="133"/>
      <c r="IC98" s="133"/>
      <c r="ID98" s="133"/>
      <c r="IE98" s="133"/>
      <c r="IF98" s="133"/>
      <c r="IG98" s="133"/>
      <c r="IH98" s="133"/>
      <c r="II98" s="133"/>
      <c r="IJ98" s="133"/>
      <c r="IK98" s="133"/>
      <c r="IL98" s="133"/>
      <c r="IM98" s="133"/>
      <c r="IN98" s="133"/>
      <c r="IO98" s="133"/>
      <c r="IP98" s="133"/>
      <c r="IQ98" s="133"/>
      <c r="IR98" s="133"/>
      <c r="IS98" s="133"/>
      <c r="IT98" s="133"/>
      <c r="IU98" s="133"/>
      <c r="IV98" s="133"/>
      <c r="IW98" s="133"/>
    </row>
    <row r="99" customFormat="false" ht="12" hidden="true" customHeight="true" outlineLevel="0" collapsed="false">
      <c r="A99" s="134" t="s">
        <v>71</v>
      </c>
      <c r="B99" s="81" t="n">
        <v>36925</v>
      </c>
      <c r="C99" s="124" t="n">
        <v>3986.284</v>
      </c>
      <c r="D99" s="124" t="n">
        <v>3181.152</v>
      </c>
      <c r="E99" s="125" t="n">
        <v>7167.436</v>
      </c>
      <c r="F99" s="126" t="n">
        <v>896.484</v>
      </c>
      <c r="G99" s="135"/>
      <c r="H99" s="135"/>
      <c r="I99" s="124" t="n">
        <v>547.36</v>
      </c>
      <c r="J99" s="124" t="n">
        <v>469.9</v>
      </c>
      <c r="K99" s="124" t="n">
        <v>2668.754</v>
      </c>
      <c r="L99" s="124" t="n">
        <v>836.05</v>
      </c>
      <c r="M99" s="124" t="n">
        <v>1009.923</v>
      </c>
      <c r="N99" s="124" t="n">
        <v>845</v>
      </c>
      <c r="O99" s="124" t="n">
        <v>9</v>
      </c>
      <c r="P99" s="125" t="n">
        <v>7282.471</v>
      </c>
      <c r="Q99" s="126" t="n">
        <v>-130.406</v>
      </c>
      <c r="R99" s="124" t="n">
        <v>15.371</v>
      </c>
      <c r="S99" s="124" t="n">
        <v>-115.035</v>
      </c>
      <c r="T99" s="136" t="n">
        <v>8712591</v>
      </c>
      <c r="U99" s="125" t="n">
        <v>20020099</v>
      </c>
      <c r="V99" s="129" t="n">
        <v>1.56319401867222E-013</v>
      </c>
      <c r="W99" s="130" t="n">
        <v>38.6675366828472</v>
      </c>
      <c r="X99" s="53" t="n">
        <v>44</v>
      </c>
      <c r="Y99" s="55" t="n">
        <v>34</v>
      </c>
      <c r="Z99" s="132" t="n">
        <v>39</v>
      </c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  <c r="CE99" s="133"/>
      <c r="CF99" s="133"/>
      <c r="CG99" s="133"/>
      <c r="CH99" s="133"/>
      <c r="CI99" s="133"/>
      <c r="CJ99" s="133"/>
      <c r="CK99" s="133"/>
      <c r="CL99" s="133"/>
      <c r="CM99" s="133"/>
      <c r="CN99" s="133"/>
      <c r="CO99" s="133"/>
      <c r="CP99" s="133"/>
      <c r="CQ99" s="133"/>
      <c r="CR99" s="133"/>
      <c r="CS99" s="133"/>
      <c r="CT99" s="133"/>
      <c r="CU99" s="133"/>
      <c r="CV99" s="133"/>
      <c r="CW99" s="133"/>
      <c r="CX99" s="133"/>
      <c r="CY99" s="133"/>
      <c r="CZ99" s="133"/>
      <c r="DA99" s="133"/>
      <c r="DB99" s="133"/>
      <c r="DC99" s="133"/>
      <c r="DD99" s="133"/>
      <c r="DE99" s="133"/>
      <c r="DF99" s="133"/>
      <c r="DG99" s="133"/>
      <c r="DH99" s="133"/>
      <c r="DI99" s="133"/>
      <c r="DJ99" s="133"/>
      <c r="DK99" s="133"/>
      <c r="DL99" s="133"/>
      <c r="DM99" s="133"/>
      <c r="DN99" s="133"/>
      <c r="DO99" s="133"/>
      <c r="DP99" s="133"/>
      <c r="DQ99" s="133"/>
      <c r="DR99" s="133"/>
      <c r="DS99" s="133"/>
      <c r="DT99" s="133"/>
      <c r="DU99" s="133"/>
      <c r="DV99" s="133"/>
      <c r="DW99" s="133"/>
      <c r="DX99" s="133"/>
      <c r="DY99" s="133"/>
      <c r="DZ99" s="133"/>
      <c r="EA99" s="133"/>
      <c r="EB99" s="133"/>
      <c r="EC99" s="133"/>
      <c r="ED99" s="133"/>
      <c r="EE99" s="133"/>
      <c r="EF99" s="133"/>
      <c r="EG99" s="133"/>
      <c r="EH99" s="133"/>
      <c r="EI99" s="133"/>
      <c r="EJ99" s="133"/>
      <c r="EK99" s="133"/>
      <c r="EL99" s="133"/>
      <c r="EM99" s="133"/>
      <c r="EN99" s="133"/>
      <c r="EO99" s="133"/>
      <c r="EP99" s="133"/>
      <c r="EQ99" s="133"/>
      <c r="ER99" s="133"/>
      <c r="ES99" s="133"/>
      <c r="ET99" s="133"/>
      <c r="EU99" s="133"/>
      <c r="EV99" s="133"/>
      <c r="EW99" s="133"/>
      <c r="EX99" s="133"/>
      <c r="EY99" s="133"/>
      <c r="EZ99" s="133"/>
      <c r="FA99" s="133"/>
      <c r="FB99" s="133"/>
      <c r="FC99" s="133"/>
      <c r="FD99" s="133"/>
      <c r="FE99" s="133"/>
      <c r="FF99" s="133"/>
      <c r="FG99" s="133"/>
      <c r="FH99" s="133"/>
      <c r="FI99" s="133"/>
      <c r="FJ99" s="133"/>
      <c r="FK99" s="133"/>
      <c r="FL99" s="133"/>
      <c r="FM99" s="133"/>
      <c r="FN99" s="133"/>
      <c r="FO99" s="133"/>
      <c r="FP99" s="133"/>
      <c r="FQ99" s="133"/>
      <c r="FR99" s="133"/>
      <c r="FS99" s="133"/>
      <c r="FT99" s="133"/>
      <c r="FU99" s="133"/>
      <c r="FV99" s="133"/>
      <c r="FW99" s="133"/>
      <c r="FX99" s="133"/>
      <c r="FY99" s="133"/>
      <c r="FZ99" s="133"/>
      <c r="GA99" s="133"/>
      <c r="GB99" s="133"/>
      <c r="GC99" s="133"/>
      <c r="GD99" s="133"/>
      <c r="GE99" s="133"/>
      <c r="GF99" s="133"/>
      <c r="GG99" s="133"/>
      <c r="GH99" s="133"/>
      <c r="GI99" s="133"/>
      <c r="GJ99" s="133"/>
      <c r="GK99" s="133"/>
      <c r="GL99" s="133"/>
      <c r="GM99" s="133"/>
      <c r="GN99" s="133"/>
      <c r="GO99" s="133"/>
      <c r="GP99" s="133"/>
      <c r="GQ99" s="133"/>
      <c r="GR99" s="133"/>
      <c r="GS99" s="133"/>
      <c r="GT99" s="133"/>
      <c r="GU99" s="133"/>
      <c r="GV99" s="133"/>
      <c r="GW99" s="133"/>
      <c r="GX99" s="133"/>
      <c r="GY99" s="133"/>
      <c r="GZ99" s="133"/>
      <c r="HA99" s="133"/>
      <c r="HB99" s="133"/>
      <c r="HC99" s="133"/>
      <c r="HD99" s="133"/>
      <c r="HE99" s="133"/>
      <c r="HF99" s="133"/>
      <c r="HG99" s="133"/>
      <c r="HH99" s="133"/>
      <c r="HI99" s="133"/>
      <c r="HJ99" s="133"/>
      <c r="HK99" s="133"/>
      <c r="HL99" s="133"/>
      <c r="HM99" s="133"/>
      <c r="HN99" s="133"/>
      <c r="HO99" s="133"/>
      <c r="HP99" s="133"/>
      <c r="HQ99" s="133"/>
      <c r="HR99" s="133"/>
      <c r="HS99" s="133"/>
      <c r="HT99" s="133"/>
      <c r="HU99" s="133"/>
      <c r="HV99" s="133"/>
      <c r="HW99" s="133"/>
      <c r="HX99" s="133"/>
      <c r="HY99" s="133"/>
      <c r="HZ99" s="133"/>
      <c r="IA99" s="133"/>
      <c r="IB99" s="133"/>
      <c r="IC99" s="133"/>
      <c r="ID99" s="133"/>
      <c r="IE99" s="133"/>
      <c r="IF99" s="133"/>
      <c r="IG99" s="133"/>
      <c r="IH99" s="133"/>
      <c r="II99" s="133"/>
      <c r="IJ99" s="133"/>
      <c r="IK99" s="133"/>
      <c r="IL99" s="133"/>
      <c r="IM99" s="133"/>
      <c r="IN99" s="133"/>
      <c r="IO99" s="133"/>
      <c r="IP99" s="133"/>
      <c r="IQ99" s="133"/>
      <c r="IR99" s="133"/>
      <c r="IS99" s="133"/>
      <c r="IT99" s="133"/>
      <c r="IU99" s="133"/>
      <c r="IV99" s="133"/>
      <c r="IW99" s="133"/>
    </row>
    <row r="100" customFormat="false" ht="12" hidden="true" customHeight="true" outlineLevel="0" collapsed="false">
      <c r="A100" s="134" t="s">
        <v>72</v>
      </c>
      <c r="B100" s="81" t="n">
        <v>36926</v>
      </c>
      <c r="C100" s="124" t="n">
        <v>3939.52</v>
      </c>
      <c r="D100" s="124" t="n">
        <v>3004.587</v>
      </c>
      <c r="E100" s="125" t="n">
        <v>6944.107</v>
      </c>
      <c r="F100" s="126" t="n">
        <v>950.002</v>
      </c>
      <c r="G100" s="135"/>
      <c r="H100" s="135"/>
      <c r="I100" s="124" t="n">
        <v>514.303</v>
      </c>
      <c r="J100" s="124" t="n">
        <v>465.121</v>
      </c>
      <c r="K100" s="124" t="n">
        <v>2478.08</v>
      </c>
      <c r="L100" s="124" t="n">
        <v>834.545</v>
      </c>
      <c r="M100" s="124" t="n">
        <v>1012.889</v>
      </c>
      <c r="N100" s="124" t="n">
        <v>806.359</v>
      </c>
      <c r="O100" s="124" t="n">
        <v>9</v>
      </c>
      <c r="P100" s="125" t="n">
        <v>7070.299</v>
      </c>
      <c r="Q100" s="126" t="n">
        <v>-123.95</v>
      </c>
      <c r="R100" s="124" t="n">
        <v>-2.242</v>
      </c>
      <c r="S100" s="124" t="n">
        <v>-126.192</v>
      </c>
      <c r="T100" s="136" t="n">
        <v>8588641</v>
      </c>
      <c r="U100" s="125" t="n">
        <v>20017857</v>
      </c>
      <c r="V100" s="129" t="n">
        <v>0</v>
      </c>
      <c r="W100" s="130" t="n">
        <v>32.2607133117474</v>
      </c>
      <c r="X100" s="53" t="n">
        <v>53</v>
      </c>
      <c r="Y100" s="55" t="n">
        <v>35</v>
      </c>
      <c r="Z100" s="132" t="n">
        <v>44</v>
      </c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133"/>
      <c r="CB100" s="133"/>
      <c r="CC100" s="133"/>
      <c r="CD100" s="133"/>
      <c r="CE100" s="133"/>
      <c r="CF100" s="133"/>
      <c r="CG100" s="133"/>
      <c r="CH100" s="133"/>
      <c r="CI100" s="133"/>
      <c r="CJ100" s="133"/>
      <c r="CK100" s="133"/>
      <c r="CL100" s="133"/>
      <c r="CM100" s="133"/>
      <c r="CN100" s="133"/>
      <c r="CO100" s="133"/>
      <c r="CP100" s="133"/>
      <c r="CQ100" s="133"/>
      <c r="CR100" s="133"/>
      <c r="CS100" s="133"/>
      <c r="CT100" s="133"/>
      <c r="CU100" s="133"/>
      <c r="CV100" s="133"/>
      <c r="CW100" s="133"/>
      <c r="CX100" s="133"/>
      <c r="CY100" s="133"/>
      <c r="CZ100" s="133"/>
      <c r="DA100" s="133"/>
      <c r="DB100" s="133"/>
      <c r="DC100" s="133"/>
      <c r="DD100" s="133"/>
      <c r="DE100" s="133"/>
      <c r="DF100" s="133"/>
      <c r="DG100" s="133"/>
      <c r="DH100" s="133"/>
      <c r="DI100" s="133"/>
      <c r="DJ100" s="133"/>
      <c r="DK100" s="133"/>
      <c r="DL100" s="133"/>
      <c r="DM100" s="133"/>
      <c r="DN100" s="133"/>
      <c r="DO100" s="133"/>
      <c r="DP100" s="133"/>
      <c r="DQ100" s="133"/>
      <c r="DR100" s="133"/>
      <c r="DS100" s="133"/>
      <c r="DT100" s="133"/>
      <c r="DU100" s="133"/>
      <c r="DV100" s="133"/>
      <c r="DW100" s="133"/>
      <c r="DX100" s="133"/>
      <c r="DY100" s="133"/>
      <c r="DZ100" s="133"/>
      <c r="EA100" s="133"/>
      <c r="EB100" s="133"/>
      <c r="EC100" s="133"/>
      <c r="ED100" s="133"/>
      <c r="EE100" s="133"/>
      <c r="EF100" s="133"/>
      <c r="EG100" s="133"/>
      <c r="EH100" s="133"/>
      <c r="EI100" s="133"/>
      <c r="EJ100" s="133"/>
      <c r="EK100" s="133"/>
      <c r="EL100" s="133"/>
      <c r="EM100" s="133"/>
      <c r="EN100" s="133"/>
      <c r="EO100" s="133"/>
      <c r="EP100" s="133"/>
      <c r="EQ100" s="133"/>
      <c r="ER100" s="133"/>
      <c r="ES100" s="133"/>
      <c r="ET100" s="133"/>
      <c r="EU100" s="133"/>
      <c r="EV100" s="133"/>
      <c r="EW100" s="133"/>
      <c r="EX100" s="133"/>
      <c r="EY100" s="133"/>
      <c r="EZ100" s="133"/>
      <c r="FA100" s="133"/>
      <c r="FB100" s="133"/>
      <c r="FC100" s="133"/>
      <c r="FD100" s="133"/>
      <c r="FE100" s="133"/>
      <c r="FF100" s="133"/>
      <c r="FG100" s="133"/>
      <c r="FH100" s="133"/>
      <c r="FI100" s="133"/>
      <c r="FJ100" s="133"/>
      <c r="FK100" s="133"/>
      <c r="FL100" s="133"/>
      <c r="FM100" s="133"/>
      <c r="FN100" s="133"/>
      <c r="FO100" s="133"/>
      <c r="FP100" s="133"/>
      <c r="FQ100" s="133"/>
      <c r="FR100" s="133"/>
      <c r="FS100" s="133"/>
      <c r="FT100" s="133"/>
      <c r="FU100" s="133"/>
      <c r="FV100" s="133"/>
      <c r="FW100" s="133"/>
      <c r="FX100" s="133"/>
      <c r="FY100" s="133"/>
      <c r="FZ100" s="133"/>
      <c r="GA100" s="133"/>
      <c r="GB100" s="133"/>
      <c r="GC100" s="133"/>
      <c r="GD100" s="133"/>
      <c r="GE100" s="133"/>
      <c r="GF100" s="133"/>
      <c r="GG100" s="133"/>
      <c r="GH100" s="133"/>
      <c r="GI100" s="133"/>
      <c r="GJ100" s="133"/>
      <c r="GK100" s="133"/>
      <c r="GL100" s="133"/>
      <c r="GM100" s="133"/>
      <c r="GN100" s="133"/>
      <c r="GO100" s="133"/>
      <c r="GP100" s="133"/>
      <c r="GQ100" s="133"/>
      <c r="GR100" s="133"/>
      <c r="GS100" s="133"/>
      <c r="GT100" s="133"/>
      <c r="GU100" s="133"/>
      <c r="GV100" s="133"/>
      <c r="GW100" s="133"/>
      <c r="GX100" s="133"/>
      <c r="GY100" s="133"/>
      <c r="GZ100" s="133"/>
      <c r="HA100" s="133"/>
      <c r="HB100" s="133"/>
      <c r="HC100" s="133"/>
      <c r="HD100" s="133"/>
      <c r="HE100" s="133"/>
      <c r="HF100" s="133"/>
      <c r="HG100" s="133"/>
      <c r="HH100" s="133"/>
      <c r="HI100" s="133"/>
      <c r="HJ100" s="133"/>
      <c r="HK100" s="133"/>
      <c r="HL100" s="133"/>
      <c r="HM100" s="133"/>
      <c r="HN100" s="133"/>
      <c r="HO100" s="133"/>
      <c r="HP100" s="133"/>
      <c r="HQ100" s="133"/>
      <c r="HR100" s="133"/>
      <c r="HS100" s="133"/>
      <c r="HT100" s="133"/>
      <c r="HU100" s="133"/>
      <c r="HV100" s="133"/>
      <c r="HW100" s="133"/>
      <c r="HX100" s="133"/>
      <c r="HY100" s="133"/>
      <c r="HZ100" s="133"/>
      <c r="IA100" s="133"/>
      <c r="IB100" s="133"/>
      <c r="IC100" s="133"/>
      <c r="ID100" s="133"/>
      <c r="IE100" s="133"/>
      <c r="IF100" s="133"/>
      <c r="IG100" s="133"/>
      <c r="IH100" s="133"/>
      <c r="II100" s="133"/>
      <c r="IJ100" s="133"/>
      <c r="IK100" s="133"/>
      <c r="IL100" s="133"/>
      <c r="IM100" s="133"/>
      <c r="IN100" s="133"/>
      <c r="IO100" s="133"/>
      <c r="IP100" s="133"/>
      <c r="IQ100" s="133"/>
      <c r="IR100" s="133"/>
      <c r="IS100" s="133"/>
      <c r="IT100" s="133"/>
      <c r="IU100" s="133"/>
      <c r="IV100" s="133"/>
      <c r="IW100" s="133"/>
    </row>
    <row r="101" customFormat="false" ht="12" hidden="true" customHeight="true" outlineLevel="0" collapsed="false">
      <c r="A101" s="134" t="s">
        <v>73</v>
      </c>
      <c r="B101" s="81" t="n">
        <v>36927</v>
      </c>
      <c r="C101" s="124" t="n">
        <v>4028.251</v>
      </c>
      <c r="D101" s="124" t="n">
        <v>3182.844</v>
      </c>
      <c r="E101" s="125" t="n">
        <v>7211.095</v>
      </c>
      <c r="F101" s="126" t="n">
        <v>917.767</v>
      </c>
      <c r="G101" s="135"/>
      <c r="H101" s="135"/>
      <c r="I101" s="124" t="n">
        <v>542.667</v>
      </c>
      <c r="J101" s="124" t="n">
        <v>464.329</v>
      </c>
      <c r="K101" s="124" t="n">
        <v>2708.876</v>
      </c>
      <c r="L101" s="124" t="n">
        <v>838.466</v>
      </c>
      <c r="M101" s="124" t="n">
        <v>959.233</v>
      </c>
      <c r="N101" s="124" t="n">
        <v>844.446</v>
      </c>
      <c r="O101" s="124" t="n">
        <v>9</v>
      </c>
      <c r="P101" s="125" t="n">
        <v>7284.784</v>
      </c>
      <c r="Q101" s="126" t="n">
        <v>-108.349</v>
      </c>
      <c r="R101" s="124" t="n">
        <v>34.66</v>
      </c>
      <c r="S101" s="124" t="n">
        <v>-73.689</v>
      </c>
      <c r="T101" s="136" t="n">
        <v>8480292</v>
      </c>
      <c r="U101" s="125" t="n">
        <v>20052517</v>
      </c>
      <c r="V101" s="129" t="n">
        <v>-2.98427949019242E-013</v>
      </c>
      <c r="W101" s="130" t="n">
        <v>38.637065153684</v>
      </c>
      <c r="X101" s="53" t="n">
        <v>52</v>
      </c>
      <c r="Y101" s="55" t="n">
        <v>30</v>
      </c>
      <c r="Z101" s="132" t="n">
        <v>41</v>
      </c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  <c r="CE101" s="133"/>
      <c r="CF101" s="133"/>
      <c r="CG101" s="133"/>
      <c r="CH101" s="133"/>
      <c r="CI101" s="133"/>
      <c r="CJ101" s="133"/>
      <c r="CK101" s="133"/>
      <c r="CL101" s="133"/>
      <c r="CM101" s="133"/>
      <c r="CN101" s="133"/>
      <c r="CO101" s="133"/>
      <c r="CP101" s="133"/>
      <c r="CQ101" s="133"/>
      <c r="CR101" s="133"/>
      <c r="CS101" s="133"/>
      <c r="CT101" s="133"/>
      <c r="CU101" s="133"/>
      <c r="CV101" s="133"/>
      <c r="CW101" s="133"/>
      <c r="CX101" s="133"/>
      <c r="CY101" s="133"/>
      <c r="CZ101" s="133"/>
      <c r="DA101" s="133"/>
      <c r="DB101" s="133"/>
      <c r="DC101" s="133"/>
      <c r="DD101" s="133"/>
      <c r="DE101" s="133"/>
      <c r="DF101" s="133"/>
      <c r="DG101" s="133"/>
      <c r="DH101" s="133"/>
      <c r="DI101" s="133"/>
      <c r="DJ101" s="133"/>
      <c r="DK101" s="133"/>
      <c r="DL101" s="133"/>
      <c r="DM101" s="133"/>
      <c r="DN101" s="133"/>
      <c r="DO101" s="133"/>
      <c r="DP101" s="133"/>
      <c r="DQ101" s="133"/>
      <c r="DR101" s="133"/>
      <c r="DS101" s="133"/>
      <c r="DT101" s="133"/>
      <c r="DU101" s="133"/>
      <c r="DV101" s="133"/>
      <c r="DW101" s="133"/>
      <c r="DX101" s="133"/>
      <c r="DY101" s="133"/>
      <c r="DZ101" s="133"/>
      <c r="EA101" s="133"/>
      <c r="EB101" s="133"/>
      <c r="EC101" s="133"/>
      <c r="ED101" s="133"/>
      <c r="EE101" s="133"/>
      <c r="EF101" s="133"/>
      <c r="EG101" s="133"/>
      <c r="EH101" s="133"/>
      <c r="EI101" s="133"/>
      <c r="EJ101" s="133"/>
      <c r="EK101" s="133"/>
      <c r="EL101" s="133"/>
      <c r="EM101" s="133"/>
      <c r="EN101" s="133"/>
      <c r="EO101" s="133"/>
      <c r="EP101" s="133"/>
      <c r="EQ101" s="133"/>
      <c r="ER101" s="133"/>
      <c r="ES101" s="133"/>
      <c r="ET101" s="133"/>
      <c r="EU101" s="133"/>
      <c r="EV101" s="133"/>
      <c r="EW101" s="133"/>
      <c r="EX101" s="133"/>
      <c r="EY101" s="133"/>
      <c r="EZ101" s="133"/>
      <c r="FA101" s="133"/>
      <c r="FB101" s="133"/>
      <c r="FC101" s="133"/>
      <c r="FD101" s="133"/>
      <c r="FE101" s="133"/>
      <c r="FF101" s="133"/>
      <c r="FG101" s="133"/>
      <c r="FH101" s="133"/>
      <c r="FI101" s="133"/>
      <c r="FJ101" s="133"/>
      <c r="FK101" s="133"/>
      <c r="FL101" s="133"/>
      <c r="FM101" s="133"/>
      <c r="FN101" s="133"/>
      <c r="FO101" s="133"/>
      <c r="FP101" s="133"/>
      <c r="FQ101" s="133"/>
      <c r="FR101" s="133"/>
      <c r="FS101" s="133"/>
      <c r="FT101" s="133"/>
      <c r="FU101" s="133"/>
      <c r="FV101" s="133"/>
      <c r="FW101" s="133"/>
      <c r="FX101" s="133"/>
      <c r="FY101" s="133"/>
      <c r="FZ101" s="133"/>
      <c r="GA101" s="133"/>
      <c r="GB101" s="133"/>
      <c r="GC101" s="133"/>
      <c r="GD101" s="133"/>
      <c r="GE101" s="133"/>
      <c r="GF101" s="133"/>
      <c r="GG101" s="133"/>
      <c r="GH101" s="133"/>
      <c r="GI101" s="133"/>
      <c r="GJ101" s="133"/>
      <c r="GK101" s="133"/>
      <c r="GL101" s="133"/>
      <c r="GM101" s="133"/>
      <c r="GN101" s="133"/>
      <c r="GO101" s="133"/>
      <c r="GP101" s="133"/>
      <c r="GQ101" s="133"/>
      <c r="GR101" s="133"/>
      <c r="GS101" s="133"/>
      <c r="GT101" s="133"/>
      <c r="GU101" s="133"/>
      <c r="GV101" s="133"/>
      <c r="GW101" s="133"/>
      <c r="GX101" s="133"/>
      <c r="GY101" s="133"/>
      <c r="GZ101" s="133"/>
      <c r="HA101" s="133"/>
      <c r="HB101" s="133"/>
      <c r="HC101" s="133"/>
      <c r="HD101" s="133"/>
      <c r="HE101" s="133"/>
      <c r="HF101" s="133"/>
      <c r="HG101" s="133"/>
      <c r="HH101" s="133"/>
      <c r="HI101" s="133"/>
      <c r="HJ101" s="133"/>
      <c r="HK101" s="133"/>
      <c r="HL101" s="133"/>
      <c r="HM101" s="133"/>
      <c r="HN101" s="133"/>
      <c r="HO101" s="133"/>
      <c r="HP101" s="133"/>
      <c r="HQ101" s="133"/>
      <c r="HR101" s="133"/>
      <c r="HS101" s="133"/>
      <c r="HT101" s="133"/>
      <c r="HU101" s="133"/>
      <c r="HV101" s="133"/>
      <c r="HW101" s="133"/>
      <c r="HX101" s="133"/>
      <c r="HY101" s="133"/>
      <c r="HZ101" s="133"/>
      <c r="IA101" s="133"/>
      <c r="IB101" s="133"/>
      <c r="IC101" s="133"/>
      <c r="ID101" s="133"/>
      <c r="IE101" s="133"/>
      <c r="IF101" s="133"/>
      <c r="IG101" s="133"/>
      <c r="IH101" s="133"/>
      <c r="II101" s="133"/>
      <c r="IJ101" s="133"/>
      <c r="IK101" s="133"/>
      <c r="IL101" s="133"/>
      <c r="IM101" s="133"/>
      <c r="IN101" s="133"/>
      <c r="IO101" s="133"/>
      <c r="IP101" s="133"/>
      <c r="IQ101" s="133"/>
      <c r="IR101" s="133"/>
      <c r="IS101" s="133"/>
      <c r="IT101" s="133"/>
      <c r="IU101" s="133"/>
      <c r="IV101" s="133"/>
      <c r="IW101" s="133"/>
    </row>
    <row r="102" customFormat="false" ht="12" hidden="true" customHeight="true" outlineLevel="0" collapsed="false">
      <c r="A102" s="134" t="s">
        <v>74</v>
      </c>
      <c r="B102" s="81" t="n">
        <v>36928</v>
      </c>
      <c r="C102" s="124" t="n">
        <v>3894.571</v>
      </c>
      <c r="D102" s="124" t="n">
        <v>3182.506</v>
      </c>
      <c r="E102" s="125" t="n">
        <v>7077.077</v>
      </c>
      <c r="F102" s="126" t="n">
        <v>921.411999999999</v>
      </c>
      <c r="G102" s="135"/>
      <c r="H102" s="135"/>
      <c r="I102" s="124" t="n">
        <v>651.858</v>
      </c>
      <c r="J102" s="124" t="n">
        <v>483</v>
      </c>
      <c r="K102" s="124" t="n">
        <v>2703.716</v>
      </c>
      <c r="L102" s="124" t="n">
        <v>867.791</v>
      </c>
      <c r="M102" s="124" t="n">
        <v>962.273</v>
      </c>
      <c r="N102" s="124" t="n">
        <v>819.349</v>
      </c>
      <c r="O102" s="124" t="n">
        <v>-2</v>
      </c>
      <c r="P102" s="125" t="n">
        <v>7407.399</v>
      </c>
      <c r="Q102" s="126" t="n">
        <v>-262.178</v>
      </c>
      <c r="R102" s="124" t="n">
        <v>-68.144</v>
      </c>
      <c r="S102" s="124" t="n">
        <v>-330.322</v>
      </c>
      <c r="T102" s="136" t="n">
        <v>8218114</v>
      </c>
      <c r="U102" s="125" t="n">
        <v>19984373</v>
      </c>
      <c r="V102" s="129" t="n">
        <v>0</v>
      </c>
      <c r="W102" s="130" t="n">
        <v>39.7612730313273</v>
      </c>
      <c r="X102" s="53" t="n">
        <v>40</v>
      </c>
      <c r="Y102" s="55" t="n">
        <v>27</v>
      </c>
      <c r="Z102" s="132" t="n">
        <v>33.5</v>
      </c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  <c r="CG102" s="133"/>
      <c r="CH102" s="133"/>
      <c r="CI102" s="133"/>
      <c r="CJ102" s="133"/>
      <c r="CK102" s="133"/>
      <c r="CL102" s="133"/>
      <c r="CM102" s="133"/>
      <c r="CN102" s="133"/>
      <c r="CO102" s="133"/>
      <c r="CP102" s="133"/>
      <c r="CQ102" s="133"/>
      <c r="CR102" s="133"/>
      <c r="CS102" s="133"/>
      <c r="CT102" s="133"/>
      <c r="CU102" s="133"/>
      <c r="CV102" s="133"/>
      <c r="CW102" s="133"/>
      <c r="CX102" s="133"/>
      <c r="CY102" s="133"/>
      <c r="CZ102" s="133"/>
      <c r="DA102" s="133"/>
      <c r="DB102" s="133"/>
      <c r="DC102" s="133"/>
      <c r="DD102" s="133"/>
      <c r="DE102" s="133"/>
      <c r="DF102" s="133"/>
      <c r="DG102" s="133"/>
      <c r="DH102" s="133"/>
      <c r="DI102" s="133"/>
      <c r="DJ102" s="133"/>
      <c r="DK102" s="133"/>
      <c r="DL102" s="133"/>
      <c r="DM102" s="133"/>
      <c r="DN102" s="133"/>
      <c r="DO102" s="133"/>
      <c r="DP102" s="133"/>
      <c r="DQ102" s="133"/>
      <c r="DR102" s="133"/>
      <c r="DS102" s="133"/>
      <c r="DT102" s="133"/>
      <c r="DU102" s="133"/>
      <c r="DV102" s="133"/>
      <c r="DW102" s="133"/>
      <c r="DX102" s="133"/>
      <c r="DY102" s="133"/>
      <c r="DZ102" s="133"/>
      <c r="EA102" s="133"/>
      <c r="EB102" s="133"/>
      <c r="EC102" s="133"/>
      <c r="ED102" s="133"/>
      <c r="EE102" s="133"/>
      <c r="EF102" s="133"/>
      <c r="EG102" s="133"/>
      <c r="EH102" s="133"/>
      <c r="EI102" s="133"/>
      <c r="EJ102" s="133"/>
      <c r="EK102" s="133"/>
      <c r="EL102" s="133"/>
      <c r="EM102" s="133"/>
      <c r="EN102" s="133"/>
      <c r="EO102" s="133"/>
      <c r="EP102" s="133"/>
      <c r="EQ102" s="133"/>
      <c r="ER102" s="133"/>
      <c r="ES102" s="133"/>
      <c r="ET102" s="133"/>
      <c r="EU102" s="133"/>
      <c r="EV102" s="133"/>
      <c r="EW102" s="133"/>
      <c r="EX102" s="133"/>
      <c r="EY102" s="133"/>
      <c r="EZ102" s="133"/>
      <c r="FA102" s="133"/>
      <c r="FB102" s="133"/>
      <c r="FC102" s="133"/>
      <c r="FD102" s="133"/>
      <c r="FE102" s="133"/>
      <c r="FF102" s="133"/>
      <c r="FG102" s="133"/>
      <c r="FH102" s="133"/>
      <c r="FI102" s="133"/>
      <c r="FJ102" s="133"/>
      <c r="FK102" s="133"/>
      <c r="FL102" s="133"/>
      <c r="FM102" s="133"/>
      <c r="FN102" s="133"/>
      <c r="FO102" s="133"/>
      <c r="FP102" s="133"/>
      <c r="FQ102" s="133"/>
      <c r="FR102" s="133"/>
      <c r="FS102" s="133"/>
      <c r="FT102" s="133"/>
      <c r="FU102" s="133"/>
      <c r="FV102" s="133"/>
      <c r="FW102" s="133"/>
      <c r="FX102" s="133"/>
      <c r="FY102" s="133"/>
      <c r="FZ102" s="133"/>
      <c r="GA102" s="133"/>
      <c r="GB102" s="133"/>
      <c r="GC102" s="133"/>
      <c r="GD102" s="133"/>
      <c r="GE102" s="133"/>
      <c r="GF102" s="133"/>
      <c r="GG102" s="133"/>
      <c r="GH102" s="133"/>
      <c r="GI102" s="133"/>
      <c r="GJ102" s="133"/>
      <c r="GK102" s="133"/>
      <c r="GL102" s="133"/>
      <c r="GM102" s="133"/>
      <c r="GN102" s="133"/>
      <c r="GO102" s="133"/>
      <c r="GP102" s="133"/>
      <c r="GQ102" s="133"/>
      <c r="GR102" s="133"/>
      <c r="GS102" s="133"/>
      <c r="GT102" s="133"/>
      <c r="GU102" s="133"/>
      <c r="GV102" s="133"/>
      <c r="GW102" s="133"/>
      <c r="GX102" s="133"/>
      <c r="GY102" s="133"/>
      <c r="GZ102" s="133"/>
      <c r="HA102" s="133"/>
      <c r="HB102" s="133"/>
      <c r="HC102" s="133"/>
      <c r="HD102" s="133"/>
      <c r="HE102" s="133"/>
      <c r="HF102" s="133"/>
      <c r="HG102" s="133"/>
      <c r="HH102" s="133"/>
      <c r="HI102" s="133"/>
      <c r="HJ102" s="133"/>
      <c r="HK102" s="133"/>
      <c r="HL102" s="133"/>
      <c r="HM102" s="133"/>
      <c r="HN102" s="133"/>
      <c r="HO102" s="133"/>
      <c r="HP102" s="133"/>
      <c r="HQ102" s="133"/>
      <c r="HR102" s="133"/>
      <c r="HS102" s="133"/>
      <c r="HT102" s="133"/>
      <c r="HU102" s="133"/>
      <c r="HV102" s="133"/>
      <c r="HW102" s="133"/>
      <c r="HX102" s="133"/>
      <c r="HY102" s="133"/>
      <c r="HZ102" s="133"/>
      <c r="IA102" s="133"/>
      <c r="IB102" s="133"/>
      <c r="IC102" s="133"/>
      <c r="ID102" s="133"/>
      <c r="IE102" s="133"/>
      <c r="IF102" s="133"/>
      <c r="IG102" s="133"/>
      <c r="IH102" s="133"/>
      <c r="II102" s="133"/>
      <c r="IJ102" s="133"/>
      <c r="IK102" s="133"/>
      <c r="IL102" s="133"/>
      <c r="IM102" s="133"/>
      <c r="IN102" s="133"/>
      <c r="IO102" s="133"/>
      <c r="IP102" s="133"/>
      <c r="IQ102" s="133"/>
      <c r="IR102" s="133"/>
      <c r="IS102" s="133"/>
      <c r="IT102" s="133"/>
      <c r="IU102" s="133"/>
      <c r="IV102" s="133"/>
      <c r="IW102" s="133"/>
    </row>
    <row r="103" customFormat="false" ht="12" hidden="true" customHeight="true" outlineLevel="0" collapsed="false">
      <c r="A103" s="134" t="s">
        <v>68</v>
      </c>
      <c r="B103" s="81" t="n">
        <v>36929</v>
      </c>
      <c r="C103" s="124" t="n">
        <v>3925.503</v>
      </c>
      <c r="D103" s="124" t="n">
        <v>3103.098</v>
      </c>
      <c r="E103" s="125" t="n">
        <v>7028.601</v>
      </c>
      <c r="F103" s="126" t="n">
        <v>1188.207</v>
      </c>
      <c r="G103" s="135"/>
      <c r="H103" s="135"/>
      <c r="I103" s="124" t="n">
        <v>764.142</v>
      </c>
      <c r="J103" s="124" t="n">
        <v>483</v>
      </c>
      <c r="K103" s="124" t="n">
        <v>2653.268</v>
      </c>
      <c r="L103" s="124" t="n">
        <v>804.756</v>
      </c>
      <c r="M103" s="124" t="n">
        <v>918.581</v>
      </c>
      <c r="N103" s="124" t="n">
        <v>836.034</v>
      </c>
      <c r="O103" s="124" t="n">
        <v>1</v>
      </c>
      <c r="P103" s="125" t="n">
        <v>7648.988</v>
      </c>
      <c r="Q103" s="126" t="n">
        <v>-224.566</v>
      </c>
      <c r="R103" s="124" t="n">
        <v>-395.821</v>
      </c>
      <c r="S103" s="124" t="n">
        <v>-620.387</v>
      </c>
      <c r="T103" s="136" t="n">
        <v>7993548</v>
      </c>
      <c r="U103" s="125" t="n">
        <v>19588552</v>
      </c>
      <c r="V103" s="129" t="n">
        <v>0</v>
      </c>
      <c r="W103" s="130" t="n">
        <v>32.3880648023917</v>
      </c>
      <c r="X103" s="53" t="n">
        <v>32</v>
      </c>
      <c r="Y103" s="55" t="n">
        <v>22</v>
      </c>
      <c r="Z103" s="132" t="n">
        <v>27</v>
      </c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133"/>
      <c r="CB103" s="133"/>
      <c r="CC103" s="133"/>
      <c r="CD103" s="133"/>
      <c r="CE103" s="133"/>
      <c r="CF103" s="133"/>
      <c r="CG103" s="133"/>
      <c r="CH103" s="133"/>
      <c r="CI103" s="133"/>
      <c r="CJ103" s="133"/>
      <c r="CK103" s="133"/>
      <c r="CL103" s="133"/>
      <c r="CM103" s="133"/>
      <c r="CN103" s="133"/>
      <c r="CO103" s="133"/>
      <c r="CP103" s="133"/>
      <c r="CQ103" s="133"/>
      <c r="CR103" s="133"/>
      <c r="CS103" s="133"/>
      <c r="CT103" s="133"/>
      <c r="CU103" s="133"/>
      <c r="CV103" s="133"/>
      <c r="CW103" s="133"/>
      <c r="CX103" s="133"/>
      <c r="CY103" s="133"/>
      <c r="CZ103" s="133"/>
      <c r="DA103" s="133"/>
      <c r="DB103" s="133"/>
      <c r="DC103" s="133"/>
      <c r="DD103" s="133"/>
      <c r="DE103" s="133"/>
      <c r="DF103" s="133"/>
      <c r="DG103" s="133"/>
      <c r="DH103" s="133"/>
      <c r="DI103" s="133"/>
      <c r="DJ103" s="133"/>
      <c r="DK103" s="133"/>
      <c r="DL103" s="133"/>
      <c r="DM103" s="133"/>
      <c r="DN103" s="133"/>
      <c r="DO103" s="133"/>
      <c r="DP103" s="133"/>
      <c r="DQ103" s="133"/>
      <c r="DR103" s="133"/>
      <c r="DS103" s="133"/>
      <c r="DT103" s="133"/>
      <c r="DU103" s="133"/>
      <c r="DV103" s="133"/>
      <c r="DW103" s="133"/>
      <c r="DX103" s="133"/>
      <c r="DY103" s="133"/>
      <c r="DZ103" s="133"/>
      <c r="EA103" s="133"/>
      <c r="EB103" s="133"/>
      <c r="EC103" s="133"/>
      <c r="ED103" s="133"/>
      <c r="EE103" s="133"/>
      <c r="EF103" s="133"/>
      <c r="EG103" s="133"/>
      <c r="EH103" s="133"/>
      <c r="EI103" s="133"/>
      <c r="EJ103" s="133"/>
      <c r="EK103" s="133"/>
      <c r="EL103" s="133"/>
      <c r="EM103" s="133"/>
      <c r="EN103" s="133"/>
      <c r="EO103" s="133"/>
      <c r="EP103" s="133"/>
      <c r="EQ103" s="133"/>
      <c r="ER103" s="133"/>
      <c r="ES103" s="133"/>
      <c r="ET103" s="133"/>
      <c r="EU103" s="133"/>
      <c r="EV103" s="133"/>
      <c r="EW103" s="133"/>
      <c r="EX103" s="133"/>
      <c r="EY103" s="133"/>
      <c r="EZ103" s="133"/>
      <c r="FA103" s="133"/>
      <c r="FB103" s="133"/>
      <c r="FC103" s="133"/>
      <c r="FD103" s="133"/>
      <c r="FE103" s="133"/>
      <c r="FF103" s="133"/>
      <c r="FG103" s="133"/>
      <c r="FH103" s="133"/>
      <c r="FI103" s="133"/>
      <c r="FJ103" s="133"/>
      <c r="FK103" s="133"/>
      <c r="FL103" s="133"/>
      <c r="FM103" s="133"/>
      <c r="FN103" s="133"/>
      <c r="FO103" s="133"/>
      <c r="FP103" s="133"/>
      <c r="FQ103" s="133"/>
      <c r="FR103" s="133"/>
      <c r="FS103" s="133"/>
      <c r="FT103" s="133"/>
      <c r="FU103" s="133"/>
      <c r="FV103" s="133"/>
      <c r="FW103" s="133"/>
      <c r="FX103" s="133"/>
      <c r="FY103" s="133"/>
      <c r="FZ103" s="133"/>
      <c r="GA103" s="133"/>
      <c r="GB103" s="133"/>
      <c r="GC103" s="133"/>
      <c r="GD103" s="133"/>
      <c r="GE103" s="133"/>
      <c r="GF103" s="133"/>
      <c r="GG103" s="133"/>
      <c r="GH103" s="133"/>
      <c r="GI103" s="133"/>
      <c r="GJ103" s="133"/>
      <c r="GK103" s="133"/>
      <c r="GL103" s="133"/>
      <c r="GM103" s="133"/>
      <c r="GN103" s="133"/>
      <c r="GO103" s="133"/>
      <c r="GP103" s="133"/>
      <c r="GQ103" s="133"/>
      <c r="GR103" s="133"/>
      <c r="GS103" s="133"/>
      <c r="GT103" s="133"/>
      <c r="GU103" s="133"/>
      <c r="GV103" s="133"/>
      <c r="GW103" s="133"/>
      <c r="GX103" s="133"/>
      <c r="GY103" s="133"/>
      <c r="GZ103" s="133"/>
      <c r="HA103" s="133"/>
      <c r="HB103" s="133"/>
      <c r="HC103" s="133"/>
      <c r="HD103" s="133"/>
      <c r="HE103" s="133"/>
      <c r="HF103" s="133"/>
      <c r="HG103" s="133"/>
      <c r="HH103" s="133"/>
      <c r="HI103" s="133"/>
      <c r="HJ103" s="133"/>
      <c r="HK103" s="133"/>
      <c r="HL103" s="133"/>
      <c r="HM103" s="133"/>
      <c r="HN103" s="133"/>
      <c r="HO103" s="133"/>
      <c r="HP103" s="133"/>
      <c r="HQ103" s="133"/>
      <c r="HR103" s="133"/>
      <c r="HS103" s="133"/>
      <c r="HT103" s="133"/>
      <c r="HU103" s="133"/>
      <c r="HV103" s="133"/>
      <c r="HW103" s="133"/>
      <c r="HX103" s="133"/>
      <c r="HY103" s="133"/>
      <c r="HZ103" s="133"/>
      <c r="IA103" s="133"/>
      <c r="IB103" s="133"/>
      <c r="IC103" s="133"/>
      <c r="ID103" s="133"/>
      <c r="IE103" s="133"/>
      <c r="IF103" s="133"/>
      <c r="IG103" s="133"/>
      <c r="IH103" s="133"/>
      <c r="II103" s="133"/>
      <c r="IJ103" s="133"/>
      <c r="IK103" s="133"/>
      <c r="IL103" s="133"/>
      <c r="IM103" s="133"/>
      <c r="IN103" s="133"/>
      <c r="IO103" s="133"/>
      <c r="IP103" s="133"/>
      <c r="IQ103" s="133"/>
      <c r="IR103" s="133"/>
      <c r="IS103" s="133"/>
      <c r="IT103" s="133"/>
      <c r="IU103" s="133"/>
      <c r="IV103" s="133"/>
      <c r="IW103" s="133"/>
    </row>
    <row r="104" customFormat="false" ht="12" hidden="true" customHeight="true" outlineLevel="0" collapsed="false">
      <c r="A104" s="134" t="s">
        <v>69</v>
      </c>
      <c r="B104" s="81" t="n">
        <v>36930</v>
      </c>
      <c r="C104" s="124" t="n">
        <v>3892.789</v>
      </c>
      <c r="D104" s="124" t="n">
        <v>3088.379</v>
      </c>
      <c r="E104" s="125" t="n">
        <v>6981.168</v>
      </c>
      <c r="F104" s="126" t="n">
        <v>1460.215</v>
      </c>
      <c r="G104" s="135"/>
      <c r="H104" s="135"/>
      <c r="I104" s="124" t="n">
        <v>815.694</v>
      </c>
      <c r="J104" s="124" t="n">
        <v>483</v>
      </c>
      <c r="K104" s="124" t="n">
        <v>2601.376</v>
      </c>
      <c r="L104" s="124" t="n">
        <v>833.112</v>
      </c>
      <c r="M104" s="124" t="n">
        <v>852.946</v>
      </c>
      <c r="N104" s="124" t="n">
        <v>841.187</v>
      </c>
      <c r="O104" s="124" t="n">
        <v>1</v>
      </c>
      <c r="P104" s="125" t="n">
        <v>7888.53</v>
      </c>
      <c r="Q104" s="126" t="n">
        <v>-236.565</v>
      </c>
      <c r="R104" s="124" t="n">
        <v>-670.797</v>
      </c>
      <c r="S104" s="124" t="n">
        <v>-907.362</v>
      </c>
      <c r="T104" s="136" t="n">
        <v>7756983</v>
      </c>
      <c r="U104" s="125" t="n">
        <v>18917755</v>
      </c>
      <c r="V104" s="129" t="n">
        <v>0</v>
      </c>
      <c r="W104" s="130" t="n">
        <v>18.6146226653068</v>
      </c>
      <c r="X104" s="53" t="n">
        <v>24</v>
      </c>
      <c r="Y104" s="55" t="n">
        <v>7</v>
      </c>
      <c r="Z104" s="132" t="n">
        <v>15.5</v>
      </c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133"/>
      <c r="CB104" s="133"/>
      <c r="CC104" s="133"/>
      <c r="CD104" s="133"/>
      <c r="CE104" s="133"/>
      <c r="CF104" s="133"/>
      <c r="CG104" s="133"/>
      <c r="CH104" s="133"/>
      <c r="CI104" s="133"/>
      <c r="CJ104" s="133"/>
      <c r="CK104" s="133"/>
      <c r="CL104" s="133"/>
      <c r="CM104" s="133"/>
      <c r="CN104" s="133"/>
      <c r="CO104" s="133"/>
      <c r="CP104" s="133"/>
      <c r="CQ104" s="133"/>
      <c r="CR104" s="133"/>
      <c r="CS104" s="133"/>
      <c r="CT104" s="133"/>
      <c r="CU104" s="133"/>
      <c r="CV104" s="133"/>
      <c r="CW104" s="133"/>
      <c r="CX104" s="133"/>
      <c r="CY104" s="133"/>
      <c r="CZ104" s="133"/>
      <c r="DA104" s="133"/>
      <c r="DB104" s="133"/>
      <c r="DC104" s="133"/>
      <c r="DD104" s="133"/>
      <c r="DE104" s="133"/>
      <c r="DF104" s="133"/>
      <c r="DG104" s="133"/>
      <c r="DH104" s="133"/>
      <c r="DI104" s="133"/>
      <c r="DJ104" s="133"/>
      <c r="DK104" s="133"/>
      <c r="DL104" s="133"/>
      <c r="DM104" s="133"/>
      <c r="DN104" s="133"/>
      <c r="DO104" s="133"/>
      <c r="DP104" s="133"/>
      <c r="DQ104" s="133"/>
      <c r="DR104" s="133"/>
      <c r="DS104" s="133"/>
      <c r="DT104" s="133"/>
      <c r="DU104" s="133"/>
      <c r="DV104" s="133"/>
      <c r="DW104" s="133"/>
      <c r="DX104" s="133"/>
      <c r="DY104" s="133"/>
      <c r="DZ104" s="133"/>
      <c r="EA104" s="133"/>
      <c r="EB104" s="133"/>
      <c r="EC104" s="133"/>
      <c r="ED104" s="133"/>
      <c r="EE104" s="133"/>
      <c r="EF104" s="133"/>
      <c r="EG104" s="133"/>
      <c r="EH104" s="133"/>
      <c r="EI104" s="133"/>
      <c r="EJ104" s="133"/>
      <c r="EK104" s="133"/>
      <c r="EL104" s="133"/>
      <c r="EM104" s="133"/>
      <c r="EN104" s="133"/>
      <c r="EO104" s="133"/>
      <c r="EP104" s="133"/>
      <c r="EQ104" s="133"/>
      <c r="ER104" s="133"/>
      <c r="ES104" s="133"/>
      <c r="ET104" s="133"/>
      <c r="EU104" s="133"/>
      <c r="EV104" s="133"/>
      <c r="EW104" s="133"/>
      <c r="EX104" s="133"/>
      <c r="EY104" s="133"/>
      <c r="EZ104" s="133"/>
      <c r="FA104" s="133"/>
      <c r="FB104" s="133"/>
      <c r="FC104" s="133"/>
      <c r="FD104" s="133"/>
      <c r="FE104" s="133"/>
      <c r="FF104" s="133"/>
      <c r="FG104" s="133"/>
      <c r="FH104" s="133"/>
      <c r="FI104" s="133"/>
      <c r="FJ104" s="133"/>
      <c r="FK104" s="133"/>
      <c r="FL104" s="133"/>
      <c r="FM104" s="133"/>
      <c r="FN104" s="133"/>
      <c r="FO104" s="133"/>
      <c r="FP104" s="133"/>
      <c r="FQ104" s="133"/>
      <c r="FR104" s="133"/>
      <c r="FS104" s="133"/>
      <c r="FT104" s="133"/>
      <c r="FU104" s="133"/>
      <c r="FV104" s="133"/>
      <c r="FW104" s="133"/>
      <c r="FX104" s="133"/>
      <c r="FY104" s="133"/>
      <c r="FZ104" s="133"/>
      <c r="GA104" s="133"/>
      <c r="GB104" s="133"/>
      <c r="GC104" s="133"/>
      <c r="GD104" s="133"/>
      <c r="GE104" s="133"/>
      <c r="GF104" s="133"/>
      <c r="GG104" s="133"/>
      <c r="GH104" s="133"/>
      <c r="GI104" s="133"/>
      <c r="GJ104" s="133"/>
      <c r="GK104" s="133"/>
      <c r="GL104" s="133"/>
      <c r="GM104" s="133"/>
      <c r="GN104" s="133"/>
      <c r="GO104" s="133"/>
      <c r="GP104" s="133"/>
      <c r="GQ104" s="133"/>
      <c r="GR104" s="133"/>
      <c r="GS104" s="133"/>
      <c r="GT104" s="133"/>
      <c r="GU104" s="133"/>
      <c r="GV104" s="133"/>
      <c r="GW104" s="133"/>
      <c r="GX104" s="133"/>
      <c r="GY104" s="133"/>
      <c r="GZ104" s="133"/>
      <c r="HA104" s="133"/>
      <c r="HB104" s="133"/>
      <c r="HC104" s="133"/>
      <c r="HD104" s="133"/>
      <c r="HE104" s="133"/>
      <c r="HF104" s="133"/>
      <c r="HG104" s="133"/>
      <c r="HH104" s="133"/>
      <c r="HI104" s="133"/>
      <c r="HJ104" s="133"/>
      <c r="HK104" s="133"/>
      <c r="HL104" s="133"/>
      <c r="HM104" s="133"/>
      <c r="HN104" s="133"/>
      <c r="HO104" s="133"/>
      <c r="HP104" s="133"/>
      <c r="HQ104" s="133"/>
      <c r="HR104" s="133"/>
      <c r="HS104" s="133"/>
      <c r="HT104" s="133"/>
      <c r="HU104" s="133"/>
      <c r="HV104" s="133"/>
      <c r="HW104" s="133"/>
      <c r="HX104" s="133"/>
      <c r="HY104" s="133"/>
      <c r="HZ104" s="133"/>
      <c r="IA104" s="133"/>
      <c r="IB104" s="133"/>
      <c r="IC104" s="133"/>
      <c r="ID104" s="133"/>
      <c r="IE104" s="133"/>
      <c r="IF104" s="133"/>
      <c r="IG104" s="133"/>
      <c r="IH104" s="133"/>
      <c r="II104" s="133"/>
      <c r="IJ104" s="133"/>
      <c r="IK104" s="133"/>
      <c r="IL104" s="133"/>
      <c r="IM104" s="133"/>
      <c r="IN104" s="133"/>
      <c r="IO104" s="133"/>
      <c r="IP104" s="133"/>
      <c r="IQ104" s="133"/>
      <c r="IR104" s="133"/>
      <c r="IS104" s="133"/>
      <c r="IT104" s="133"/>
      <c r="IU104" s="133"/>
      <c r="IV104" s="133"/>
      <c r="IW104" s="133"/>
    </row>
    <row r="105" customFormat="false" ht="12" hidden="true" customHeight="true" outlineLevel="0" collapsed="false">
      <c r="A105" s="134" t="s">
        <v>70</v>
      </c>
      <c r="B105" s="81" t="n">
        <v>36931</v>
      </c>
      <c r="C105" s="124" t="n">
        <v>3879.991</v>
      </c>
      <c r="D105" s="124" t="n">
        <v>3069.716</v>
      </c>
      <c r="E105" s="125" t="n">
        <v>6949.707</v>
      </c>
      <c r="F105" s="126" t="n">
        <v>1691.05</v>
      </c>
      <c r="G105" s="135"/>
      <c r="H105" s="135"/>
      <c r="I105" s="124" t="n">
        <v>663.622</v>
      </c>
      <c r="J105" s="124" t="n">
        <v>467</v>
      </c>
      <c r="K105" s="124" t="n">
        <v>2584.003</v>
      </c>
      <c r="L105" s="124" t="n">
        <v>823.122</v>
      </c>
      <c r="M105" s="124" t="n">
        <v>827.637</v>
      </c>
      <c r="N105" s="124" t="n">
        <v>863.319</v>
      </c>
      <c r="O105" s="124" t="n">
        <v>9</v>
      </c>
      <c r="P105" s="125" t="n">
        <v>7928.753</v>
      </c>
      <c r="Q105" s="126" t="n">
        <v>-288.996</v>
      </c>
      <c r="R105" s="124" t="n">
        <v>-690.05</v>
      </c>
      <c r="S105" s="124" t="n">
        <v>-979.046</v>
      </c>
      <c r="T105" s="136" t="n">
        <v>7467987</v>
      </c>
      <c r="U105" s="125" t="n">
        <v>18227705</v>
      </c>
      <c r="V105" s="129" t="n">
        <v>0</v>
      </c>
      <c r="W105" s="130" t="n">
        <v>4.56413119315475</v>
      </c>
      <c r="X105" s="53" t="n">
        <v>28</v>
      </c>
      <c r="Y105" s="55" t="n">
        <v>9</v>
      </c>
      <c r="Z105" s="132" t="n">
        <v>18.5</v>
      </c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3"/>
      <c r="BR105" s="133"/>
      <c r="BS105" s="133"/>
      <c r="BT105" s="133"/>
      <c r="BU105" s="133"/>
      <c r="BV105" s="133"/>
      <c r="BW105" s="133"/>
      <c r="BX105" s="133"/>
      <c r="BY105" s="133"/>
      <c r="BZ105" s="133"/>
      <c r="CA105" s="133"/>
      <c r="CB105" s="133"/>
      <c r="CC105" s="133"/>
      <c r="CD105" s="133"/>
      <c r="CE105" s="133"/>
      <c r="CF105" s="133"/>
      <c r="CG105" s="133"/>
      <c r="CH105" s="133"/>
      <c r="CI105" s="133"/>
      <c r="CJ105" s="133"/>
      <c r="CK105" s="133"/>
      <c r="CL105" s="133"/>
      <c r="CM105" s="133"/>
      <c r="CN105" s="133"/>
      <c r="CO105" s="133"/>
      <c r="CP105" s="133"/>
      <c r="CQ105" s="133"/>
      <c r="CR105" s="133"/>
      <c r="CS105" s="133"/>
      <c r="CT105" s="133"/>
      <c r="CU105" s="133"/>
      <c r="CV105" s="133"/>
      <c r="CW105" s="133"/>
      <c r="CX105" s="133"/>
      <c r="CY105" s="133"/>
      <c r="CZ105" s="133"/>
      <c r="DA105" s="133"/>
      <c r="DB105" s="133"/>
      <c r="DC105" s="133"/>
      <c r="DD105" s="133"/>
      <c r="DE105" s="133"/>
      <c r="DF105" s="133"/>
      <c r="DG105" s="133"/>
      <c r="DH105" s="133"/>
      <c r="DI105" s="133"/>
      <c r="DJ105" s="133"/>
      <c r="DK105" s="133"/>
      <c r="DL105" s="133"/>
      <c r="DM105" s="133"/>
      <c r="DN105" s="133"/>
      <c r="DO105" s="133"/>
      <c r="DP105" s="133"/>
      <c r="DQ105" s="133"/>
      <c r="DR105" s="133"/>
      <c r="DS105" s="133"/>
      <c r="DT105" s="133"/>
      <c r="DU105" s="133"/>
      <c r="DV105" s="133"/>
      <c r="DW105" s="133"/>
      <c r="DX105" s="133"/>
      <c r="DY105" s="133"/>
      <c r="DZ105" s="133"/>
      <c r="EA105" s="133"/>
      <c r="EB105" s="133"/>
      <c r="EC105" s="133"/>
      <c r="ED105" s="133"/>
      <c r="EE105" s="133"/>
      <c r="EF105" s="133"/>
      <c r="EG105" s="133"/>
      <c r="EH105" s="133"/>
      <c r="EI105" s="133"/>
      <c r="EJ105" s="133"/>
      <c r="EK105" s="133"/>
      <c r="EL105" s="133"/>
      <c r="EM105" s="133"/>
      <c r="EN105" s="133"/>
      <c r="EO105" s="133"/>
      <c r="EP105" s="133"/>
      <c r="EQ105" s="133"/>
      <c r="ER105" s="133"/>
      <c r="ES105" s="133"/>
      <c r="ET105" s="133"/>
      <c r="EU105" s="133"/>
      <c r="EV105" s="133"/>
      <c r="EW105" s="133"/>
      <c r="EX105" s="133"/>
      <c r="EY105" s="133"/>
      <c r="EZ105" s="133"/>
      <c r="FA105" s="133"/>
      <c r="FB105" s="133"/>
      <c r="FC105" s="133"/>
      <c r="FD105" s="133"/>
      <c r="FE105" s="133"/>
      <c r="FF105" s="133"/>
      <c r="FG105" s="133"/>
      <c r="FH105" s="133"/>
      <c r="FI105" s="133"/>
      <c r="FJ105" s="133"/>
      <c r="FK105" s="133"/>
      <c r="FL105" s="133"/>
      <c r="FM105" s="133"/>
      <c r="FN105" s="133"/>
      <c r="FO105" s="133"/>
      <c r="FP105" s="133"/>
      <c r="FQ105" s="133"/>
      <c r="FR105" s="133"/>
      <c r="FS105" s="133"/>
      <c r="FT105" s="133"/>
      <c r="FU105" s="133"/>
      <c r="FV105" s="133"/>
      <c r="FW105" s="133"/>
      <c r="FX105" s="133"/>
      <c r="FY105" s="133"/>
      <c r="FZ105" s="133"/>
      <c r="GA105" s="133"/>
      <c r="GB105" s="133"/>
      <c r="GC105" s="133"/>
      <c r="GD105" s="133"/>
      <c r="GE105" s="133"/>
      <c r="GF105" s="133"/>
      <c r="GG105" s="133"/>
      <c r="GH105" s="133"/>
      <c r="GI105" s="133"/>
      <c r="GJ105" s="133"/>
      <c r="GK105" s="133"/>
      <c r="GL105" s="133"/>
      <c r="GM105" s="133"/>
      <c r="GN105" s="133"/>
      <c r="GO105" s="133"/>
      <c r="GP105" s="133"/>
      <c r="GQ105" s="133"/>
      <c r="GR105" s="133"/>
      <c r="GS105" s="133"/>
      <c r="GT105" s="133"/>
      <c r="GU105" s="133"/>
      <c r="GV105" s="133"/>
      <c r="GW105" s="133"/>
      <c r="GX105" s="133"/>
      <c r="GY105" s="133"/>
      <c r="GZ105" s="133"/>
      <c r="HA105" s="133"/>
      <c r="HB105" s="133"/>
      <c r="HC105" s="133"/>
      <c r="HD105" s="133"/>
      <c r="HE105" s="133"/>
      <c r="HF105" s="133"/>
      <c r="HG105" s="133"/>
      <c r="HH105" s="133"/>
      <c r="HI105" s="133"/>
      <c r="HJ105" s="133"/>
      <c r="HK105" s="133"/>
      <c r="HL105" s="133"/>
      <c r="HM105" s="133"/>
      <c r="HN105" s="133"/>
      <c r="HO105" s="133"/>
      <c r="HP105" s="133"/>
      <c r="HQ105" s="133"/>
      <c r="HR105" s="133"/>
      <c r="HS105" s="133"/>
      <c r="HT105" s="133"/>
      <c r="HU105" s="133"/>
      <c r="HV105" s="133"/>
      <c r="HW105" s="133"/>
      <c r="HX105" s="133"/>
      <c r="HY105" s="133"/>
      <c r="HZ105" s="133"/>
      <c r="IA105" s="133"/>
      <c r="IB105" s="133"/>
      <c r="IC105" s="133"/>
      <c r="ID105" s="133"/>
      <c r="IE105" s="133"/>
      <c r="IF105" s="133"/>
      <c r="IG105" s="133"/>
      <c r="IH105" s="133"/>
      <c r="II105" s="133"/>
      <c r="IJ105" s="133"/>
      <c r="IK105" s="133"/>
      <c r="IL105" s="133"/>
      <c r="IM105" s="133"/>
      <c r="IN105" s="133"/>
      <c r="IO105" s="133"/>
      <c r="IP105" s="133"/>
      <c r="IQ105" s="133"/>
      <c r="IR105" s="133"/>
      <c r="IS105" s="133"/>
      <c r="IT105" s="133"/>
      <c r="IU105" s="133"/>
      <c r="IV105" s="133"/>
      <c r="IW105" s="133"/>
    </row>
    <row r="106" customFormat="false" ht="12" hidden="true" customHeight="true" outlineLevel="0" collapsed="false">
      <c r="A106" s="134" t="s">
        <v>71</v>
      </c>
      <c r="B106" s="81" t="n">
        <v>36932</v>
      </c>
      <c r="C106" s="124" t="n">
        <v>3925.758</v>
      </c>
      <c r="D106" s="124" t="n">
        <v>3083.392</v>
      </c>
      <c r="E106" s="125" t="n">
        <v>7009.15</v>
      </c>
      <c r="F106" s="126" t="n">
        <v>1579.318</v>
      </c>
      <c r="G106" s="135"/>
      <c r="H106" s="135"/>
      <c r="I106" s="124" t="n">
        <v>588.689</v>
      </c>
      <c r="J106" s="124" t="n">
        <v>482</v>
      </c>
      <c r="K106" s="124" t="n">
        <v>2590.808</v>
      </c>
      <c r="L106" s="124" t="n">
        <v>845.213</v>
      </c>
      <c r="M106" s="124" t="n">
        <v>814.472</v>
      </c>
      <c r="N106" s="124" t="n">
        <v>876.101</v>
      </c>
      <c r="O106" s="124" t="n">
        <v>-1</v>
      </c>
      <c r="P106" s="125" t="n">
        <v>7775.601</v>
      </c>
      <c r="Q106" s="126" t="n">
        <v>-195.093</v>
      </c>
      <c r="R106" s="124" t="n">
        <v>-571.358</v>
      </c>
      <c r="S106" s="124" t="n">
        <v>-766.451</v>
      </c>
      <c r="T106" s="136" t="n">
        <v>7272894</v>
      </c>
      <c r="U106" s="125" t="n">
        <v>17656347</v>
      </c>
      <c r="V106" s="129" t="n">
        <v>0</v>
      </c>
      <c r="W106" s="130" t="n">
        <v>11.215551323205</v>
      </c>
      <c r="X106" s="53" t="n">
        <v>40</v>
      </c>
      <c r="Y106" s="55" t="n">
        <v>15</v>
      </c>
      <c r="Z106" s="132" t="n">
        <v>27.5</v>
      </c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133"/>
      <c r="BM106" s="133"/>
      <c r="BN106" s="133"/>
      <c r="BO106" s="133"/>
      <c r="BP106" s="133"/>
      <c r="BQ106" s="133"/>
      <c r="BR106" s="133"/>
      <c r="BS106" s="133"/>
      <c r="BT106" s="133"/>
      <c r="BU106" s="133"/>
      <c r="BV106" s="133"/>
      <c r="BW106" s="133"/>
      <c r="BX106" s="133"/>
      <c r="BY106" s="133"/>
      <c r="BZ106" s="133"/>
      <c r="CA106" s="133"/>
      <c r="CB106" s="133"/>
      <c r="CC106" s="133"/>
      <c r="CD106" s="133"/>
      <c r="CE106" s="133"/>
      <c r="CF106" s="133"/>
      <c r="CG106" s="133"/>
      <c r="CH106" s="133"/>
      <c r="CI106" s="133"/>
      <c r="CJ106" s="133"/>
      <c r="CK106" s="133"/>
      <c r="CL106" s="133"/>
      <c r="CM106" s="133"/>
      <c r="CN106" s="133"/>
      <c r="CO106" s="133"/>
      <c r="CP106" s="133"/>
      <c r="CQ106" s="133"/>
      <c r="CR106" s="133"/>
      <c r="CS106" s="133"/>
      <c r="CT106" s="133"/>
      <c r="CU106" s="133"/>
      <c r="CV106" s="133"/>
      <c r="CW106" s="133"/>
      <c r="CX106" s="133"/>
      <c r="CY106" s="133"/>
      <c r="CZ106" s="133"/>
      <c r="DA106" s="133"/>
      <c r="DB106" s="133"/>
      <c r="DC106" s="133"/>
      <c r="DD106" s="133"/>
      <c r="DE106" s="133"/>
      <c r="DF106" s="133"/>
      <c r="DG106" s="133"/>
      <c r="DH106" s="133"/>
      <c r="DI106" s="133"/>
      <c r="DJ106" s="133"/>
      <c r="DK106" s="133"/>
      <c r="DL106" s="133"/>
      <c r="DM106" s="133"/>
      <c r="DN106" s="133"/>
      <c r="DO106" s="133"/>
      <c r="DP106" s="133"/>
      <c r="DQ106" s="133"/>
      <c r="DR106" s="133"/>
      <c r="DS106" s="133"/>
      <c r="DT106" s="133"/>
      <c r="DU106" s="133"/>
      <c r="DV106" s="133"/>
      <c r="DW106" s="133"/>
      <c r="DX106" s="133"/>
      <c r="DY106" s="133"/>
      <c r="DZ106" s="133"/>
      <c r="EA106" s="133"/>
      <c r="EB106" s="133"/>
      <c r="EC106" s="133"/>
      <c r="ED106" s="133"/>
      <c r="EE106" s="133"/>
      <c r="EF106" s="133"/>
      <c r="EG106" s="133"/>
      <c r="EH106" s="133"/>
      <c r="EI106" s="133"/>
      <c r="EJ106" s="133"/>
      <c r="EK106" s="133"/>
      <c r="EL106" s="133"/>
      <c r="EM106" s="133"/>
      <c r="EN106" s="133"/>
      <c r="EO106" s="133"/>
      <c r="EP106" s="133"/>
      <c r="EQ106" s="133"/>
      <c r="ER106" s="133"/>
      <c r="ES106" s="133"/>
      <c r="ET106" s="133"/>
      <c r="EU106" s="133"/>
      <c r="EV106" s="133"/>
      <c r="EW106" s="133"/>
      <c r="EX106" s="133"/>
      <c r="EY106" s="133"/>
      <c r="EZ106" s="133"/>
      <c r="FA106" s="133"/>
      <c r="FB106" s="133"/>
      <c r="FC106" s="133"/>
      <c r="FD106" s="133"/>
      <c r="FE106" s="133"/>
      <c r="FF106" s="133"/>
      <c r="FG106" s="133"/>
      <c r="FH106" s="133"/>
      <c r="FI106" s="133"/>
      <c r="FJ106" s="133"/>
      <c r="FK106" s="133"/>
      <c r="FL106" s="133"/>
      <c r="FM106" s="133"/>
      <c r="FN106" s="133"/>
      <c r="FO106" s="133"/>
      <c r="FP106" s="133"/>
      <c r="FQ106" s="133"/>
      <c r="FR106" s="133"/>
      <c r="FS106" s="133"/>
      <c r="FT106" s="133"/>
      <c r="FU106" s="133"/>
      <c r="FV106" s="133"/>
      <c r="FW106" s="133"/>
      <c r="FX106" s="133"/>
      <c r="FY106" s="133"/>
      <c r="FZ106" s="133"/>
      <c r="GA106" s="133"/>
      <c r="GB106" s="133"/>
      <c r="GC106" s="133"/>
      <c r="GD106" s="133"/>
      <c r="GE106" s="133"/>
      <c r="GF106" s="133"/>
      <c r="GG106" s="133"/>
      <c r="GH106" s="133"/>
      <c r="GI106" s="133"/>
      <c r="GJ106" s="133"/>
      <c r="GK106" s="133"/>
      <c r="GL106" s="133"/>
      <c r="GM106" s="133"/>
      <c r="GN106" s="133"/>
      <c r="GO106" s="133"/>
      <c r="GP106" s="133"/>
      <c r="GQ106" s="133"/>
      <c r="GR106" s="133"/>
      <c r="GS106" s="133"/>
      <c r="GT106" s="133"/>
      <c r="GU106" s="133"/>
      <c r="GV106" s="133"/>
      <c r="GW106" s="133"/>
      <c r="GX106" s="133"/>
      <c r="GY106" s="133"/>
      <c r="GZ106" s="133"/>
      <c r="HA106" s="133"/>
      <c r="HB106" s="133"/>
      <c r="HC106" s="133"/>
      <c r="HD106" s="133"/>
      <c r="HE106" s="133"/>
      <c r="HF106" s="133"/>
      <c r="HG106" s="133"/>
      <c r="HH106" s="133"/>
      <c r="HI106" s="133"/>
      <c r="HJ106" s="133"/>
      <c r="HK106" s="133"/>
      <c r="HL106" s="133"/>
      <c r="HM106" s="133"/>
      <c r="HN106" s="133"/>
      <c r="HO106" s="133"/>
      <c r="HP106" s="133"/>
      <c r="HQ106" s="133"/>
      <c r="HR106" s="133"/>
      <c r="HS106" s="133"/>
      <c r="HT106" s="133"/>
      <c r="HU106" s="133"/>
      <c r="HV106" s="133"/>
      <c r="HW106" s="133"/>
      <c r="HX106" s="133"/>
      <c r="HY106" s="133"/>
      <c r="HZ106" s="133"/>
      <c r="IA106" s="133"/>
      <c r="IB106" s="133"/>
      <c r="IC106" s="133"/>
      <c r="ID106" s="133"/>
      <c r="IE106" s="133"/>
      <c r="IF106" s="133"/>
      <c r="IG106" s="133"/>
      <c r="IH106" s="133"/>
      <c r="II106" s="133"/>
      <c r="IJ106" s="133"/>
      <c r="IK106" s="133"/>
      <c r="IL106" s="133"/>
      <c r="IM106" s="133"/>
      <c r="IN106" s="133"/>
      <c r="IO106" s="133"/>
      <c r="IP106" s="133"/>
      <c r="IQ106" s="133"/>
      <c r="IR106" s="133"/>
      <c r="IS106" s="133"/>
      <c r="IT106" s="133"/>
      <c r="IU106" s="133"/>
      <c r="IV106" s="133"/>
      <c r="IW106" s="133"/>
    </row>
    <row r="107" customFormat="false" ht="12" hidden="true" customHeight="true" outlineLevel="0" collapsed="false">
      <c r="A107" s="134" t="s">
        <v>72</v>
      </c>
      <c r="B107" s="81" t="n">
        <v>36933</v>
      </c>
      <c r="C107" s="124" t="n">
        <v>3900</v>
      </c>
      <c r="D107" s="124" t="n">
        <v>3104.144</v>
      </c>
      <c r="E107" s="125" t="n">
        <v>7004.144</v>
      </c>
      <c r="F107" s="126" t="n">
        <v>1732</v>
      </c>
      <c r="G107" s="135"/>
      <c r="H107" s="135"/>
      <c r="I107" s="124" t="n">
        <v>559.87</v>
      </c>
      <c r="J107" s="124" t="n">
        <v>491</v>
      </c>
      <c r="K107" s="124" t="n">
        <v>2598.299</v>
      </c>
      <c r="L107" s="124" t="n">
        <v>850.168</v>
      </c>
      <c r="M107" s="124" t="n">
        <v>318.216</v>
      </c>
      <c r="N107" s="124" t="n">
        <v>860</v>
      </c>
      <c r="O107" s="124" t="n">
        <v>-1</v>
      </c>
      <c r="P107" s="125" t="n">
        <v>7408.553</v>
      </c>
      <c r="Q107" s="126" t="n">
        <v>-117.916</v>
      </c>
      <c r="R107" s="124" t="n">
        <v>-286.614</v>
      </c>
      <c r="S107" s="124" t="n">
        <v>-404.53</v>
      </c>
      <c r="T107" s="136" t="n">
        <v>7154978</v>
      </c>
      <c r="U107" s="125" t="n">
        <v>17369733</v>
      </c>
      <c r="V107" s="58" t="n">
        <v>0.121000000000322</v>
      </c>
      <c r="W107" s="130" t="n">
        <v>21.5163449741832</v>
      </c>
      <c r="X107" s="53" t="n">
        <v>39</v>
      </c>
      <c r="Y107" s="55" t="n">
        <v>20</v>
      </c>
      <c r="Z107" s="132" t="n">
        <v>29.5</v>
      </c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3"/>
      <c r="CC107" s="133"/>
      <c r="CD107" s="133"/>
      <c r="CE107" s="133"/>
      <c r="CF107" s="133"/>
      <c r="CG107" s="133"/>
      <c r="CH107" s="133"/>
      <c r="CI107" s="133"/>
      <c r="CJ107" s="133"/>
      <c r="CK107" s="133"/>
      <c r="CL107" s="133"/>
      <c r="CM107" s="133"/>
      <c r="CN107" s="133"/>
      <c r="CO107" s="133"/>
      <c r="CP107" s="133"/>
      <c r="CQ107" s="133"/>
      <c r="CR107" s="133"/>
      <c r="CS107" s="133"/>
      <c r="CT107" s="133"/>
      <c r="CU107" s="133"/>
      <c r="CV107" s="133"/>
      <c r="CW107" s="133"/>
      <c r="CX107" s="133"/>
      <c r="CY107" s="133"/>
      <c r="CZ107" s="133"/>
      <c r="DA107" s="133"/>
      <c r="DB107" s="133"/>
      <c r="DC107" s="133"/>
      <c r="DD107" s="133"/>
      <c r="DE107" s="133"/>
      <c r="DF107" s="133"/>
      <c r="DG107" s="133"/>
      <c r="DH107" s="133"/>
      <c r="DI107" s="133"/>
      <c r="DJ107" s="133"/>
      <c r="DK107" s="133"/>
      <c r="DL107" s="133"/>
      <c r="DM107" s="133"/>
      <c r="DN107" s="133"/>
      <c r="DO107" s="133"/>
      <c r="DP107" s="133"/>
      <c r="DQ107" s="133"/>
      <c r="DR107" s="133"/>
      <c r="DS107" s="133"/>
      <c r="DT107" s="133"/>
      <c r="DU107" s="133"/>
      <c r="DV107" s="133"/>
      <c r="DW107" s="133"/>
      <c r="DX107" s="133"/>
      <c r="DY107" s="133"/>
      <c r="DZ107" s="133"/>
      <c r="EA107" s="133"/>
      <c r="EB107" s="133"/>
      <c r="EC107" s="133"/>
      <c r="ED107" s="133"/>
      <c r="EE107" s="133"/>
      <c r="EF107" s="133"/>
      <c r="EG107" s="133"/>
      <c r="EH107" s="133"/>
      <c r="EI107" s="133"/>
      <c r="EJ107" s="133"/>
      <c r="EK107" s="133"/>
      <c r="EL107" s="133"/>
      <c r="EM107" s="133"/>
      <c r="EN107" s="133"/>
      <c r="EO107" s="133"/>
      <c r="EP107" s="133"/>
      <c r="EQ107" s="133"/>
      <c r="ER107" s="133"/>
      <c r="ES107" s="133"/>
      <c r="ET107" s="133"/>
      <c r="EU107" s="133"/>
      <c r="EV107" s="133"/>
      <c r="EW107" s="133"/>
      <c r="EX107" s="133"/>
      <c r="EY107" s="133"/>
      <c r="EZ107" s="133"/>
      <c r="FA107" s="133"/>
      <c r="FB107" s="133"/>
      <c r="FC107" s="133"/>
      <c r="FD107" s="133"/>
      <c r="FE107" s="133"/>
      <c r="FF107" s="133"/>
      <c r="FG107" s="133"/>
      <c r="FH107" s="133"/>
      <c r="FI107" s="133"/>
      <c r="FJ107" s="133"/>
      <c r="FK107" s="133"/>
      <c r="FL107" s="133"/>
      <c r="FM107" s="133"/>
      <c r="FN107" s="133"/>
      <c r="FO107" s="133"/>
      <c r="FP107" s="133"/>
      <c r="FQ107" s="133"/>
      <c r="FR107" s="133"/>
      <c r="FS107" s="133"/>
      <c r="FT107" s="133"/>
      <c r="FU107" s="133"/>
      <c r="FV107" s="133"/>
      <c r="FW107" s="133"/>
      <c r="FX107" s="133"/>
      <c r="FY107" s="133"/>
      <c r="FZ107" s="133"/>
      <c r="GA107" s="133"/>
      <c r="GB107" s="133"/>
      <c r="GC107" s="133"/>
      <c r="GD107" s="133"/>
      <c r="GE107" s="133"/>
      <c r="GF107" s="133"/>
      <c r="GG107" s="133"/>
      <c r="GH107" s="133"/>
      <c r="GI107" s="133"/>
      <c r="GJ107" s="133"/>
      <c r="GK107" s="133"/>
      <c r="GL107" s="133"/>
      <c r="GM107" s="133"/>
      <c r="GN107" s="133"/>
      <c r="GO107" s="133"/>
      <c r="GP107" s="133"/>
      <c r="GQ107" s="133"/>
      <c r="GR107" s="133"/>
      <c r="GS107" s="133"/>
      <c r="GT107" s="133"/>
      <c r="GU107" s="133"/>
      <c r="GV107" s="133"/>
      <c r="GW107" s="133"/>
      <c r="GX107" s="133"/>
      <c r="GY107" s="133"/>
      <c r="GZ107" s="133"/>
      <c r="HA107" s="133"/>
      <c r="HB107" s="133"/>
      <c r="HC107" s="133"/>
      <c r="HD107" s="133"/>
      <c r="HE107" s="133"/>
      <c r="HF107" s="133"/>
      <c r="HG107" s="133"/>
      <c r="HH107" s="133"/>
      <c r="HI107" s="133"/>
      <c r="HJ107" s="133"/>
      <c r="HK107" s="133"/>
      <c r="HL107" s="133"/>
      <c r="HM107" s="133"/>
      <c r="HN107" s="133"/>
      <c r="HO107" s="133"/>
      <c r="HP107" s="133"/>
      <c r="HQ107" s="133"/>
      <c r="HR107" s="133"/>
      <c r="HS107" s="133"/>
      <c r="HT107" s="133"/>
      <c r="HU107" s="133"/>
      <c r="HV107" s="133"/>
      <c r="HW107" s="133"/>
      <c r="HX107" s="133"/>
      <c r="HY107" s="133"/>
      <c r="HZ107" s="133"/>
      <c r="IA107" s="133"/>
      <c r="IB107" s="133"/>
      <c r="IC107" s="133"/>
      <c r="ID107" s="133"/>
      <c r="IE107" s="133"/>
      <c r="IF107" s="133"/>
      <c r="IG107" s="133"/>
      <c r="IH107" s="133"/>
      <c r="II107" s="133"/>
      <c r="IJ107" s="133"/>
      <c r="IK107" s="133"/>
      <c r="IL107" s="133"/>
      <c r="IM107" s="133"/>
      <c r="IN107" s="133"/>
      <c r="IO107" s="133"/>
      <c r="IP107" s="133"/>
      <c r="IQ107" s="133"/>
      <c r="IR107" s="133"/>
      <c r="IS107" s="133"/>
      <c r="IT107" s="133"/>
      <c r="IU107" s="133"/>
      <c r="IV107" s="133"/>
      <c r="IW107" s="133"/>
    </row>
    <row r="108" customFormat="false" ht="12" hidden="true" customHeight="true" outlineLevel="0" collapsed="false">
      <c r="A108" s="134" t="s">
        <v>73</v>
      </c>
      <c r="B108" s="81" t="n">
        <v>36934</v>
      </c>
      <c r="C108" s="124" t="n">
        <v>3907.822</v>
      </c>
      <c r="D108" s="124" t="n">
        <v>3019.845</v>
      </c>
      <c r="E108" s="125" t="n">
        <v>6927.667</v>
      </c>
      <c r="F108" s="126" t="n">
        <v>1472.993</v>
      </c>
      <c r="G108" s="135"/>
      <c r="H108" s="135"/>
      <c r="I108" s="124" t="n">
        <v>586.846</v>
      </c>
      <c r="J108" s="124" t="n">
        <v>491</v>
      </c>
      <c r="K108" s="124" t="n">
        <v>2597.632</v>
      </c>
      <c r="L108" s="124" t="n">
        <v>794.802</v>
      </c>
      <c r="M108" s="124" t="n">
        <v>589.204</v>
      </c>
      <c r="N108" s="124" t="n">
        <v>858.177</v>
      </c>
      <c r="O108" s="124" t="n">
        <v>0.004</v>
      </c>
      <c r="P108" s="125" t="n">
        <v>7390.658</v>
      </c>
      <c r="Q108" s="126" t="n">
        <v>-210.541</v>
      </c>
      <c r="R108" s="124" t="n">
        <v>-252.45</v>
      </c>
      <c r="S108" s="124" t="n">
        <v>-462.991</v>
      </c>
      <c r="T108" s="136" t="n">
        <v>6944437</v>
      </c>
      <c r="U108" s="125" t="n">
        <v>17117283</v>
      </c>
      <c r="V108" s="129" t="n">
        <v>0</v>
      </c>
      <c r="W108" s="130" t="n">
        <v>27.9986848042934</v>
      </c>
      <c r="X108" s="53" t="n">
        <v>41</v>
      </c>
      <c r="Y108" s="55" t="n">
        <v>32</v>
      </c>
      <c r="Z108" s="132" t="n">
        <v>36.5</v>
      </c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33"/>
      <c r="BT108" s="133"/>
      <c r="BU108" s="133"/>
      <c r="BV108" s="133"/>
      <c r="BW108" s="133"/>
      <c r="BX108" s="133"/>
      <c r="BY108" s="133"/>
      <c r="BZ108" s="133"/>
      <c r="CA108" s="133"/>
      <c r="CB108" s="133"/>
      <c r="CC108" s="133"/>
      <c r="CD108" s="133"/>
      <c r="CE108" s="133"/>
      <c r="CF108" s="133"/>
      <c r="CG108" s="133"/>
      <c r="CH108" s="133"/>
      <c r="CI108" s="133"/>
      <c r="CJ108" s="133"/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133"/>
      <c r="DF108" s="133"/>
      <c r="DG108" s="133"/>
      <c r="DH108" s="133"/>
      <c r="DI108" s="133"/>
      <c r="DJ108" s="133"/>
      <c r="DK108" s="133"/>
      <c r="DL108" s="133"/>
      <c r="DM108" s="133"/>
      <c r="DN108" s="133"/>
      <c r="DO108" s="133"/>
      <c r="DP108" s="133"/>
      <c r="DQ108" s="133"/>
      <c r="DR108" s="133"/>
      <c r="DS108" s="133"/>
      <c r="DT108" s="133"/>
      <c r="DU108" s="133"/>
      <c r="DV108" s="133"/>
      <c r="DW108" s="133"/>
      <c r="DX108" s="133"/>
      <c r="DY108" s="133"/>
      <c r="DZ108" s="133"/>
      <c r="EA108" s="133"/>
      <c r="EB108" s="133"/>
      <c r="EC108" s="133"/>
      <c r="ED108" s="133"/>
      <c r="EE108" s="133"/>
      <c r="EF108" s="133"/>
      <c r="EG108" s="133"/>
      <c r="EH108" s="133"/>
      <c r="EI108" s="133"/>
      <c r="EJ108" s="133"/>
      <c r="EK108" s="133"/>
      <c r="EL108" s="133"/>
      <c r="EM108" s="133"/>
      <c r="EN108" s="133"/>
      <c r="EO108" s="133"/>
      <c r="EP108" s="133"/>
      <c r="EQ108" s="133"/>
      <c r="ER108" s="133"/>
      <c r="ES108" s="133"/>
      <c r="ET108" s="133"/>
      <c r="EU108" s="133"/>
      <c r="EV108" s="133"/>
      <c r="EW108" s="133"/>
      <c r="EX108" s="133"/>
      <c r="EY108" s="133"/>
      <c r="EZ108" s="133"/>
      <c r="FA108" s="133"/>
      <c r="FB108" s="133"/>
      <c r="FC108" s="133"/>
      <c r="FD108" s="133"/>
      <c r="FE108" s="133"/>
      <c r="FF108" s="133"/>
      <c r="FG108" s="133"/>
      <c r="FH108" s="133"/>
      <c r="FI108" s="133"/>
      <c r="FJ108" s="133"/>
      <c r="FK108" s="133"/>
      <c r="FL108" s="133"/>
      <c r="FM108" s="133"/>
      <c r="FN108" s="133"/>
      <c r="FO108" s="133"/>
      <c r="FP108" s="133"/>
      <c r="FQ108" s="133"/>
      <c r="FR108" s="133"/>
      <c r="FS108" s="133"/>
      <c r="FT108" s="133"/>
      <c r="FU108" s="133"/>
      <c r="FV108" s="133"/>
      <c r="FW108" s="133"/>
      <c r="FX108" s="133"/>
      <c r="FY108" s="133"/>
      <c r="FZ108" s="133"/>
      <c r="GA108" s="133"/>
      <c r="GB108" s="133"/>
      <c r="GC108" s="133"/>
      <c r="GD108" s="133"/>
      <c r="GE108" s="133"/>
      <c r="GF108" s="133"/>
      <c r="GG108" s="133"/>
      <c r="GH108" s="133"/>
      <c r="GI108" s="133"/>
      <c r="GJ108" s="133"/>
      <c r="GK108" s="133"/>
      <c r="GL108" s="133"/>
      <c r="GM108" s="133"/>
      <c r="GN108" s="133"/>
      <c r="GO108" s="133"/>
      <c r="GP108" s="133"/>
      <c r="GQ108" s="133"/>
      <c r="GR108" s="133"/>
      <c r="GS108" s="133"/>
      <c r="GT108" s="133"/>
      <c r="GU108" s="133"/>
      <c r="GV108" s="133"/>
      <c r="GW108" s="133"/>
      <c r="GX108" s="133"/>
      <c r="GY108" s="133"/>
      <c r="GZ108" s="133"/>
      <c r="HA108" s="133"/>
      <c r="HB108" s="133"/>
      <c r="HC108" s="133"/>
      <c r="HD108" s="133"/>
      <c r="HE108" s="133"/>
      <c r="HF108" s="133"/>
      <c r="HG108" s="133"/>
      <c r="HH108" s="133"/>
      <c r="HI108" s="133"/>
      <c r="HJ108" s="133"/>
      <c r="HK108" s="133"/>
      <c r="HL108" s="133"/>
      <c r="HM108" s="133"/>
      <c r="HN108" s="133"/>
      <c r="HO108" s="133"/>
      <c r="HP108" s="133"/>
      <c r="HQ108" s="133"/>
      <c r="HR108" s="133"/>
      <c r="HS108" s="133"/>
      <c r="HT108" s="133"/>
      <c r="HU108" s="133"/>
      <c r="HV108" s="133"/>
      <c r="HW108" s="133"/>
      <c r="HX108" s="133"/>
      <c r="HY108" s="133"/>
      <c r="HZ108" s="133"/>
      <c r="IA108" s="133"/>
      <c r="IB108" s="133"/>
      <c r="IC108" s="133"/>
      <c r="ID108" s="133"/>
      <c r="IE108" s="133"/>
      <c r="IF108" s="133"/>
      <c r="IG108" s="133"/>
      <c r="IH108" s="133"/>
      <c r="II108" s="133"/>
      <c r="IJ108" s="133"/>
      <c r="IK108" s="133"/>
      <c r="IL108" s="133"/>
      <c r="IM108" s="133"/>
      <c r="IN108" s="133"/>
      <c r="IO108" s="133"/>
      <c r="IP108" s="133"/>
      <c r="IQ108" s="133"/>
      <c r="IR108" s="133"/>
      <c r="IS108" s="133"/>
      <c r="IT108" s="133"/>
      <c r="IU108" s="133"/>
      <c r="IV108" s="133"/>
      <c r="IW108" s="133"/>
    </row>
    <row r="109" customFormat="false" ht="12" hidden="true" customHeight="true" outlineLevel="0" collapsed="false">
      <c r="A109" s="134" t="s">
        <v>74</v>
      </c>
      <c r="B109" s="81" t="n">
        <v>36935</v>
      </c>
      <c r="C109" s="124" t="n">
        <v>3831.992</v>
      </c>
      <c r="D109" s="124" t="n">
        <v>3140.668</v>
      </c>
      <c r="E109" s="125" t="n">
        <v>6972.66</v>
      </c>
      <c r="F109" s="126" t="n">
        <v>1040.511</v>
      </c>
      <c r="G109" s="135"/>
      <c r="H109" s="135"/>
      <c r="I109" s="124" t="n">
        <v>659.574</v>
      </c>
      <c r="J109" s="124" t="n">
        <v>495</v>
      </c>
      <c r="K109" s="124" t="n">
        <v>2677.944</v>
      </c>
      <c r="L109" s="124" t="n">
        <v>807.999</v>
      </c>
      <c r="M109" s="124" t="n">
        <v>968.024</v>
      </c>
      <c r="N109" s="124" t="n">
        <v>845.778</v>
      </c>
      <c r="O109" s="124" t="n">
        <v>4</v>
      </c>
      <c r="P109" s="125" t="n">
        <v>7498.83</v>
      </c>
      <c r="Q109" s="126" t="n">
        <v>-223.501</v>
      </c>
      <c r="R109" s="124" t="n">
        <v>-302.669</v>
      </c>
      <c r="S109" s="124" t="n">
        <v>-526.17</v>
      </c>
      <c r="T109" s="136" t="n">
        <v>6720936</v>
      </c>
      <c r="U109" s="125" t="n">
        <v>16814614</v>
      </c>
      <c r="V109" s="129" t="n">
        <v>0</v>
      </c>
      <c r="W109" s="130" t="n">
        <v>32.3849898901741</v>
      </c>
      <c r="X109" s="53" t="n">
        <v>34</v>
      </c>
      <c r="Y109" s="55" t="n">
        <v>30</v>
      </c>
      <c r="Z109" s="132" t="n">
        <v>32</v>
      </c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133"/>
      <c r="CB109" s="133"/>
      <c r="CC109" s="133"/>
      <c r="CD109" s="133"/>
      <c r="CE109" s="133"/>
      <c r="CF109" s="133"/>
      <c r="CG109" s="133"/>
      <c r="CH109" s="133"/>
      <c r="CI109" s="133"/>
      <c r="CJ109" s="133"/>
      <c r="CK109" s="133"/>
      <c r="CL109" s="133"/>
      <c r="CM109" s="133"/>
      <c r="CN109" s="133"/>
      <c r="CO109" s="133"/>
      <c r="CP109" s="133"/>
      <c r="CQ109" s="133"/>
      <c r="CR109" s="133"/>
      <c r="CS109" s="133"/>
      <c r="CT109" s="133"/>
      <c r="CU109" s="133"/>
      <c r="CV109" s="133"/>
      <c r="CW109" s="133"/>
      <c r="CX109" s="133"/>
      <c r="CY109" s="133"/>
      <c r="CZ109" s="133"/>
      <c r="DA109" s="133"/>
      <c r="DB109" s="133"/>
      <c r="DC109" s="133"/>
      <c r="DD109" s="133"/>
      <c r="DE109" s="133"/>
      <c r="DF109" s="133"/>
      <c r="DG109" s="133"/>
      <c r="DH109" s="133"/>
      <c r="DI109" s="133"/>
      <c r="DJ109" s="133"/>
      <c r="DK109" s="133"/>
      <c r="DL109" s="133"/>
      <c r="DM109" s="133"/>
      <c r="DN109" s="133"/>
      <c r="DO109" s="133"/>
      <c r="DP109" s="133"/>
      <c r="DQ109" s="133"/>
      <c r="DR109" s="133"/>
      <c r="DS109" s="133"/>
      <c r="DT109" s="133"/>
      <c r="DU109" s="133"/>
      <c r="DV109" s="133"/>
      <c r="DW109" s="133"/>
      <c r="DX109" s="133"/>
      <c r="DY109" s="133"/>
      <c r="DZ109" s="133"/>
      <c r="EA109" s="133"/>
      <c r="EB109" s="133"/>
      <c r="EC109" s="133"/>
      <c r="ED109" s="133"/>
      <c r="EE109" s="133"/>
      <c r="EF109" s="133"/>
      <c r="EG109" s="133"/>
      <c r="EH109" s="133"/>
      <c r="EI109" s="133"/>
      <c r="EJ109" s="133"/>
      <c r="EK109" s="133"/>
      <c r="EL109" s="133"/>
      <c r="EM109" s="133"/>
      <c r="EN109" s="133"/>
      <c r="EO109" s="133"/>
      <c r="EP109" s="133"/>
      <c r="EQ109" s="133"/>
      <c r="ER109" s="133"/>
      <c r="ES109" s="133"/>
      <c r="ET109" s="133"/>
      <c r="EU109" s="133"/>
      <c r="EV109" s="133"/>
      <c r="EW109" s="133"/>
      <c r="EX109" s="133"/>
      <c r="EY109" s="133"/>
      <c r="EZ109" s="133"/>
      <c r="FA109" s="133"/>
      <c r="FB109" s="133"/>
      <c r="FC109" s="133"/>
      <c r="FD109" s="133"/>
      <c r="FE109" s="133"/>
      <c r="FF109" s="133"/>
      <c r="FG109" s="133"/>
      <c r="FH109" s="133"/>
      <c r="FI109" s="133"/>
      <c r="FJ109" s="133"/>
      <c r="FK109" s="133"/>
      <c r="FL109" s="133"/>
      <c r="FM109" s="133"/>
      <c r="FN109" s="133"/>
      <c r="FO109" s="133"/>
      <c r="FP109" s="133"/>
      <c r="FQ109" s="133"/>
      <c r="FR109" s="133"/>
      <c r="FS109" s="133"/>
      <c r="FT109" s="133"/>
      <c r="FU109" s="133"/>
      <c r="FV109" s="133"/>
      <c r="FW109" s="133"/>
      <c r="FX109" s="133"/>
      <c r="FY109" s="133"/>
      <c r="FZ109" s="133"/>
      <c r="GA109" s="133"/>
      <c r="GB109" s="133"/>
      <c r="GC109" s="133"/>
      <c r="GD109" s="133"/>
      <c r="GE109" s="133"/>
      <c r="GF109" s="133"/>
      <c r="GG109" s="133"/>
      <c r="GH109" s="133"/>
      <c r="GI109" s="133"/>
      <c r="GJ109" s="133"/>
      <c r="GK109" s="133"/>
      <c r="GL109" s="133"/>
      <c r="GM109" s="133"/>
      <c r="GN109" s="133"/>
      <c r="GO109" s="133"/>
      <c r="GP109" s="133"/>
      <c r="GQ109" s="133"/>
      <c r="GR109" s="133"/>
      <c r="GS109" s="133"/>
      <c r="GT109" s="133"/>
      <c r="GU109" s="133"/>
      <c r="GV109" s="133"/>
      <c r="GW109" s="133"/>
      <c r="GX109" s="133"/>
      <c r="GY109" s="133"/>
      <c r="GZ109" s="133"/>
      <c r="HA109" s="133"/>
      <c r="HB109" s="133"/>
      <c r="HC109" s="133"/>
      <c r="HD109" s="133"/>
      <c r="HE109" s="133"/>
      <c r="HF109" s="133"/>
      <c r="HG109" s="133"/>
      <c r="HH109" s="133"/>
      <c r="HI109" s="133"/>
      <c r="HJ109" s="133"/>
      <c r="HK109" s="133"/>
      <c r="HL109" s="133"/>
      <c r="HM109" s="133"/>
      <c r="HN109" s="133"/>
      <c r="HO109" s="133"/>
      <c r="HP109" s="133"/>
      <c r="HQ109" s="133"/>
      <c r="HR109" s="133"/>
      <c r="HS109" s="133"/>
      <c r="HT109" s="133"/>
      <c r="HU109" s="133"/>
      <c r="HV109" s="133"/>
      <c r="HW109" s="133"/>
      <c r="HX109" s="133"/>
      <c r="HY109" s="133"/>
      <c r="HZ109" s="133"/>
      <c r="IA109" s="133"/>
      <c r="IB109" s="133"/>
      <c r="IC109" s="133"/>
      <c r="ID109" s="133"/>
      <c r="IE109" s="133"/>
      <c r="IF109" s="133"/>
      <c r="IG109" s="133"/>
      <c r="IH109" s="133"/>
      <c r="II109" s="133"/>
      <c r="IJ109" s="133"/>
      <c r="IK109" s="133"/>
      <c r="IL109" s="133"/>
      <c r="IM109" s="133"/>
      <c r="IN109" s="133"/>
      <c r="IO109" s="133"/>
      <c r="IP109" s="133"/>
      <c r="IQ109" s="133"/>
      <c r="IR109" s="133"/>
      <c r="IS109" s="133"/>
      <c r="IT109" s="133"/>
      <c r="IU109" s="133"/>
      <c r="IV109" s="133"/>
      <c r="IW109" s="133"/>
    </row>
    <row r="110" customFormat="false" ht="12" hidden="true" customHeight="true" outlineLevel="0" collapsed="false">
      <c r="A110" s="134" t="s">
        <v>68</v>
      </c>
      <c r="B110" s="81" t="n">
        <v>36936</v>
      </c>
      <c r="C110" s="124" t="n">
        <v>3846.06</v>
      </c>
      <c r="D110" s="124" t="n">
        <v>3124.47</v>
      </c>
      <c r="E110" s="125" t="n">
        <v>6970.53</v>
      </c>
      <c r="F110" s="126" t="n">
        <v>1143.651</v>
      </c>
      <c r="G110" s="135"/>
      <c r="H110" s="135"/>
      <c r="I110" s="124" t="n">
        <v>723.784</v>
      </c>
      <c r="J110" s="124" t="n">
        <v>517</v>
      </c>
      <c r="K110" s="124" t="n">
        <v>2582.399</v>
      </c>
      <c r="L110" s="124" t="n">
        <v>860.357</v>
      </c>
      <c r="M110" s="124" t="n">
        <v>1003.229</v>
      </c>
      <c r="N110" s="124" t="n">
        <v>848.403</v>
      </c>
      <c r="O110" s="124" t="n">
        <v>4</v>
      </c>
      <c r="P110" s="125" t="n">
        <v>7682.823</v>
      </c>
      <c r="Q110" s="126" t="n">
        <v>-257.285</v>
      </c>
      <c r="R110" s="124" t="n">
        <v>-455.008</v>
      </c>
      <c r="S110" s="124" t="n">
        <v>-712.293</v>
      </c>
      <c r="T110" s="136" t="n">
        <v>6463651</v>
      </c>
      <c r="U110" s="125" t="n">
        <v>16359606</v>
      </c>
      <c r="V110" s="129" t="n">
        <v>0</v>
      </c>
      <c r="W110" s="130" t="n">
        <v>26.7462807999794</v>
      </c>
      <c r="X110" s="53" t="n">
        <v>30</v>
      </c>
      <c r="Y110" s="55" t="n">
        <v>22</v>
      </c>
      <c r="Z110" s="132" t="n">
        <v>26</v>
      </c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3"/>
      <c r="CC110" s="133"/>
      <c r="CD110" s="133"/>
      <c r="CE110" s="133"/>
      <c r="CF110" s="133"/>
      <c r="CG110" s="133"/>
      <c r="CH110" s="133"/>
      <c r="CI110" s="133"/>
      <c r="CJ110" s="133"/>
      <c r="CK110" s="133"/>
      <c r="CL110" s="133"/>
      <c r="CM110" s="133"/>
      <c r="CN110" s="133"/>
      <c r="CO110" s="133"/>
      <c r="CP110" s="133"/>
      <c r="CQ110" s="133"/>
      <c r="CR110" s="133"/>
      <c r="CS110" s="133"/>
      <c r="CT110" s="133"/>
      <c r="CU110" s="133"/>
      <c r="CV110" s="133"/>
      <c r="CW110" s="133"/>
      <c r="CX110" s="133"/>
      <c r="CY110" s="133"/>
      <c r="CZ110" s="133"/>
      <c r="DA110" s="133"/>
      <c r="DB110" s="133"/>
      <c r="DC110" s="133"/>
      <c r="DD110" s="133"/>
      <c r="DE110" s="133"/>
      <c r="DF110" s="133"/>
      <c r="DG110" s="133"/>
      <c r="DH110" s="133"/>
      <c r="DI110" s="133"/>
      <c r="DJ110" s="133"/>
      <c r="DK110" s="133"/>
      <c r="DL110" s="133"/>
      <c r="DM110" s="133"/>
      <c r="DN110" s="133"/>
      <c r="DO110" s="133"/>
      <c r="DP110" s="133"/>
      <c r="DQ110" s="133"/>
      <c r="DR110" s="133"/>
      <c r="DS110" s="133"/>
      <c r="DT110" s="133"/>
      <c r="DU110" s="133"/>
      <c r="DV110" s="133"/>
      <c r="DW110" s="133"/>
      <c r="DX110" s="133"/>
      <c r="DY110" s="133"/>
      <c r="DZ110" s="133"/>
      <c r="EA110" s="133"/>
      <c r="EB110" s="133"/>
      <c r="EC110" s="133"/>
      <c r="ED110" s="133"/>
      <c r="EE110" s="133"/>
      <c r="EF110" s="133"/>
      <c r="EG110" s="133"/>
      <c r="EH110" s="133"/>
      <c r="EI110" s="133"/>
      <c r="EJ110" s="133"/>
      <c r="EK110" s="133"/>
      <c r="EL110" s="133"/>
      <c r="EM110" s="133"/>
      <c r="EN110" s="133"/>
      <c r="EO110" s="133"/>
      <c r="EP110" s="133"/>
      <c r="EQ110" s="133"/>
      <c r="ER110" s="133"/>
      <c r="ES110" s="133"/>
      <c r="ET110" s="133"/>
      <c r="EU110" s="133"/>
      <c r="EV110" s="133"/>
      <c r="EW110" s="133"/>
      <c r="EX110" s="133"/>
      <c r="EY110" s="133"/>
      <c r="EZ110" s="133"/>
      <c r="FA110" s="133"/>
      <c r="FB110" s="133"/>
      <c r="FC110" s="133"/>
      <c r="FD110" s="133"/>
      <c r="FE110" s="133"/>
      <c r="FF110" s="133"/>
      <c r="FG110" s="133"/>
      <c r="FH110" s="133"/>
      <c r="FI110" s="133"/>
      <c r="FJ110" s="133"/>
      <c r="FK110" s="133"/>
      <c r="FL110" s="133"/>
      <c r="FM110" s="133"/>
      <c r="FN110" s="133"/>
      <c r="FO110" s="133"/>
      <c r="FP110" s="133"/>
      <c r="FQ110" s="133"/>
      <c r="FR110" s="133"/>
      <c r="FS110" s="133"/>
      <c r="FT110" s="133"/>
      <c r="FU110" s="133"/>
      <c r="FV110" s="133"/>
      <c r="FW110" s="133"/>
      <c r="FX110" s="133"/>
      <c r="FY110" s="133"/>
      <c r="FZ110" s="133"/>
      <c r="GA110" s="133"/>
      <c r="GB110" s="133"/>
      <c r="GC110" s="133"/>
      <c r="GD110" s="133"/>
      <c r="GE110" s="133"/>
      <c r="GF110" s="133"/>
      <c r="GG110" s="133"/>
      <c r="GH110" s="133"/>
      <c r="GI110" s="133"/>
      <c r="GJ110" s="133"/>
      <c r="GK110" s="133"/>
      <c r="GL110" s="133"/>
      <c r="GM110" s="133"/>
      <c r="GN110" s="133"/>
      <c r="GO110" s="133"/>
      <c r="GP110" s="133"/>
      <c r="GQ110" s="133"/>
      <c r="GR110" s="133"/>
      <c r="GS110" s="133"/>
      <c r="GT110" s="133"/>
      <c r="GU110" s="133"/>
      <c r="GV110" s="133"/>
      <c r="GW110" s="133"/>
      <c r="GX110" s="133"/>
      <c r="GY110" s="133"/>
      <c r="GZ110" s="133"/>
      <c r="HA110" s="133"/>
      <c r="HB110" s="133"/>
      <c r="HC110" s="133"/>
      <c r="HD110" s="133"/>
      <c r="HE110" s="133"/>
      <c r="HF110" s="133"/>
      <c r="HG110" s="133"/>
      <c r="HH110" s="133"/>
      <c r="HI110" s="133"/>
      <c r="HJ110" s="133"/>
      <c r="HK110" s="133"/>
      <c r="HL110" s="133"/>
      <c r="HM110" s="133"/>
      <c r="HN110" s="133"/>
      <c r="HO110" s="133"/>
      <c r="HP110" s="133"/>
      <c r="HQ110" s="133"/>
      <c r="HR110" s="133"/>
      <c r="HS110" s="133"/>
      <c r="HT110" s="133"/>
      <c r="HU110" s="133"/>
      <c r="HV110" s="133"/>
      <c r="HW110" s="133"/>
      <c r="HX110" s="133"/>
      <c r="HY110" s="133"/>
      <c r="HZ110" s="133"/>
      <c r="IA110" s="133"/>
      <c r="IB110" s="133"/>
      <c r="IC110" s="133"/>
      <c r="ID110" s="133"/>
      <c r="IE110" s="133"/>
      <c r="IF110" s="133"/>
      <c r="IG110" s="133"/>
      <c r="IH110" s="133"/>
      <c r="II110" s="133"/>
      <c r="IJ110" s="133"/>
      <c r="IK110" s="133"/>
      <c r="IL110" s="133"/>
      <c r="IM110" s="133"/>
      <c r="IN110" s="133"/>
      <c r="IO110" s="133"/>
      <c r="IP110" s="133"/>
      <c r="IQ110" s="133"/>
      <c r="IR110" s="133"/>
      <c r="IS110" s="133"/>
      <c r="IT110" s="133"/>
      <c r="IU110" s="133"/>
      <c r="IV110" s="133"/>
      <c r="IW110" s="133"/>
    </row>
    <row r="111" customFormat="false" ht="12" hidden="true" customHeight="true" outlineLevel="0" collapsed="false">
      <c r="A111" s="134" t="s">
        <v>69</v>
      </c>
      <c r="B111" s="81" t="n">
        <v>36937</v>
      </c>
      <c r="C111" s="124" t="n">
        <v>3849.559</v>
      </c>
      <c r="D111" s="124" t="n">
        <v>3123.919</v>
      </c>
      <c r="E111" s="125" t="n">
        <v>6973.478</v>
      </c>
      <c r="F111" s="126" t="n">
        <v>1077.092</v>
      </c>
      <c r="G111" s="135"/>
      <c r="H111" s="135"/>
      <c r="I111" s="124" t="n">
        <v>660.43</v>
      </c>
      <c r="J111" s="124" t="n">
        <v>530</v>
      </c>
      <c r="K111" s="124" t="n">
        <v>2622.282</v>
      </c>
      <c r="L111" s="124" t="n">
        <v>837.701</v>
      </c>
      <c r="M111" s="124" t="n">
        <v>787.437</v>
      </c>
      <c r="N111" s="124" t="n">
        <v>853.313</v>
      </c>
      <c r="O111" s="124" t="n">
        <v>5</v>
      </c>
      <c r="P111" s="125" t="n">
        <v>7373.255</v>
      </c>
      <c r="Q111" s="126" t="n">
        <v>-185.608</v>
      </c>
      <c r="R111" s="124" t="n">
        <v>-214.169</v>
      </c>
      <c r="S111" s="124" t="n">
        <v>-399.777</v>
      </c>
      <c r="T111" s="136" t="n">
        <v>6278043</v>
      </c>
      <c r="U111" s="125" t="n">
        <v>16145437</v>
      </c>
      <c r="V111" s="129" t="n">
        <v>0</v>
      </c>
      <c r="W111" s="130" t="n">
        <v>15.7316199830701</v>
      </c>
      <c r="X111" s="53" t="n">
        <v>37</v>
      </c>
      <c r="Y111" s="55" t="n">
        <v>17</v>
      </c>
      <c r="Z111" s="132" t="n">
        <v>27</v>
      </c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3"/>
      <c r="CE111" s="133"/>
      <c r="CF111" s="133"/>
      <c r="CG111" s="133"/>
      <c r="CH111" s="133"/>
      <c r="CI111" s="133"/>
      <c r="CJ111" s="133"/>
      <c r="CK111" s="133"/>
      <c r="CL111" s="133"/>
      <c r="CM111" s="133"/>
      <c r="CN111" s="133"/>
      <c r="CO111" s="133"/>
      <c r="CP111" s="133"/>
      <c r="CQ111" s="133"/>
      <c r="CR111" s="133"/>
      <c r="CS111" s="133"/>
      <c r="CT111" s="133"/>
      <c r="CU111" s="133"/>
      <c r="CV111" s="133"/>
      <c r="CW111" s="133"/>
      <c r="CX111" s="133"/>
      <c r="CY111" s="133"/>
      <c r="CZ111" s="133"/>
      <c r="DA111" s="133"/>
      <c r="DB111" s="133"/>
      <c r="DC111" s="133"/>
      <c r="DD111" s="133"/>
      <c r="DE111" s="133"/>
      <c r="DF111" s="133"/>
      <c r="DG111" s="133"/>
      <c r="DH111" s="133"/>
      <c r="DI111" s="133"/>
      <c r="DJ111" s="133"/>
      <c r="DK111" s="133"/>
      <c r="DL111" s="133"/>
      <c r="DM111" s="133"/>
      <c r="DN111" s="133"/>
      <c r="DO111" s="133"/>
      <c r="DP111" s="133"/>
      <c r="DQ111" s="133"/>
      <c r="DR111" s="133"/>
      <c r="DS111" s="133"/>
      <c r="DT111" s="133"/>
      <c r="DU111" s="133"/>
      <c r="DV111" s="133"/>
      <c r="DW111" s="133"/>
      <c r="DX111" s="133"/>
      <c r="DY111" s="133"/>
      <c r="DZ111" s="133"/>
      <c r="EA111" s="133"/>
      <c r="EB111" s="133"/>
      <c r="EC111" s="133"/>
      <c r="ED111" s="133"/>
      <c r="EE111" s="133"/>
      <c r="EF111" s="133"/>
      <c r="EG111" s="133"/>
      <c r="EH111" s="133"/>
      <c r="EI111" s="133"/>
      <c r="EJ111" s="133"/>
      <c r="EK111" s="133"/>
      <c r="EL111" s="133"/>
      <c r="EM111" s="133"/>
      <c r="EN111" s="133"/>
      <c r="EO111" s="133"/>
      <c r="EP111" s="133"/>
      <c r="EQ111" s="133"/>
      <c r="ER111" s="133"/>
      <c r="ES111" s="133"/>
      <c r="ET111" s="133"/>
      <c r="EU111" s="133"/>
      <c r="EV111" s="133"/>
      <c r="EW111" s="133"/>
      <c r="EX111" s="133"/>
      <c r="EY111" s="133"/>
      <c r="EZ111" s="133"/>
      <c r="FA111" s="133"/>
      <c r="FB111" s="133"/>
      <c r="FC111" s="133"/>
      <c r="FD111" s="133"/>
      <c r="FE111" s="133"/>
      <c r="FF111" s="133"/>
      <c r="FG111" s="133"/>
      <c r="FH111" s="133"/>
      <c r="FI111" s="133"/>
      <c r="FJ111" s="133"/>
      <c r="FK111" s="133"/>
      <c r="FL111" s="133"/>
      <c r="FM111" s="133"/>
      <c r="FN111" s="133"/>
      <c r="FO111" s="133"/>
      <c r="FP111" s="133"/>
      <c r="FQ111" s="133"/>
      <c r="FR111" s="133"/>
      <c r="FS111" s="133"/>
      <c r="FT111" s="133"/>
      <c r="FU111" s="133"/>
      <c r="FV111" s="133"/>
      <c r="FW111" s="133"/>
      <c r="FX111" s="133"/>
      <c r="FY111" s="133"/>
      <c r="FZ111" s="133"/>
      <c r="GA111" s="133"/>
      <c r="GB111" s="133"/>
      <c r="GC111" s="133"/>
      <c r="GD111" s="133"/>
      <c r="GE111" s="133"/>
      <c r="GF111" s="133"/>
      <c r="GG111" s="133"/>
      <c r="GH111" s="133"/>
      <c r="GI111" s="133"/>
      <c r="GJ111" s="133"/>
      <c r="GK111" s="133"/>
      <c r="GL111" s="133"/>
      <c r="GM111" s="133"/>
      <c r="GN111" s="133"/>
      <c r="GO111" s="133"/>
      <c r="GP111" s="133"/>
      <c r="GQ111" s="133"/>
      <c r="GR111" s="133"/>
      <c r="GS111" s="133"/>
      <c r="GT111" s="133"/>
      <c r="GU111" s="133"/>
      <c r="GV111" s="133"/>
      <c r="GW111" s="133"/>
      <c r="GX111" s="133"/>
      <c r="GY111" s="133"/>
      <c r="GZ111" s="133"/>
      <c r="HA111" s="133"/>
      <c r="HB111" s="133"/>
      <c r="HC111" s="133"/>
      <c r="HD111" s="133"/>
      <c r="HE111" s="133"/>
      <c r="HF111" s="133"/>
      <c r="HG111" s="133"/>
      <c r="HH111" s="133"/>
      <c r="HI111" s="133"/>
      <c r="HJ111" s="133"/>
      <c r="HK111" s="133"/>
      <c r="HL111" s="133"/>
      <c r="HM111" s="133"/>
      <c r="HN111" s="133"/>
      <c r="HO111" s="133"/>
      <c r="HP111" s="133"/>
      <c r="HQ111" s="133"/>
      <c r="HR111" s="133"/>
      <c r="HS111" s="133"/>
      <c r="HT111" s="133"/>
      <c r="HU111" s="133"/>
      <c r="HV111" s="133"/>
      <c r="HW111" s="133"/>
      <c r="HX111" s="133"/>
      <c r="HY111" s="133"/>
      <c r="HZ111" s="133"/>
      <c r="IA111" s="133"/>
      <c r="IB111" s="133"/>
      <c r="IC111" s="133"/>
      <c r="ID111" s="133"/>
      <c r="IE111" s="133"/>
      <c r="IF111" s="133"/>
      <c r="IG111" s="133"/>
      <c r="IH111" s="133"/>
      <c r="II111" s="133"/>
      <c r="IJ111" s="133"/>
      <c r="IK111" s="133"/>
      <c r="IL111" s="133"/>
      <c r="IM111" s="133"/>
      <c r="IN111" s="133"/>
      <c r="IO111" s="133"/>
      <c r="IP111" s="133"/>
      <c r="IQ111" s="133"/>
      <c r="IR111" s="133"/>
      <c r="IS111" s="133"/>
      <c r="IT111" s="133"/>
      <c r="IU111" s="133"/>
      <c r="IV111" s="133"/>
      <c r="IW111" s="133"/>
    </row>
    <row r="112" customFormat="false" ht="12" hidden="true" customHeight="true" outlineLevel="0" collapsed="false">
      <c r="A112" s="134" t="s">
        <v>70</v>
      </c>
      <c r="B112" s="81" t="n">
        <v>36938</v>
      </c>
      <c r="C112" s="124" t="n">
        <v>3842.09</v>
      </c>
      <c r="D112" s="124" t="n">
        <v>3191.14</v>
      </c>
      <c r="E112" s="125" t="n">
        <v>7033.23</v>
      </c>
      <c r="F112" s="126" t="n">
        <v>1224.79</v>
      </c>
      <c r="G112" s="135"/>
      <c r="H112" s="135"/>
      <c r="I112" s="124" t="n">
        <v>609.836</v>
      </c>
      <c r="J112" s="124" t="n">
        <v>506</v>
      </c>
      <c r="K112" s="124" t="n">
        <v>2635.752</v>
      </c>
      <c r="L112" s="124" t="n">
        <v>842.293</v>
      </c>
      <c r="M112" s="124" t="n">
        <v>791.38</v>
      </c>
      <c r="N112" s="124" t="n">
        <v>853.336</v>
      </c>
      <c r="O112" s="124" t="n">
        <v>-1</v>
      </c>
      <c r="P112" s="125" t="n">
        <v>7462.387</v>
      </c>
      <c r="Q112" s="126" t="n">
        <v>-49.51</v>
      </c>
      <c r="R112" s="124" t="n">
        <v>-379.647</v>
      </c>
      <c r="S112" s="124" t="n">
        <v>-429.157</v>
      </c>
      <c r="T112" s="136" t="n">
        <v>6228533</v>
      </c>
      <c r="U112" s="125" t="n">
        <v>15765790</v>
      </c>
      <c r="V112" s="129" t="n">
        <v>0</v>
      </c>
      <c r="W112" s="130" t="n">
        <v>23.9927270165656</v>
      </c>
      <c r="X112" s="53" t="n">
        <v>43</v>
      </c>
      <c r="Y112" s="55" t="n">
        <v>26</v>
      </c>
      <c r="Z112" s="132" t="n">
        <v>34.5</v>
      </c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3"/>
      <c r="BR112" s="133"/>
      <c r="BS112" s="133"/>
      <c r="BT112" s="133"/>
      <c r="BU112" s="133"/>
      <c r="BV112" s="133"/>
      <c r="BW112" s="133"/>
      <c r="BX112" s="133"/>
      <c r="BY112" s="133"/>
      <c r="BZ112" s="133"/>
      <c r="CA112" s="133"/>
      <c r="CB112" s="133"/>
      <c r="CC112" s="133"/>
      <c r="CD112" s="133"/>
      <c r="CE112" s="133"/>
      <c r="CF112" s="133"/>
      <c r="CG112" s="133"/>
      <c r="CH112" s="133"/>
      <c r="CI112" s="133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133"/>
      <c r="CU112" s="133"/>
      <c r="CV112" s="133"/>
      <c r="CW112" s="133"/>
      <c r="CX112" s="133"/>
      <c r="CY112" s="133"/>
      <c r="CZ112" s="133"/>
      <c r="DA112" s="133"/>
      <c r="DB112" s="133"/>
      <c r="DC112" s="133"/>
      <c r="DD112" s="133"/>
      <c r="DE112" s="133"/>
      <c r="DF112" s="133"/>
      <c r="DG112" s="133"/>
      <c r="DH112" s="133"/>
      <c r="DI112" s="133"/>
      <c r="DJ112" s="133"/>
      <c r="DK112" s="133"/>
      <c r="DL112" s="133"/>
      <c r="DM112" s="133"/>
      <c r="DN112" s="133"/>
      <c r="DO112" s="133"/>
      <c r="DP112" s="133"/>
      <c r="DQ112" s="133"/>
      <c r="DR112" s="133"/>
      <c r="DS112" s="133"/>
      <c r="DT112" s="133"/>
      <c r="DU112" s="133"/>
      <c r="DV112" s="133"/>
      <c r="DW112" s="133"/>
      <c r="DX112" s="133"/>
      <c r="DY112" s="133"/>
      <c r="DZ112" s="133"/>
      <c r="EA112" s="133"/>
      <c r="EB112" s="133"/>
      <c r="EC112" s="133"/>
      <c r="ED112" s="133"/>
      <c r="EE112" s="133"/>
      <c r="EF112" s="133"/>
      <c r="EG112" s="133"/>
      <c r="EH112" s="133"/>
      <c r="EI112" s="133"/>
      <c r="EJ112" s="133"/>
      <c r="EK112" s="133"/>
      <c r="EL112" s="133"/>
      <c r="EM112" s="133"/>
      <c r="EN112" s="133"/>
      <c r="EO112" s="133"/>
      <c r="EP112" s="133"/>
      <c r="EQ112" s="133"/>
      <c r="ER112" s="133"/>
      <c r="ES112" s="133"/>
      <c r="ET112" s="133"/>
      <c r="EU112" s="133"/>
      <c r="EV112" s="133"/>
      <c r="EW112" s="133"/>
      <c r="EX112" s="133"/>
      <c r="EY112" s="133"/>
      <c r="EZ112" s="133"/>
      <c r="FA112" s="133"/>
      <c r="FB112" s="133"/>
      <c r="FC112" s="133"/>
      <c r="FD112" s="133"/>
      <c r="FE112" s="133"/>
      <c r="FF112" s="133"/>
      <c r="FG112" s="133"/>
      <c r="FH112" s="133"/>
      <c r="FI112" s="133"/>
      <c r="FJ112" s="133"/>
      <c r="FK112" s="133"/>
      <c r="FL112" s="133"/>
      <c r="FM112" s="133"/>
      <c r="FN112" s="133"/>
      <c r="FO112" s="133"/>
      <c r="FP112" s="133"/>
      <c r="FQ112" s="133"/>
      <c r="FR112" s="133"/>
      <c r="FS112" s="133"/>
      <c r="FT112" s="133"/>
      <c r="FU112" s="133"/>
      <c r="FV112" s="133"/>
      <c r="FW112" s="133"/>
      <c r="FX112" s="133"/>
      <c r="FY112" s="133"/>
      <c r="FZ112" s="133"/>
      <c r="GA112" s="133"/>
      <c r="GB112" s="133"/>
      <c r="GC112" s="133"/>
      <c r="GD112" s="133"/>
      <c r="GE112" s="133"/>
      <c r="GF112" s="133"/>
      <c r="GG112" s="133"/>
      <c r="GH112" s="133"/>
      <c r="GI112" s="133"/>
      <c r="GJ112" s="133"/>
      <c r="GK112" s="133"/>
      <c r="GL112" s="133"/>
      <c r="GM112" s="133"/>
      <c r="GN112" s="133"/>
      <c r="GO112" s="133"/>
      <c r="GP112" s="133"/>
      <c r="GQ112" s="133"/>
      <c r="GR112" s="133"/>
      <c r="GS112" s="133"/>
      <c r="GT112" s="133"/>
      <c r="GU112" s="133"/>
      <c r="GV112" s="133"/>
      <c r="GW112" s="133"/>
      <c r="GX112" s="133"/>
      <c r="GY112" s="133"/>
      <c r="GZ112" s="133"/>
      <c r="HA112" s="133"/>
      <c r="HB112" s="133"/>
      <c r="HC112" s="133"/>
      <c r="HD112" s="133"/>
      <c r="HE112" s="133"/>
      <c r="HF112" s="133"/>
      <c r="HG112" s="133"/>
      <c r="HH112" s="133"/>
      <c r="HI112" s="133"/>
      <c r="HJ112" s="133"/>
      <c r="HK112" s="133"/>
      <c r="HL112" s="133"/>
      <c r="HM112" s="133"/>
      <c r="HN112" s="133"/>
      <c r="HO112" s="133"/>
      <c r="HP112" s="133"/>
      <c r="HQ112" s="133"/>
      <c r="HR112" s="133"/>
      <c r="HS112" s="133"/>
      <c r="HT112" s="133"/>
      <c r="HU112" s="133"/>
      <c r="HV112" s="133"/>
      <c r="HW112" s="133"/>
      <c r="HX112" s="133"/>
      <c r="HY112" s="133"/>
      <c r="HZ112" s="133"/>
      <c r="IA112" s="133"/>
      <c r="IB112" s="133"/>
      <c r="IC112" s="133"/>
      <c r="ID112" s="133"/>
      <c r="IE112" s="133"/>
      <c r="IF112" s="133"/>
      <c r="IG112" s="133"/>
      <c r="IH112" s="133"/>
      <c r="II112" s="133"/>
      <c r="IJ112" s="133"/>
      <c r="IK112" s="133"/>
      <c r="IL112" s="133"/>
      <c r="IM112" s="133"/>
      <c r="IN112" s="133"/>
      <c r="IO112" s="133"/>
      <c r="IP112" s="133"/>
      <c r="IQ112" s="133"/>
      <c r="IR112" s="133"/>
      <c r="IS112" s="133"/>
      <c r="IT112" s="133"/>
      <c r="IU112" s="133"/>
      <c r="IV112" s="133"/>
      <c r="IW112" s="133"/>
    </row>
    <row r="113" customFormat="false" ht="12" hidden="true" customHeight="true" outlineLevel="0" collapsed="false">
      <c r="A113" s="134" t="s">
        <v>71</v>
      </c>
      <c r="B113" s="81" t="n">
        <v>36939</v>
      </c>
      <c r="C113" s="124" t="n">
        <v>3866.366</v>
      </c>
      <c r="D113" s="124" t="n">
        <v>3135.223</v>
      </c>
      <c r="E113" s="125" t="n">
        <v>7001.589</v>
      </c>
      <c r="F113" s="126" t="n">
        <v>894.888</v>
      </c>
      <c r="G113" s="135"/>
      <c r="H113" s="135"/>
      <c r="I113" s="124" t="n">
        <v>565.046</v>
      </c>
      <c r="J113" s="124" t="n">
        <v>500</v>
      </c>
      <c r="K113" s="124" t="n">
        <v>2620.862</v>
      </c>
      <c r="L113" s="124" t="n">
        <v>881.882</v>
      </c>
      <c r="M113" s="124" t="n">
        <v>819.054</v>
      </c>
      <c r="N113" s="124" t="n">
        <v>854.443</v>
      </c>
      <c r="O113" s="124" t="n">
        <v>4</v>
      </c>
      <c r="P113" s="125" t="n">
        <v>7140.175</v>
      </c>
      <c r="Q113" s="126" t="n">
        <v>-54.803</v>
      </c>
      <c r="R113" s="124" t="n">
        <v>-83.783</v>
      </c>
      <c r="S113" s="124" t="n">
        <v>-138.586</v>
      </c>
      <c r="T113" s="136" t="n">
        <v>6173730</v>
      </c>
      <c r="U113" s="125" t="n">
        <v>15682007</v>
      </c>
      <c r="V113" s="129" t="n">
        <v>-2.27373675443232E-013</v>
      </c>
      <c r="W113" s="130" t="n">
        <v>25.932726821274</v>
      </c>
      <c r="X113" s="53" t="n">
        <v>45</v>
      </c>
      <c r="Y113" s="55" t="n">
        <v>25</v>
      </c>
      <c r="Z113" s="132" t="n">
        <v>35</v>
      </c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3"/>
      <c r="BR113" s="133"/>
      <c r="BS113" s="133"/>
      <c r="BT113" s="133"/>
      <c r="BU113" s="133"/>
      <c r="BV113" s="133"/>
      <c r="BW113" s="133"/>
      <c r="BX113" s="133"/>
      <c r="BY113" s="133"/>
      <c r="BZ113" s="133"/>
      <c r="CA113" s="133"/>
      <c r="CB113" s="133"/>
      <c r="CC113" s="133"/>
      <c r="CD113" s="133"/>
      <c r="CE113" s="133"/>
      <c r="CF113" s="133"/>
      <c r="CG113" s="133"/>
      <c r="CH113" s="133"/>
      <c r="CI113" s="133"/>
      <c r="CJ113" s="133"/>
      <c r="CK113" s="133"/>
      <c r="CL113" s="133"/>
      <c r="CM113" s="133"/>
      <c r="CN113" s="133"/>
      <c r="CO113" s="133"/>
      <c r="CP113" s="133"/>
      <c r="CQ113" s="133"/>
      <c r="CR113" s="133"/>
      <c r="CS113" s="133"/>
      <c r="CT113" s="133"/>
      <c r="CU113" s="133"/>
      <c r="CV113" s="133"/>
      <c r="CW113" s="133"/>
      <c r="CX113" s="133"/>
      <c r="CY113" s="133"/>
      <c r="CZ113" s="133"/>
      <c r="DA113" s="133"/>
      <c r="DB113" s="133"/>
      <c r="DC113" s="133"/>
      <c r="DD113" s="133"/>
      <c r="DE113" s="133"/>
      <c r="DF113" s="133"/>
      <c r="DG113" s="133"/>
      <c r="DH113" s="133"/>
      <c r="DI113" s="133"/>
      <c r="DJ113" s="133"/>
      <c r="DK113" s="133"/>
      <c r="DL113" s="133"/>
      <c r="DM113" s="133"/>
      <c r="DN113" s="133"/>
      <c r="DO113" s="133"/>
      <c r="DP113" s="133"/>
      <c r="DQ113" s="133"/>
      <c r="DR113" s="133"/>
      <c r="DS113" s="133"/>
      <c r="DT113" s="133"/>
      <c r="DU113" s="133"/>
      <c r="DV113" s="133"/>
      <c r="DW113" s="133"/>
      <c r="DX113" s="133"/>
      <c r="DY113" s="133"/>
      <c r="DZ113" s="133"/>
      <c r="EA113" s="133"/>
      <c r="EB113" s="133"/>
      <c r="EC113" s="133"/>
      <c r="ED113" s="133"/>
      <c r="EE113" s="133"/>
      <c r="EF113" s="133"/>
      <c r="EG113" s="133"/>
      <c r="EH113" s="133"/>
      <c r="EI113" s="133"/>
      <c r="EJ113" s="133"/>
      <c r="EK113" s="133"/>
      <c r="EL113" s="133"/>
      <c r="EM113" s="133"/>
      <c r="EN113" s="133"/>
      <c r="EO113" s="133"/>
      <c r="EP113" s="133"/>
      <c r="EQ113" s="133"/>
      <c r="ER113" s="133"/>
      <c r="ES113" s="133"/>
      <c r="ET113" s="133"/>
      <c r="EU113" s="133"/>
      <c r="EV113" s="133"/>
      <c r="EW113" s="133"/>
      <c r="EX113" s="133"/>
      <c r="EY113" s="133"/>
      <c r="EZ113" s="133"/>
      <c r="FA113" s="133"/>
      <c r="FB113" s="133"/>
      <c r="FC113" s="133"/>
      <c r="FD113" s="133"/>
      <c r="FE113" s="133"/>
      <c r="FF113" s="133"/>
      <c r="FG113" s="133"/>
      <c r="FH113" s="133"/>
      <c r="FI113" s="133"/>
      <c r="FJ113" s="133"/>
      <c r="FK113" s="133"/>
      <c r="FL113" s="133"/>
      <c r="FM113" s="133"/>
      <c r="FN113" s="133"/>
      <c r="FO113" s="133"/>
      <c r="FP113" s="133"/>
      <c r="FQ113" s="133"/>
      <c r="FR113" s="133"/>
      <c r="FS113" s="133"/>
      <c r="FT113" s="133"/>
      <c r="FU113" s="133"/>
      <c r="FV113" s="133"/>
      <c r="FW113" s="133"/>
      <c r="FX113" s="133"/>
      <c r="FY113" s="133"/>
      <c r="FZ113" s="133"/>
      <c r="GA113" s="133"/>
      <c r="GB113" s="133"/>
      <c r="GC113" s="133"/>
      <c r="GD113" s="133"/>
      <c r="GE113" s="133"/>
      <c r="GF113" s="133"/>
      <c r="GG113" s="133"/>
      <c r="GH113" s="133"/>
      <c r="GI113" s="133"/>
      <c r="GJ113" s="133"/>
      <c r="GK113" s="133"/>
      <c r="GL113" s="133"/>
      <c r="GM113" s="133"/>
      <c r="GN113" s="133"/>
      <c r="GO113" s="133"/>
      <c r="GP113" s="133"/>
      <c r="GQ113" s="133"/>
      <c r="GR113" s="133"/>
      <c r="GS113" s="133"/>
      <c r="GT113" s="133"/>
      <c r="GU113" s="133"/>
      <c r="GV113" s="133"/>
      <c r="GW113" s="133"/>
      <c r="GX113" s="133"/>
      <c r="GY113" s="133"/>
      <c r="GZ113" s="133"/>
      <c r="HA113" s="133"/>
      <c r="HB113" s="133"/>
      <c r="HC113" s="133"/>
      <c r="HD113" s="133"/>
      <c r="HE113" s="133"/>
      <c r="HF113" s="133"/>
      <c r="HG113" s="133"/>
      <c r="HH113" s="133"/>
      <c r="HI113" s="133"/>
      <c r="HJ113" s="133"/>
      <c r="HK113" s="133"/>
      <c r="HL113" s="133"/>
      <c r="HM113" s="133"/>
      <c r="HN113" s="133"/>
      <c r="HO113" s="133"/>
      <c r="HP113" s="133"/>
      <c r="HQ113" s="133"/>
      <c r="HR113" s="133"/>
      <c r="HS113" s="133"/>
      <c r="HT113" s="133"/>
      <c r="HU113" s="133"/>
      <c r="HV113" s="133"/>
      <c r="HW113" s="133"/>
      <c r="HX113" s="133"/>
      <c r="HY113" s="133"/>
      <c r="HZ113" s="133"/>
      <c r="IA113" s="133"/>
      <c r="IB113" s="133"/>
      <c r="IC113" s="133"/>
      <c r="ID113" s="133"/>
      <c r="IE113" s="133"/>
      <c r="IF113" s="133"/>
      <c r="IG113" s="133"/>
      <c r="IH113" s="133"/>
      <c r="II113" s="133"/>
      <c r="IJ113" s="133"/>
      <c r="IK113" s="133"/>
      <c r="IL113" s="133"/>
      <c r="IM113" s="133"/>
      <c r="IN113" s="133"/>
      <c r="IO113" s="133"/>
      <c r="IP113" s="133"/>
      <c r="IQ113" s="133"/>
      <c r="IR113" s="133"/>
      <c r="IS113" s="133"/>
      <c r="IT113" s="133"/>
      <c r="IU113" s="133"/>
      <c r="IV113" s="133"/>
      <c r="IW113" s="133"/>
    </row>
    <row r="114" customFormat="false" ht="12" hidden="true" customHeight="true" outlineLevel="0" collapsed="false">
      <c r="A114" s="134" t="s">
        <v>72</v>
      </c>
      <c r="B114" s="81" t="n">
        <v>36940</v>
      </c>
      <c r="C114" s="124" t="n">
        <v>3779.111</v>
      </c>
      <c r="D114" s="124" t="n">
        <v>3150</v>
      </c>
      <c r="E114" s="125" t="n">
        <v>6929.111</v>
      </c>
      <c r="F114" s="126" t="n">
        <v>815.602000000001</v>
      </c>
      <c r="G114" s="135"/>
      <c r="H114" s="135"/>
      <c r="I114" s="124" t="n">
        <v>487.323</v>
      </c>
      <c r="J114" s="124" t="n">
        <v>502</v>
      </c>
      <c r="K114" s="124" t="n">
        <v>2633.165</v>
      </c>
      <c r="L114" s="124" t="n">
        <v>885</v>
      </c>
      <c r="M114" s="124" t="n">
        <v>800</v>
      </c>
      <c r="N114" s="124" t="n">
        <v>842.096</v>
      </c>
      <c r="O114" s="124" t="n">
        <v>6</v>
      </c>
      <c r="P114" s="125" t="n">
        <v>6971.186</v>
      </c>
      <c r="Q114" s="126" t="n">
        <v>-2.209</v>
      </c>
      <c r="R114" s="124" t="n">
        <v>-39.866</v>
      </c>
      <c r="S114" s="124" t="n">
        <v>-42.075</v>
      </c>
      <c r="T114" s="136" t="n">
        <v>6171521</v>
      </c>
      <c r="U114" s="125" t="n">
        <v>15642141</v>
      </c>
      <c r="V114" s="129" t="n">
        <v>1.84741111297626E-013</v>
      </c>
      <c r="W114" s="130" t="n">
        <v>34.8417236247696</v>
      </c>
      <c r="X114" s="53" t="n">
        <v>55</v>
      </c>
      <c r="Y114" s="55" t="n">
        <v>29</v>
      </c>
      <c r="Z114" s="132" t="n">
        <v>42</v>
      </c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3"/>
      <c r="BU114" s="133"/>
      <c r="BV114" s="133"/>
      <c r="BW114" s="133"/>
      <c r="BX114" s="133"/>
      <c r="BY114" s="133"/>
      <c r="BZ114" s="133"/>
      <c r="CA114" s="133"/>
      <c r="CB114" s="133"/>
      <c r="CC114" s="133"/>
      <c r="CD114" s="133"/>
      <c r="CE114" s="133"/>
      <c r="CF114" s="133"/>
      <c r="CG114" s="133"/>
      <c r="CH114" s="133"/>
      <c r="CI114" s="133"/>
      <c r="CJ114" s="133"/>
      <c r="CK114" s="133"/>
      <c r="CL114" s="133"/>
      <c r="CM114" s="133"/>
      <c r="CN114" s="133"/>
      <c r="CO114" s="133"/>
      <c r="CP114" s="133"/>
      <c r="CQ114" s="133"/>
      <c r="CR114" s="133"/>
      <c r="CS114" s="133"/>
      <c r="CT114" s="133"/>
      <c r="CU114" s="133"/>
      <c r="CV114" s="133"/>
      <c r="CW114" s="133"/>
      <c r="CX114" s="133"/>
      <c r="CY114" s="133"/>
      <c r="CZ114" s="133"/>
      <c r="DA114" s="133"/>
      <c r="DB114" s="133"/>
      <c r="DC114" s="133"/>
      <c r="DD114" s="133"/>
      <c r="DE114" s="133"/>
      <c r="DF114" s="133"/>
      <c r="DG114" s="133"/>
      <c r="DH114" s="133"/>
      <c r="DI114" s="133"/>
      <c r="DJ114" s="133"/>
      <c r="DK114" s="133"/>
      <c r="DL114" s="133"/>
      <c r="DM114" s="133"/>
      <c r="DN114" s="133"/>
      <c r="DO114" s="133"/>
      <c r="DP114" s="133"/>
      <c r="DQ114" s="133"/>
      <c r="DR114" s="133"/>
      <c r="DS114" s="133"/>
      <c r="DT114" s="133"/>
      <c r="DU114" s="133"/>
      <c r="DV114" s="133"/>
      <c r="DW114" s="133"/>
      <c r="DX114" s="133"/>
      <c r="DY114" s="133"/>
      <c r="DZ114" s="133"/>
      <c r="EA114" s="133"/>
      <c r="EB114" s="133"/>
      <c r="EC114" s="133"/>
      <c r="ED114" s="133"/>
      <c r="EE114" s="133"/>
      <c r="EF114" s="133"/>
      <c r="EG114" s="133"/>
      <c r="EH114" s="133"/>
      <c r="EI114" s="133"/>
      <c r="EJ114" s="133"/>
      <c r="EK114" s="133"/>
      <c r="EL114" s="133"/>
      <c r="EM114" s="133"/>
      <c r="EN114" s="133"/>
      <c r="EO114" s="133"/>
      <c r="EP114" s="133"/>
      <c r="EQ114" s="133"/>
      <c r="ER114" s="133"/>
      <c r="ES114" s="133"/>
      <c r="ET114" s="133"/>
      <c r="EU114" s="133"/>
      <c r="EV114" s="133"/>
      <c r="EW114" s="133"/>
      <c r="EX114" s="133"/>
      <c r="EY114" s="133"/>
      <c r="EZ114" s="133"/>
      <c r="FA114" s="133"/>
      <c r="FB114" s="133"/>
      <c r="FC114" s="133"/>
      <c r="FD114" s="133"/>
      <c r="FE114" s="133"/>
      <c r="FF114" s="133"/>
      <c r="FG114" s="133"/>
      <c r="FH114" s="133"/>
      <c r="FI114" s="133"/>
      <c r="FJ114" s="133"/>
      <c r="FK114" s="133"/>
      <c r="FL114" s="133"/>
      <c r="FM114" s="133"/>
      <c r="FN114" s="133"/>
      <c r="FO114" s="133"/>
      <c r="FP114" s="133"/>
      <c r="FQ114" s="133"/>
      <c r="FR114" s="133"/>
      <c r="FS114" s="133"/>
      <c r="FT114" s="133"/>
      <c r="FU114" s="133"/>
      <c r="FV114" s="133"/>
      <c r="FW114" s="133"/>
      <c r="FX114" s="133"/>
      <c r="FY114" s="133"/>
      <c r="FZ114" s="133"/>
      <c r="GA114" s="133"/>
      <c r="GB114" s="133"/>
      <c r="GC114" s="133"/>
      <c r="GD114" s="133"/>
      <c r="GE114" s="133"/>
      <c r="GF114" s="133"/>
      <c r="GG114" s="133"/>
      <c r="GH114" s="133"/>
      <c r="GI114" s="133"/>
      <c r="GJ114" s="133"/>
      <c r="GK114" s="133"/>
      <c r="GL114" s="133"/>
      <c r="GM114" s="133"/>
      <c r="GN114" s="133"/>
      <c r="GO114" s="133"/>
      <c r="GP114" s="133"/>
      <c r="GQ114" s="133"/>
      <c r="GR114" s="133"/>
      <c r="GS114" s="133"/>
      <c r="GT114" s="133"/>
      <c r="GU114" s="133"/>
      <c r="GV114" s="133"/>
      <c r="GW114" s="133"/>
      <c r="GX114" s="133"/>
      <c r="GY114" s="133"/>
      <c r="GZ114" s="133"/>
      <c r="HA114" s="133"/>
      <c r="HB114" s="133"/>
      <c r="HC114" s="133"/>
      <c r="HD114" s="133"/>
      <c r="HE114" s="133"/>
      <c r="HF114" s="133"/>
      <c r="HG114" s="133"/>
      <c r="HH114" s="133"/>
      <c r="HI114" s="133"/>
      <c r="HJ114" s="133"/>
      <c r="HK114" s="133"/>
      <c r="HL114" s="133"/>
      <c r="HM114" s="133"/>
      <c r="HN114" s="133"/>
      <c r="HO114" s="133"/>
      <c r="HP114" s="133"/>
      <c r="HQ114" s="133"/>
      <c r="HR114" s="133"/>
      <c r="HS114" s="133"/>
      <c r="HT114" s="133"/>
      <c r="HU114" s="133"/>
      <c r="HV114" s="133"/>
      <c r="HW114" s="133"/>
      <c r="HX114" s="133"/>
      <c r="HY114" s="133"/>
      <c r="HZ114" s="133"/>
      <c r="IA114" s="133"/>
      <c r="IB114" s="133"/>
      <c r="IC114" s="133"/>
      <c r="ID114" s="133"/>
      <c r="IE114" s="133"/>
      <c r="IF114" s="133"/>
      <c r="IG114" s="133"/>
      <c r="IH114" s="133"/>
      <c r="II114" s="133"/>
      <c r="IJ114" s="133"/>
      <c r="IK114" s="133"/>
      <c r="IL114" s="133"/>
      <c r="IM114" s="133"/>
      <c r="IN114" s="133"/>
      <c r="IO114" s="133"/>
      <c r="IP114" s="133"/>
      <c r="IQ114" s="133"/>
      <c r="IR114" s="133"/>
      <c r="IS114" s="133"/>
      <c r="IT114" s="133"/>
      <c r="IU114" s="133"/>
      <c r="IV114" s="133"/>
      <c r="IW114" s="133"/>
    </row>
    <row r="115" customFormat="false" ht="12" hidden="true" customHeight="true" outlineLevel="0" collapsed="false">
      <c r="A115" s="134" t="s">
        <v>73</v>
      </c>
      <c r="B115" s="81" t="n">
        <v>36941</v>
      </c>
      <c r="C115" s="124" t="n">
        <v>3857.321</v>
      </c>
      <c r="D115" s="124" t="n">
        <v>3094.183</v>
      </c>
      <c r="E115" s="125" t="n">
        <v>6951.504</v>
      </c>
      <c r="F115" s="126" t="n">
        <v>736.972</v>
      </c>
      <c r="G115" s="135"/>
      <c r="H115" s="135"/>
      <c r="I115" s="124" t="n">
        <v>482.935</v>
      </c>
      <c r="J115" s="124" t="n">
        <v>496</v>
      </c>
      <c r="K115" s="124" t="n">
        <v>2539.282</v>
      </c>
      <c r="L115" s="124" t="n">
        <v>894.246</v>
      </c>
      <c r="M115" s="124" t="n">
        <v>808.436</v>
      </c>
      <c r="N115" s="124" t="n">
        <v>842</v>
      </c>
      <c r="O115" s="124" t="n">
        <v>7</v>
      </c>
      <c r="P115" s="125" t="n">
        <v>6806.871</v>
      </c>
      <c r="Q115" s="126" t="n">
        <v>30.834</v>
      </c>
      <c r="R115" s="124" t="n">
        <v>113.799</v>
      </c>
      <c r="S115" s="124" t="n">
        <v>144.633</v>
      </c>
      <c r="T115" s="136" t="n">
        <v>6202355</v>
      </c>
      <c r="U115" s="125" t="n">
        <v>15755940</v>
      </c>
      <c r="V115" s="129" t="n">
        <v>0</v>
      </c>
      <c r="W115" s="130" t="n">
        <v>39.4574631718466</v>
      </c>
      <c r="X115" s="53" t="n">
        <v>55</v>
      </c>
      <c r="Y115" s="55" t="n">
        <v>38</v>
      </c>
      <c r="Z115" s="132" t="n">
        <v>46.5</v>
      </c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133"/>
      <c r="BM115" s="133"/>
      <c r="BN115" s="133"/>
      <c r="BO115" s="133"/>
      <c r="BP115" s="133"/>
      <c r="BQ115" s="133"/>
      <c r="BR115" s="133"/>
      <c r="BS115" s="133"/>
      <c r="BT115" s="133"/>
      <c r="BU115" s="133"/>
      <c r="BV115" s="133"/>
      <c r="BW115" s="133"/>
      <c r="BX115" s="133"/>
      <c r="BY115" s="133"/>
      <c r="BZ115" s="133"/>
      <c r="CA115" s="133"/>
      <c r="CB115" s="133"/>
      <c r="CC115" s="133"/>
      <c r="CD115" s="133"/>
      <c r="CE115" s="133"/>
      <c r="CF115" s="133"/>
      <c r="CG115" s="133"/>
      <c r="CH115" s="133"/>
      <c r="CI115" s="133"/>
      <c r="CJ115" s="133"/>
      <c r="CK115" s="133"/>
      <c r="CL115" s="133"/>
      <c r="CM115" s="133"/>
      <c r="CN115" s="133"/>
      <c r="CO115" s="133"/>
      <c r="CP115" s="133"/>
      <c r="CQ115" s="133"/>
      <c r="CR115" s="133"/>
      <c r="CS115" s="133"/>
      <c r="CT115" s="133"/>
      <c r="CU115" s="133"/>
      <c r="CV115" s="133"/>
      <c r="CW115" s="133"/>
      <c r="CX115" s="133"/>
      <c r="CY115" s="133"/>
      <c r="CZ115" s="133"/>
      <c r="DA115" s="133"/>
      <c r="DB115" s="133"/>
      <c r="DC115" s="133"/>
      <c r="DD115" s="133"/>
      <c r="DE115" s="133"/>
      <c r="DF115" s="133"/>
      <c r="DG115" s="133"/>
      <c r="DH115" s="133"/>
      <c r="DI115" s="133"/>
      <c r="DJ115" s="133"/>
      <c r="DK115" s="133"/>
      <c r="DL115" s="133"/>
      <c r="DM115" s="133"/>
      <c r="DN115" s="133"/>
      <c r="DO115" s="133"/>
      <c r="DP115" s="133"/>
      <c r="DQ115" s="133"/>
      <c r="DR115" s="133"/>
      <c r="DS115" s="133"/>
      <c r="DT115" s="133"/>
      <c r="DU115" s="133"/>
      <c r="DV115" s="133"/>
      <c r="DW115" s="133"/>
      <c r="DX115" s="133"/>
      <c r="DY115" s="133"/>
      <c r="DZ115" s="133"/>
      <c r="EA115" s="133"/>
      <c r="EB115" s="133"/>
      <c r="EC115" s="133"/>
      <c r="ED115" s="133"/>
      <c r="EE115" s="133"/>
      <c r="EF115" s="133"/>
      <c r="EG115" s="133"/>
      <c r="EH115" s="133"/>
      <c r="EI115" s="133"/>
      <c r="EJ115" s="133"/>
      <c r="EK115" s="133"/>
      <c r="EL115" s="133"/>
      <c r="EM115" s="133"/>
      <c r="EN115" s="133"/>
      <c r="EO115" s="133"/>
      <c r="EP115" s="133"/>
      <c r="EQ115" s="133"/>
      <c r="ER115" s="133"/>
      <c r="ES115" s="133"/>
      <c r="ET115" s="133"/>
      <c r="EU115" s="133"/>
      <c r="EV115" s="133"/>
      <c r="EW115" s="133"/>
      <c r="EX115" s="133"/>
      <c r="EY115" s="133"/>
      <c r="EZ115" s="133"/>
      <c r="FA115" s="133"/>
      <c r="FB115" s="133"/>
      <c r="FC115" s="133"/>
      <c r="FD115" s="133"/>
      <c r="FE115" s="133"/>
      <c r="FF115" s="133"/>
      <c r="FG115" s="133"/>
      <c r="FH115" s="133"/>
      <c r="FI115" s="133"/>
      <c r="FJ115" s="133"/>
      <c r="FK115" s="133"/>
      <c r="FL115" s="133"/>
      <c r="FM115" s="133"/>
      <c r="FN115" s="133"/>
      <c r="FO115" s="133"/>
      <c r="FP115" s="133"/>
      <c r="FQ115" s="133"/>
      <c r="FR115" s="133"/>
      <c r="FS115" s="133"/>
      <c r="FT115" s="133"/>
      <c r="FU115" s="133"/>
      <c r="FV115" s="133"/>
      <c r="FW115" s="133"/>
      <c r="FX115" s="133"/>
      <c r="FY115" s="133"/>
      <c r="FZ115" s="133"/>
      <c r="GA115" s="133"/>
      <c r="GB115" s="133"/>
      <c r="GC115" s="133"/>
      <c r="GD115" s="133"/>
      <c r="GE115" s="133"/>
      <c r="GF115" s="133"/>
      <c r="GG115" s="133"/>
      <c r="GH115" s="133"/>
      <c r="GI115" s="133"/>
      <c r="GJ115" s="133"/>
      <c r="GK115" s="133"/>
      <c r="GL115" s="133"/>
      <c r="GM115" s="133"/>
      <c r="GN115" s="133"/>
      <c r="GO115" s="133"/>
      <c r="GP115" s="133"/>
      <c r="GQ115" s="133"/>
      <c r="GR115" s="133"/>
      <c r="GS115" s="133"/>
      <c r="GT115" s="133"/>
      <c r="GU115" s="133"/>
      <c r="GV115" s="133"/>
      <c r="GW115" s="133"/>
      <c r="GX115" s="133"/>
      <c r="GY115" s="133"/>
      <c r="GZ115" s="133"/>
      <c r="HA115" s="133"/>
      <c r="HB115" s="133"/>
      <c r="HC115" s="133"/>
      <c r="HD115" s="133"/>
      <c r="HE115" s="133"/>
      <c r="HF115" s="133"/>
      <c r="HG115" s="133"/>
      <c r="HH115" s="133"/>
      <c r="HI115" s="133"/>
      <c r="HJ115" s="133"/>
      <c r="HK115" s="133"/>
      <c r="HL115" s="133"/>
      <c r="HM115" s="133"/>
      <c r="HN115" s="133"/>
      <c r="HO115" s="133"/>
      <c r="HP115" s="133"/>
      <c r="HQ115" s="133"/>
      <c r="HR115" s="133"/>
      <c r="HS115" s="133"/>
      <c r="HT115" s="133"/>
      <c r="HU115" s="133"/>
      <c r="HV115" s="133"/>
      <c r="HW115" s="133"/>
      <c r="HX115" s="133"/>
      <c r="HY115" s="133"/>
      <c r="HZ115" s="133"/>
      <c r="IA115" s="133"/>
      <c r="IB115" s="133"/>
      <c r="IC115" s="133"/>
      <c r="ID115" s="133"/>
      <c r="IE115" s="133"/>
      <c r="IF115" s="133"/>
      <c r="IG115" s="133"/>
      <c r="IH115" s="133"/>
      <c r="II115" s="133"/>
      <c r="IJ115" s="133"/>
      <c r="IK115" s="133"/>
      <c r="IL115" s="133"/>
      <c r="IM115" s="133"/>
      <c r="IN115" s="133"/>
      <c r="IO115" s="133"/>
      <c r="IP115" s="133"/>
      <c r="IQ115" s="133"/>
      <c r="IR115" s="133"/>
      <c r="IS115" s="133"/>
      <c r="IT115" s="133"/>
      <c r="IU115" s="133"/>
      <c r="IV115" s="133"/>
      <c r="IW115" s="133"/>
    </row>
    <row r="116" customFormat="false" ht="12" hidden="true" customHeight="true" outlineLevel="0" collapsed="false">
      <c r="A116" s="134" t="s">
        <v>74</v>
      </c>
      <c r="B116" s="81" t="n">
        <v>36942</v>
      </c>
      <c r="C116" s="124" t="n">
        <v>3835.472</v>
      </c>
      <c r="D116" s="124" t="n">
        <v>3031.205</v>
      </c>
      <c r="E116" s="125" t="n">
        <v>6866.677</v>
      </c>
      <c r="F116" s="126" t="n">
        <v>903.105</v>
      </c>
      <c r="G116" s="135"/>
      <c r="H116" s="135"/>
      <c r="I116" s="124" t="n">
        <v>550.652</v>
      </c>
      <c r="J116" s="124" t="n">
        <v>507</v>
      </c>
      <c r="K116" s="124" t="n">
        <v>2547.935</v>
      </c>
      <c r="L116" s="124" t="n">
        <v>820.462</v>
      </c>
      <c r="M116" s="124" t="n">
        <v>818.833</v>
      </c>
      <c r="N116" s="124" t="n">
        <v>843.068</v>
      </c>
      <c r="O116" s="124" t="n">
        <v>3</v>
      </c>
      <c r="P116" s="125" t="n">
        <v>6994.055</v>
      </c>
      <c r="Q116" s="126" t="n">
        <v>-70.263</v>
      </c>
      <c r="R116" s="124" t="n">
        <v>-57.115</v>
      </c>
      <c r="S116" s="124" t="n">
        <v>-127.378</v>
      </c>
      <c r="T116" s="136" t="n">
        <v>6132092</v>
      </c>
      <c r="U116" s="125" t="n">
        <v>15698825</v>
      </c>
      <c r="V116" s="129" t="n">
        <v>-5.96855898038484E-013</v>
      </c>
      <c r="W116" s="130" t="n">
        <v>39.0319000637255</v>
      </c>
      <c r="X116" s="53" t="n">
        <v>49</v>
      </c>
      <c r="Y116" s="55" t="n">
        <v>34</v>
      </c>
      <c r="Z116" s="132" t="n">
        <v>41.5</v>
      </c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133"/>
      <c r="BM116" s="133"/>
      <c r="BN116" s="133"/>
      <c r="BO116" s="133"/>
      <c r="BP116" s="133"/>
      <c r="BQ116" s="133"/>
      <c r="BR116" s="133"/>
      <c r="BS116" s="133"/>
      <c r="BT116" s="133"/>
      <c r="BU116" s="133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133"/>
      <c r="CF116" s="133"/>
      <c r="CG116" s="133"/>
      <c r="CH116" s="133"/>
      <c r="CI116" s="133"/>
      <c r="CJ116" s="133"/>
      <c r="CK116" s="133"/>
      <c r="CL116" s="133"/>
      <c r="CM116" s="133"/>
      <c r="CN116" s="133"/>
      <c r="CO116" s="133"/>
      <c r="CP116" s="133"/>
      <c r="CQ116" s="133"/>
      <c r="CR116" s="133"/>
      <c r="CS116" s="133"/>
      <c r="CT116" s="133"/>
      <c r="CU116" s="133"/>
      <c r="CV116" s="133"/>
      <c r="CW116" s="133"/>
      <c r="CX116" s="133"/>
      <c r="CY116" s="133"/>
      <c r="CZ116" s="133"/>
      <c r="DA116" s="133"/>
      <c r="DB116" s="133"/>
      <c r="DC116" s="133"/>
      <c r="DD116" s="133"/>
      <c r="DE116" s="133"/>
      <c r="DF116" s="133"/>
      <c r="DG116" s="133"/>
      <c r="DH116" s="133"/>
      <c r="DI116" s="133"/>
      <c r="DJ116" s="133"/>
      <c r="DK116" s="133"/>
      <c r="DL116" s="133"/>
      <c r="DM116" s="133"/>
      <c r="DN116" s="133"/>
      <c r="DO116" s="133"/>
      <c r="DP116" s="133"/>
      <c r="DQ116" s="133"/>
      <c r="DR116" s="133"/>
      <c r="DS116" s="133"/>
      <c r="DT116" s="133"/>
      <c r="DU116" s="133"/>
      <c r="DV116" s="133"/>
      <c r="DW116" s="133"/>
      <c r="DX116" s="133"/>
      <c r="DY116" s="133"/>
      <c r="DZ116" s="133"/>
      <c r="EA116" s="133"/>
      <c r="EB116" s="133"/>
      <c r="EC116" s="133"/>
      <c r="ED116" s="133"/>
      <c r="EE116" s="133"/>
      <c r="EF116" s="133"/>
      <c r="EG116" s="133"/>
      <c r="EH116" s="133"/>
      <c r="EI116" s="133"/>
      <c r="EJ116" s="133"/>
      <c r="EK116" s="133"/>
      <c r="EL116" s="133"/>
      <c r="EM116" s="133"/>
      <c r="EN116" s="133"/>
      <c r="EO116" s="133"/>
      <c r="EP116" s="133"/>
      <c r="EQ116" s="133"/>
      <c r="ER116" s="133"/>
      <c r="ES116" s="133"/>
      <c r="ET116" s="133"/>
      <c r="EU116" s="133"/>
      <c r="EV116" s="133"/>
      <c r="EW116" s="133"/>
      <c r="EX116" s="133"/>
      <c r="EY116" s="133"/>
      <c r="EZ116" s="133"/>
      <c r="FA116" s="133"/>
      <c r="FB116" s="133"/>
      <c r="FC116" s="133"/>
      <c r="FD116" s="133"/>
      <c r="FE116" s="133"/>
      <c r="FF116" s="133"/>
      <c r="FG116" s="133"/>
      <c r="FH116" s="133"/>
      <c r="FI116" s="133"/>
      <c r="FJ116" s="133"/>
      <c r="FK116" s="133"/>
      <c r="FL116" s="133"/>
      <c r="FM116" s="133"/>
      <c r="FN116" s="133"/>
      <c r="FO116" s="133"/>
      <c r="FP116" s="133"/>
      <c r="FQ116" s="133"/>
      <c r="FR116" s="133"/>
      <c r="FS116" s="133"/>
      <c r="FT116" s="133"/>
      <c r="FU116" s="133"/>
      <c r="FV116" s="133"/>
      <c r="FW116" s="133"/>
      <c r="FX116" s="133"/>
      <c r="FY116" s="133"/>
      <c r="FZ116" s="133"/>
      <c r="GA116" s="133"/>
      <c r="GB116" s="133"/>
      <c r="GC116" s="133"/>
      <c r="GD116" s="133"/>
      <c r="GE116" s="133"/>
      <c r="GF116" s="133"/>
      <c r="GG116" s="133"/>
      <c r="GH116" s="133"/>
      <c r="GI116" s="133"/>
      <c r="GJ116" s="133"/>
      <c r="GK116" s="133"/>
      <c r="GL116" s="133"/>
      <c r="GM116" s="133"/>
      <c r="GN116" s="133"/>
      <c r="GO116" s="133"/>
      <c r="GP116" s="133"/>
      <c r="GQ116" s="133"/>
      <c r="GR116" s="133"/>
      <c r="GS116" s="133"/>
      <c r="GT116" s="133"/>
      <c r="GU116" s="133"/>
      <c r="GV116" s="133"/>
      <c r="GW116" s="133"/>
      <c r="GX116" s="133"/>
      <c r="GY116" s="133"/>
      <c r="GZ116" s="133"/>
      <c r="HA116" s="133"/>
      <c r="HB116" s="133"/>
      <c r="HC116" s="133"/>
      <c r="HD116" s="133"/>
      <c r="HE116" s="133"/>
      <c r="HF116" s="133"/>
      <c r="HG116" s="133"/>
      <c r="HH116" s="133"/>
      <c r="HI116" s="133"/>
      <c r="HJ116" s="133"/>
      <c r="HK116" s="133"/>
      <c r="HL116" s="133"/>
      <c r="HM116" s="133"/>
      <c r="HN116" s="133"/>
      <c r="HO116" s="133"/>
      <c r="HP116" s="133"/>
      <c r="HQ116" s="133"/>
      <c r="HR116" s="133"/>
      <c r="HS116" s="133"/>
      <c r="HT116" s="133"/>
      <c r="HU116" s="133"/>
      <c r="HV116" s="133"/>
      <c r="HW116" s="133"/>
      <c r="HX116" s="133"/>
      <c r="HY116" s="133"/>
      <c r="HZ116" s="133"/>
      <c r="IA116" s="133"/>
      <c r="IB116" s="133"/>
      <c r="IC116" s="133"/>
      <c r="ID116" s="133"/>
      <c r="IE116" s="133"/>
      <c r="IF116" s="133"/>
      <c r="IG116" s="133"/>
      <c r="IH116" s="133"/>
      <c r="II116" s="133"/>
      <c r="IJ116" s="133"/>
      <c r="IK116" s="133"/>
      <c r="IL116" s="133"/>
      <c r="IM116" s="133"/>
      <c r="IN116" s="133"/>
      <c r="IO116" s="133"/>
      <c r="IP116" s="133"/>
      <c r="IQ116" s="133"/>
      <c r="IR116" s="133"/>
      <c r="IS116" s="133"/>
      <c r="IT116" s="133"/>
      <c r="IU116" s="133"/>
      <c r="IV116" s="133"/>
      <c r="IW116" s="133"/>
    </row>
    <row r="117" customFormat="false" ht="12" hidden="true" customHeight="true" outlineLevel="0" collapsed="false">
      <c r="A117" s="134" t="s">
        <v>68</v>
      </c>
      <c r="B117" s="81" t="n">
        <v>36943</v>
      </c>
      <c r="C117" s="124" t="n">
        <v>3779.754</v>
      </c>
      <c r="D117" s="124" t="n">
        <v>3050</v>
      </c>
      <c r="E117" s="125" t="n">
        <v>6829.754</v>
      </c>
      <c r="F117" s="126" t="n">
        <v>901.962999999999</v>
      </c>
      <c r="G117" s="135"/>
      <c r="H117" s="135"/>
      <c r="I117" s="124" t="n">
        <v>531.715</v>
      </c>
      <c r="J117" s="124" t="n">
        <v>498</v>
      </c>
      <c r="K117" s="124" t="n">
        <v>2530</v>
      </c>
      <c r="L117" s="124" t="n">
        <v>837.761</v>
      </c>
      <c r="M117" s="124" t="n">
        <v>804.894</v>
      </c>
      <c r="N117" s="124" t="n">
        <v>844.161</v>
      </c>
      <c r="O117" s="124" t="n">
        <v>11</v>
      </c>
      <c r="P117" s="125" t="n">
        <v>6959.494</v>
      </c>
      <c r="Q117" s="126" t="n">
        <v>-74.094</v>
      </c>
      <c r="R117" s="124" t="n">
        <v>-55.646</v>
      </c>
      <c r="S117" s="124" t="n">
        <v>-129.74</v>
      </c>
      <c r="T117" s="136" t="n">
        <v>6057998</v>
      </c>
      <c r="U117" s="125" t="n">
        <v>15643179</v>
      </c>
      <c r="V117" s="129" t="n">
        <v>2.27373675443232E-013</v>
      </c>
      <c r="W117" s="130" t="n">
        <v>37.0255513441291</v>
      </c>
      <c r="X117" s="53" t="n">
        <v>51</v>
      </c>
      <c r="Y117" s="55" t="n">
        <v>32</v>
      </c>
      <c r="Z117" s="132" t="n">
        <v>41.5</v>
      </c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133"/>
      <c r="BA117" s="133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133"/>
      <c r="CF117" s="133"/>
      <c r="CG117" s="133"/>
      <c r="CH117" s="133"/>
      <c r="CI117" s="133"/>
      <c r="CJ117" s="133"/>
      <c r="CK117" s="133"/>
      <c r="CL117" s="133"/>
      <c r="CM117" s="133"/>
      <c r="CN117" s="133"/>
      <c r="CO117" s="133"/>
      <c r="CP117" s="133"/>
      <c r="CQ117" s="133"/>
      <c r="CR117" s="133"/>
      <c r="CS117" s="133"/>
      <c r="CT117" s="133"/>
      <c r="CU117" s="133"/>
      <c r="CV117" s="133"/>
      <c r="CW117" s="133"/>
      <c r="CX117" s="133"/>
      <c r="CY117" s="133"/>
      <c r="CZ117" s="133"/>
      <c r="DA117" s="133"/>
      <c r="DB117" s="133"/>
      <c r="DC117" s="133"/>
      <c r="DD117" s="133"/>
      <c r="DE117" s="133"/>
      <c r="DF117" s="133"/>
      <c r="DG117" s="133"/>
      <c r="DH117" s="133"/>
      <c r="DI117" s="133"/>
      <c r="DJ117" s="133"/>
      <c r="DK117" s="133"/>
      <c r="DL117" s="133"/>
      <c r="DM117" s="133"/>
      <c r="DN117" s="133"/>
      <c r="DO117" s="133"/>
      <c r="DP117" s="133"/>
      <c r="DQ117" s="133"/>
      <c r="DR117" s="133"/>
      <c r="DS117" s="133"/>
      <c r="DT117" s="133"/>
      <c r="DU117" s="133"/>
      <c r="DV117" s="133"/>
      <c r="DW117" s="133"/>
      <c r="DX117" s="133"/>
      <c r="DY117" s="133"/>
      <c r="DZ117" s="133"/>
      <c r="EA117" s="133"/>
      <c r="EB117" s="133"/>
      <c r="EC117" s="133"/>
      <c r="ED117" s="133"/>
      <c r="EE117" s="133"/>
      <c r="EF117" s="133"/>
      <c r="EG117" s="133"/>
      <c r="EH117" s="133"/>
      <c r="EI117" s="133"/>
      <c r="EJ117" s="133"/>
      <c r="EK117" s="133"/>
      <c r="EL117" s="133"/>
      <c r="EM117" s="133"/>
      <c r="EN117" s="133"/>
      <c r="EO117" s="133"/>
      <c r="EP117" s="133"/>
      <c r="EQ117" s="133"/>
      <c r="ER117" s="133"/>
      <c r="ES117" s="133"/>
      <c r="ET117" s="133"/>
      <c r="EU117" s="133"/>
      <c r="EV117" s="133"/>
      <c r="EW117" s="133"/>
      <c r="EX117" s="133"/>
      <c r="EY117" s="133"/>
      <c r="EZ117" s="133"/>
      <c r="FA117" s="133"/>
      <c r="FB117" s="133"/>
      <c r="FC117" s="133"/>
      <c r="FD117" s="133"/>
      <c r="FE117" s="133"/>
      <c r="FF117" s="133"/>
      <c r="FG117" s="133"/>
      <c r="FH117" s="133"/>
      <c r="FI117" s="133"/>
      <c r="FJ117" s="133"/>
      <c r="FK117" s="133"/>
      <c r="FL117" s="133"/>
      <c r="FM117" s="133"/>
      <c r="FN117" s="133"/>
      <c r="FO117" s="133"/>
      <c r="FP117" s="133"/>
      <c r="FQ117" s="133"/>
      <c r="FR117" s="133"/>
      <c r="FS117" s="133"/>
      <c r="FT117" s="133"/>
      <c r="FU117" s="133"/>
      <c r="FV117" s="133"/>
      <c r="FW117" s="133"/>
      <c r="FX117" s="133"/>
      <c r="FY117" s="133"/>
      <c r="FZ117" s="133"/>
      <c r="GA117" s="133"/>
      <c r="GB117" s="133"/>
      <c r="GC117" s="133"/>
      <c r="GD117" s="133"/>
      <c r="GE117" s="133"/>
      <c r="GF117" s="133"/>
      <c r="GG117" s="133"/>
      <c r="GH117" s="133"/>
      <c r="GI117" s="133"/>
      <c r="GJ117" s="133"/>
      <c r="GK117" s="133"/>
      <c r="GL117" s="133"/>
      <c r="GM117" s="133"/>
      <c r="GN117" s="133"/>
      <c r="GO117" s="133"/>
      <c r="GP117" s="133"/>
      <c r="GQ117" s="133"/>
      <c r="GR117" s="133"/>
      <c r="GS117" s="133"/>
      <c r="GT117" s="133"/>
      <c r="GU117" s="133"/>
      <c r="GV117" s="133"/>
      <c r="GW117" s="133"/>
      <c r="GX117" s="133"/>
      <c r="GY117" s="133"/>
      <c r="GZ117" s="133"/>
      <c r="HA117" s="133"/>
      <c r="HB117" s="133"/>
      <c r="HC117" s="133"/>
      <c r="HD117" s="133"/>
      <c r="HE117" s="133"/>
      <c r="HF117" s="133"/>
      <c r="HG117" s="133"/>
      <c r="HH117" s="133"/>
      <c r="HI117" s="133"/>
      <c r="HJ117" s="133"/>
      <c r="HK117" s="133"/>
      <c r="HL117" s="133"/>
      <c r="HM117" s="133"/>
      <c r="HN117" s="133"/>
      <c r="HO117" s="133"/>
      <c r="HP117" s="133"/>
      <c r="HQ117" s="133"/>
      <c r="HR117" s="133"/>
      <c r="HS117" s="133"/>
      <c r="HT117" s="133"/>
      <c r="HU117" s="133"/>
      <c r="HV117" s="133"/>
      <c r="HW117" s="133"/>
      <c r="HX117" s="133"/>
      <c r="HY117" s="133"/>
      <c r="HZ117" s="133"/>
      <c r="IA117" s="133"/>
      <c r="IB117" s="133"/>
      <c r="IC117" s="133"/>
      <c r="ID117" s="133"/>
      <c r="IE117" s="133"/>
      <c r="IF117" s="133"/>
      <c r="IG117" s="133"/>
      <c r="IH117" s="133"/>
      <c r="II117" s="133"/>
      <c r="IJ117" s="133"/>
      <c r="IK117" s="133"/>
      <c r="IL117" s="133"/>
      <c r="IM117" s="133"/>
      <c r="IN117" s="133"/>
      <c r="IO117" s="133"/>
      <c r="IP117" s="133"/>
      <c r="IQ117" s="133"/>
      <c r="IR117" s="133"/>
      <c r="IS117" s="133"/>
      <c r="IT117" s="133"/>
      <c r="IU117" s="133"/>
      <c r="IV117" s="133"/>
      <c r="IW117" s="133"/>
    </row>
    <row r="118" customFormat="false" ht="12" hidden="true" customHeight="true" outlineLevel="0" collapsed="false">
      <c r="A118" s="134" t="s">
        <v>69</v>
      </c>
      <c r="B118" s="81" t="n">
        <v>36944</v>
      </c>
      <c r="C118" s="124" t="n">
        <v>3859.096</v>
      </c>
      <c r="D118" s="124" t="n">
        <v>3050</v>
      </c>
      <c r="E118" s="125" t="n">
        <v>6909.096</v>
      </c>
      <c r="F118" s="126" t="n">
        <v>840.448</v>
      </c>
      <c r="G118" s="135"/>
      <c r="H118" s="135"/>
      <c r="I118" s="124" t="n">
        <v>505.348</v>
      </c>
      <c r="J118" s="124" t="n">
        <v>453</v>
      </c>
      <c r="K118" s="124" t="n">
        <v>2530</v>
      </c>
      <c r="L118" s="124" t="n">
        <v>865.241</v>
      </c>
      <c r="M118" s="124" t="n">
        <v>838.126</v>
      </c>
      <c r="N118" s="124" t="n">
        <v>843.685</v>
      </c>
      <c r="O118" s="124" t="n">
        <v>1</v>
      </c>
      <c r="P118" s="125" t="n">
        <v>6876.848</v>
      </c>
      <c r="Q118" s="126" t="n">
        <v>-85.768</v>
      </c>
      <c r="R118" s="124" t="n">
        <v>118.016</v>
      </c>
      <c r="S118" s="124" t="n">
        <v>32.248</v>
      </c>
      <c r="T118" s="136" t="n">
        <v>5972230</v>
      </c>
      <c r="U118" s="125" t="n">
        <v>15761195</v>
      </c>
      <c r="V118" s="129" t="n">
        <v>-4.12114786740858E-013</v>
      </c>
      <c r="W118" s="130" t="n">
        <v>38.8821422368929</v>
      </c>
      <c r="X118" s="53" t="n">
        <v>57</v>
      </c>
      <c r="Y118" s="55" t="n">
        <v>35</v>
      </c>
      <c r="Z118" s="132" t="n">
        <v>46</v>
      </c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133"/>
      <c r="BS118" s="133"/>
      <c r="BT118" s="133"/>
      <c r="BU118" s="133"/>
      <c r="BV118" s="133"/>
      <c r="BW118" s="133"/>
      <c r="BX118" s="133"/>
      <c r="BY118" s="133"/>
      <c r="BZ118" s="133"/>
      <c r="CA118" s="133"/>
      <c r="CB118" s="133"/>
      <c r="CC118" s="133"/>
      <c r="CD118" s="133"/>
      <c r="CE118" s="133"/>
      <c r="CF118" s="133"/>
      <c r="CG118" s="133"/>
      <c r="CH118" s="133"/>
      <c r="CI118" s="133"/>
      <c r="CJ118" s="133"/>
      <c r="CK118" s="133"/>
      <c r="CL118" s="133"/>
      <c r="CM118" s="133"/>
      <c r="CN118" s="133"/>
      <c r="CO118" s="133"/>
      <c r="CP118" s="133"/>
      <c r="CQ118" s="133"/>
      <c r="CR118" s="133"/>
      <c r="CS118" s="133"/>
      <c r="CT118" s="133"/>
      <c r="CU118" s="133"/>
      <c r="CV118" s="133"/>
      <c r="CW118" s="133"/>
      <c r="CX118" s="133"/>
      <c r="CY118" s="133"/>
      <c r="CZ118" s="133"/>
      <c r="DA118" s="133"/>
      <c r="DB118" s="133"/>
      <c r="DC118" s="133"/>
      <c r="DD118" s="133"/>
      <c r="DE118" s="133"/>
      <c r="DF118" s="133"/>
      <c r="DG118" s="133"/>
      <c r="DH118" s="133"/>
      <c r="DI118" s="133"/>
      <c r="DJ118" s="133"/>
      <c r="DK118" s="133"/>
      <c r="DL118" s="133"/>
      <c r="DM118" s="133"/>
      <c r="DN118" s="133"/>
      <c r="DO118" s="133"/>
      <c r="DP118" s="133"/>
      <c r="DQ118" s="133"/>
      <c r="DR118" s="133"/>
      <c r="DS118" s="133"/>
      <c r="DT118" s="133"/>
      <c r="DU118" s="133"/>
      <c r="DV118" s="133"/>
      <c r="DW118" s="133"/>
      <c r="DX118" s="133"/>
      <c r="DY118" s="133"/>
      <c r="DZ118" s="133"/>
      <c r="EA118" s="133"/>
      <c r="EB118" s="133"/>
      <c r="EC118" s="133"/>
      <c r="ED118" s="133"/>
      <c r="EE118" s="133"/>
      <c r="EF118" s="133"/>
      <c r="EG118" s="133"/>
      <c r="EH118" s="133"/>
      <c r="EI118" s="133"/>
      <c r="EJ118" s="133"/>
      <c r="EK118" s="133"/>
      <c r="EL118" s="133"/>
      <c r="EM118" s="133"/>
      <c r="EN118" s="133"/>
      <c r="EO118" s="133"/>
      <c r="EP118" s="133"/>
      <c r="EQ118" s="133"/>
      <c r="ER118" s="133"/>
      <c r="ES118" s="133"/>
      <c r="ET118" s="133"/>
      <c r="EU118" s="133"/>
      <c r="EV118" s="133"/>
      <c r="EW118" s="133"/>
      <c r="EX118" s="133"/>
      <c r="EY118" s="133"/>
      <c r="EZ118" s="133"/>
      <c r="FA118" s="133"/>
      <c r="FB118" s="133"/>
      <c r="FC118" s="133"/>
      <c r="FD118" s="133"/>
      <c r="FE118" s="133"/>
      <c r="FF118" s="133"/>
      <c r="FG118" s="133"/>
      <c r="FH118" s="133"/>
      <c r="FI118" s="133"/>
      <c r="FJ118" s="133"/>
      <c r="FK118" s="133"/>
      <c r="FL118" s="133"/>
      <c r="FM118" s="133"/>
      <c r="FN118" s="133"/>
      <c r="FO118" s="133"/>
      <c r="FP118" s="133"/>
      <c r="FQ118" s="133"/>
      <c r="FR118" s="133"/>
      <c r="FS118" s="133"/>
      <c r="FT118" s="133"/>
      <c r="FU118" s="133"/>
      <c r="FV118" s="133"/>
      <c r="FW118" s="133"/>
      <c r="FX118" s="133"/>
      <c r="FY118" s="133"/>
      <c r="FZ118" s="133"/>
      <c r="GA118" s="133"/>
      <c r="GB118" s="133"/>
      <c r="GC118" s="133"/>
      <c r="GD118" s="133"/>
      <c r="GE118" s="133"/>
      <c r="GF118" s="133"/>
      <c r="GG118" s="133"/>
      <c r="GH118" s="133"/>
      <c r="GI118" s="133"/>
      <c r="GJ118" s="133"/>
      <c r="GK118" s="133"/>
      <c r="GL118" s="133"/>
      <c r="GM118" s="133"/>
      <c r="GN118" s="133"/>
      <c r="GO118" s="133"/>
      <c r="GP118" s="133"/>
      <c r="GQ118" s="133"/>
      <c r="GR118" s="133"/>
      <c r="GS118" s="133"/>
      <c r="GT118" s="133"/>
      <c r="GU118" s="133"/>
      <c r="GV118" s="133"/>
      <c r="GW118" s="133"/>
      <c r="GX118" s="133"/>
      <c r="GY118" s="133"/>
      <c r="GZ118" s="133"/>
      <c r="HA118" s="133"/>
      <c r="HB118" s="133"/>
      <c r="HC118" s="133"/>
      <c r="HD118" s="133"/>
      <c r="HE118" s="133"/>
      <c r="HF118" s="133"/>
      <c r="HG118" s="133"/>
      <c r="HH118" s="133"/>
      <c r="HI118" s="133"/>
      <c r="HJ118" s="133"/>
      <c r="HK118" s="133"/>
      <c r="HL118" s="133"/>
      <c r="HM118" s="133"/>
      <c r="HN118" s="133"/>
      <c r="HO118" s="133"/>
      <c r="HP118" s="133"/>
      <c r="HQ118" s="133"/>
      <c r="HR118" s="133"/>
      <c r="HS118" s="133"/>
      <c r="HT118" s="133"/>
      <c r="HU118" s="133"/>
      <c r="HV118" s="133"/>
      <c r="HW118" s="133"/>
      <c r="HX118" s="133"/>
      <c r="HY118" s="133"/>
      <c r="HZ118" s="133"/>
      <c r="IA118" s="133"/>
      <c r="IB118" s="133"/>
      <c r="IC118" s="133"/>
      <c r="ID118" s="133"/>
      <c r="IE118" s="133"/>
      <c r="IF118" s="133"/>
      <c r="IG118" s="133"/>
      <c r="IH118" s="133"/>
      <c r="II118" s="133"/>
      <c r="IJ118" s="133"/>
      <c r="IK118" s="133"/>
      <c r="IL118" s="133"/>
      <c r="IM118" s="133"/>
      <c r="IN118" s="133"/>
      <c r="IO118" s="133"/>
      <c r="IP118" s="133"/>
      <c r="IQ118" s="133"/>
      <c r="IR118" s="133"/>
      <c r="IS118" s="133"/>
      <c r="IT118" s="133"/>
      <c r="IU118" s="133"/>
      <c r="IV118" s="133"/>
      <c r="IW118" s="133"/>
    </row>
    <row r="119" customFormat="false" ht="12" hidden="true" customHeight="true" outlineLevel="0" collapsed="false">
      <c r="A119" s="134" t="s">
        <v>70</v>
      </c>
      <c r="B119" s="81" t="n">
        <v>36945</v>
      </c>
      <c r="C119" s="124" t="n">
        <v>3840.542</v>
      </c>
      <c r="D119" s="124" t="n">
        <v>3086.989</v>
      </c>
      <c r="E119" s="125" t="n">
        <v>6927.531</v>
      </c>
      <c r="F119" s="126" t="n">
        <v>733.005</v>
      </c>
      <c r="G119" s="135"/>
      <c r="H119" s="135"/>
      <c r="I119" s="124" t="n">
        <v>616.399</v>
      </c>
      <c r="J119" s="124" t="n">
        <v>475</v>
      </c>
      <c r="K119" s="124" t="n">
        <v>2528.915</v>
      </c>
      <c r="L119" s="124" t="n">
        <v>868.162</v>
      </c>
      <c r="M119" s="124" t="n">
        <v>880.113</v>
      </c>
      <c r="N119" s="124" t="n">
        <v>847.061</v>
      </c>
      <c r="O119" s="124" t="n">
        <v>9</v>
      </c>
      <c r="P119" s="125" t="n">
        <v>6957.655</v>
      </c>
      <c r="Q119" s="126" t="n">
        <v>-116.693</v>
      </c>
      <c r="R119" s="124" t="n">
        <v>86.569</v>
      </c>
      <c r="S119" s="124" t="n">
        <v>-30.124</v>
      </c>
      <c r="T119" s="136" t="n">
        <v>5855537</v>
      </c>
      <c r="U119" s="125" t="n">
        <v>15847764</v>
      </c>
      <c r="V119" s="129" t="n">
        <v>1.98951966012828E-013</v>
      </c>
      <c r="W119" s="130" t="n">
        <v>40.2111640051604</v>
      </c>
      <c r="X119" s="53" t="n">
        <v>43</v>
      </c>
      <c r="Y119" s="55" t="n">
        <v>32</v>
      </c>
      <c r="Z119" s="132" t="n">
        <v>37.5</v>
      </c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133"/>
      <c r="CF119" s="133"/>
      <c r="CG119" s="133"/>
      <c r="CH119" s="133"/>
      <c r="CI119" s="133"/>
      <c r="CJ119" s="133"/>
      <c r="CK119" s="133"/>
      <c r="CL119" s="133"/>
      <c r="CM119" s="133"/>
      <c r="CN119" s="133"/>
      <c r="CO119" s="133"/>
      <c r="CP119" s="133"/>
      <c r="CQ119" s="133"/>
      <c r="CR119" s="133"/>
      <c r="CS119" s="133"/>
      <c r="CT119" s="133"/>
      <c r="CU119" s="133"/>
      <c r="CV119" s="133"/>
      <c r="CW119" s="133"/>
      <c r="CX119" s="133"/>
      <c r="CY119" s="133"/>
      <c r="CZ119" s="133"/>
      <c r="DA119" s="133"/>
      <c r="DB119" s="133"/>
      <c r="DC119" s="133"/>
      <c r="DD119" s="133"/>
      <c r="DE119" s="133"/>
      <c r="DF119" s="133"/>
      <c r="DG119" s="133"/>
      <c r="DH119" s="133"/>
      <c r="DI119" s="133"/>
      <c r="DJ119" s="133"/>
      <c r="DK119" s="133"/>
      <c r="DL119" s="133"/>
      <c r="DM119" s="133"/>
      <c r="DN119" s="133"/>
      <c r="DO119" s="133"/>
      <c r="DP119" s="133"/>
      <c r="DQ119" s="133"/>
      <c r="DR119" s="133"/>
      <c r="DS119" s="133"/>
      <c r="DT119" s="133"/>
      <c r="DU119" s="133"/>
      <c r="DV119" s="133"/>
      <c r="DW119" s="133"/>
      <c r="DX119" s="133"/>
      <c r="DY119" s="133"/>
      <c r="DZ119" s="133"/>
      <c r="EA119" s="133"/>
      <c r="EB119" s="133"/>
      <c r="EC119" s="133"/>
      <c r="ED119" s="133"/>
      <c r="EE119" s="133"/>
      <c r="EF119" s="133"/>
      <c r="EG119" s="133"/>
      <c r="EH119" s="133"/>
      <c r="EI119" s="133"/>
      <c r="EJ119" s="133"/>
      <c r="EK119" s="133"/>
      <c r="EL119" s="133"/>
      <c r="EM119" s="133"/>
      <c r="EN119" s="133"/>
      <c r="EO119" s="133"/>
      <c r="EP119" s="133"/>
      <c r="EQ119" s="133"/>
      <c r="ER119" s="133"/>
      <c r="ES119" s="133"/>
      <c r="ET119" s="133"/>
      <c r="EU119" s="133"/>
      <c r="EV119" s="133"/>
      <c r="EW119" s="133"/>
      <c r="EX119" s="133"/>
      <c r="EY119" s="133"/>
      <c r="EZ119" s="133"/>
      <c r="FA119" s="133"/>
      <c r="FB119" s="133"/>
      <c r="FC119" s="133"/>
      <c r="FD119" s="133"/>
      <c r="FE119" s="133"/>
      <c r="FF119" s="133"/>
      <c r="FG119" s="133"/>
      <c r="FH119" s="133"/>
      <c r="FI119" s="133"/>
      <c r="FJ119" s="133"/>
      <c r="FK119" s="133"/>
      <c r="FL119" s="133"/>
      <c r="FM119" s="133"/>
      <c r="FN119" s="133"/>
      <c r="FO119" s="133"/>
      <c r="FP119" s="133"/>
      <c r="FQ119" s="133"/>
      <c r="FR119" s="133"/>
      <c r="FS119" s="133"/>
      <c r="FT119" s="133"/>
      <c r="FU119" s="133"/>
      <c r="FV119" s="133"/>
      <c r="FW119" s="133"/>
      <c r="FX119" s="133"/>
      <c r="FY119" s="133"/>
      <c r="FZ119" s="133"/>
      <c r="GA119" s="133"/>
      <c r="GB119" s="133"/>
      <c r="GC119" s="133"/>
      <c r="GD119" s="133"/>
      <c r="GE119" s="133"/>
      <c r="GF119" s="133"/>
      <c r="GG119" s="133"/>
      <c r="GH119" s="133"/>
      <c r="GI119" s="133"/>
      <c r="GJ119" s="133"/>
      <c r="GK119" s="133"/>
      <c r="GL119" s="133"/>
      <c r="GM119" s="133"/>
      <c r="GN119" s="133"/>
      <c r="GO119" s="133"/>
      <c r="GP119" s="133"/>
      <c r="GQ119" s="133"/>
      <c r="GR119" s="133"/>
      <c r="GS119" s="133"/>
      <c r="GT119" s="133"/>
      <c r="GU119" s="133"/>
      <c r="GV119" s="133"/>
      <c r="GW119" s="133"/>
      <c r="GX119" s="133"/>
      <c r="GY119" s="133"/>
      <c r="GZ119" s="133"/>
      <c r="HA119" s="133"/>
      <c r="HB119" s="133"/>
      <c r="HC119" s="133"/>
      <c r="HD119" s="133"/>
      <c r="HE119" s="133"/>
      <c r="HF119" s="133"/>
      <c r="HG119" s="133"/>
      <c r="HH119" s="133"/>
      <c r="HI119" s="133"/>
      <c r="HJ119" s="133"/>
      <c r="HK119" s="133"/>
      <c r="HL119" s="133"/>
      <c r="HM119" s="133"/>
      <c r="HN119" s="133"/>
      <c r="HO119" s="133"/>
      <c r="HP119" s="133"/>
      <c r="HQ119" s="133"/>
      <c r="HR119" s="133"/>
      <c r="HS119" s="133"/>
      <c r="HT119" s="133"/>
      <c r="HU119" s="133"/>
      <c r="HV119" s="133"/>
      <c r="HW119" s="133"/>
      <c r="HX119" s="133"/>
      <c r="HY119" s="133"/>
      <c r="HZ119" s="133"/>
      <c r="IA119" s="133"/>
      <c r="IB119" s="133"/>
      <c r="IC119" s="133"/>
      <c r="ID119" s="133"/>
      <c r="IE119" s="133"/>
      <c r="IF119" s="133"/>
      <c r="IG119" s="133"/>
      <c r="IH119" s="133"/>
      <c r="II119" s="133"/>
      <c r="IJ119" s="133"/>
      <c r="IK119" s="133"/>
      <c r="IL119" s="133"/>
      <c r="IM119" s="133"/>
      <c r="IN119" s="133"/>
      <c r="IO119" s="133"/>
      <c r="IP119" s="133"/>
      <c r="IQ119" s="133"/>
      <c r="IR119" s="133"/>
      <c r="IS119" s="133"/>
      <c r="IT119" s="133"/>
      <c r="IU119" s="133"/>
      <c r="IV119" s="133"/>
      <c r="IW119" s="133"/>
    </row>
    <row r="120" customFormat="false" ht="12" hidden="true" customHeight="true" outlineLevel="0" collapsed="false">
      <c r="A120" s="134" t="s">
        <v>71</v>
      </c>
      <c r="B120" s="81" t="n">
        <v>36946</v>
      </c>
      <c r="C120" s="124" t="n">
        <v>3901.487</v>
      </c>
      <c r="D120" s="124" t="n">
        <v>3095.715</v>
      </c>
      <c r="E120" s="125" t="n">
        <v>6997.202</v>
      </c>
      <c r="F120" s="126" t="n">
        <v>884.01</v>
      </c>
      <c r="G120" s="135"/>
      <c r="H120" s="135"/>
      <c r="I120" s="124" t="n">
        <v>550.969</v>
      </c>
      <c r="J120" s="124" t="n">
        <v>480</v>
      </c>
      <c r="K120" s="124" t="n">
        <v>2573.848</v>
      </c>
      <c r="L120" s="124" t="n">
        <v>861.146</v>
      </c>
      <c r="M120" s="124" t="n">
        <v>825.379</v>
      </c>
      <c r="N120" s="124" t="n">
        <v>845.618</v>
      </c>
      <c r="O120" s="124" t="n">
        <v>6</v>
      </c>
      <c r="P120" s="125" t="n">
        <v>7026.97</v>
      </c>
      <c r="Q120" s="126" t="n">
        <v>-95.707</v>
      </c>
      <c r="R120" s="124" t="n">
        <v>65.939</v>
      </c>
      <c r="S120" s="124" t="n">
        <v>-29.768</v>
      </c>
      <c r="T120" s="136" t="n">
        <v>5759830</v>
      </c>
      <c r="U120" s="125" t="n">
        <v>15913703</v>
      </c>
      <c r="V120" s="129" t="n">
        <v>-2.8421709430404E-014</v>
      </c>
      <c r="W120" s="130" t="n">
        <v>34.1759231769474</v>
      </c>
      <c r="X120" s="53" t="n">
        <v>39</v>
      </c>
      <c r="Y120" s="55" t="n">
        <v>31</v>
      </c>
      <c r="Z120" s="132" t="n">
        <v>35</v>
      </c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3"/>
      <c r="AZ120" s="133"/>
      <c r="BA120" s="133"/>
      <c r="BB120" s="133"/>
      <c r="BC120" s="133"/>
      <c r="BD120" s="133"/>
      <c r="BE120" s="133"/>
      <c r="BF120" s="133"/>
      <c r="BG120" s="133"/>
      <c r="BH120" s="133"/>
      <c r="BI120" s="133"/>
      <c r="BJ120" s="133"/>
      <c r="BK120" s="133"/>
      <c r="BL120" s="133"/>
      <c r="BM120" s="133"/>
      <c r="BN120" s="133"/>
      <c r="BO120" s="133"/>
      <c r="BP120" s="133"/>
      <c r="BQ120" s="133"/>
      <c r="BR120" s="133"/>
      <c r="BS120" s="133"/>
      <c r="BT120" s="133"/>
      <c r="BU120" s="133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133"/>
      <c r="CF120" s="133"/>
      <c r="CG120" s="133"/>
      <c r="CH120" s="133"/>
      <c r="CI120" s="133"/>
      <c r="CJ120" s="133"/>
      <c r="CK120" s="133"/>
      <c r="CL120" s="133"/>
      <c r="CM120" s="133"/>
      <c r="CN120" s="133"/>
      <c r="CO120" s="133"/>
      <c r="CP120" s="133"/>
      <c r="CQ120" s="133"/>
      <c r="CR120" s="133"/>
      <c r="CS120" s="133"/>
      <c r="CT120" s="133"/>
      <c r="CU120" s="133"/>
      <c r="CV120" s="133"/>
      <c r="CW120" s="133"/>
      <c r="CX120" s="133"/>
      <c r="CY120" s="133"/>
      <c r="CZ120" s="133"/>
      <c r="DA120" s="133"/>
      <c r="DB120" s="133"/>
      <c r="DC120" s="133"/>
      <c r="DD120" s="133"/>
      <c r="DE120" s="133"/>
      <c r="DF120" s="133"/>
      <c r="DG120" s="133"/>
      <c r="DH120" s="133"/>
      <c r="DI120" s="133"/>
      <c r="DJ120" s="133"/>
      <c r="DK120" s="133"/>
      <c r="DL120" s="133"/>
      <c r="DM120" s="133"/>
      <c r="DN120" s="133"/>
      <c r="DO120" s="133"/>
      <c r="DP120" s="133"/>
      <c r="DQ120" s="133"/>
      <c r="DR120" s="133"/>
      <c r="DS120" s="133"/>
      <c r="DT120" s="133"/>
      <c r="DU120" s="133"/>
      <c r="DV120" s="133"/>
      <c r="DW120" s="133"/>
      <c r="DX120" s="133"/>
      <c r="DY120" s="133"/>
      <c r="DZ120" s="133"/>
      <c r="EA120" s="133"/>
      <c r="EB120" s="133"/>
      <c r="EC120" s="133"/>
      <c r="ED120" s="133"/>
      <c r="EE120" s="133"/>
      <c r="EF120" s="133"/>
      <c r="EG120" s="133"/>
      <c r="EH120" s="133"/>
      <c r="EI120" s="133"/>
      <c r="EJ120" s="133"/>
      <c r="EK120" s="133"/>
      <c r="EL120" s="133"/>
      <c r="EM120" s="133"/>
      <c r="EN120" s="133"/>
      <c r="EO120" s="133"/>
      <c r="EP120" s="133"/>
      <c r="EQ120" s="133"/>
      <c r="ER120" s="133"/>
      <c r="ES120" s="133"/>
      <c r="ET120" s="133"/>
      <c r="EU120" s="133"/>
      <c r="EV120" s="133"/>
      <c r="EW120" s="133"/>
      <c r="EX120" s="133"/>
      <c r="EY120" s="133"/>
      <c r="EZ120" s="133"/>
      <c r="FA120" s="133"/>
      <c r="FB120" s="133"/>
      <c r="FC120" s="133"/>
      <c r="FD120" s="133"/>
      <c r="FE120" s="133"/>
      <c r="FF120" s="133"/>
      <c r="FG120" s="133"/>
      <c r="FH120" s="133"/>
      <c r="FI120" s="133"/>
      <c r="FJ120" s="133"/>
      <c r="FK120" s="133"/>
      <c r="FL120" s="133"/>
      <c r="FM120" s="133"/>
      <c r="FN120" s="133"/>
      <c r="FO120" s="133"/>
      <c r="FP120" s="133"/>
      <c r="FQ120" s="133"/>
      <c r="FR120" s="133"/>
      <c r="FS120" s="133"/>
      <c r="FT120" s="133"/>
      <c r="FU120" s="133"/>
      <c r="FV120" s="133"/>
      <c r="FW120" s="133"/>
      <c r="FX120" s="133"/>
      <c r="FY120" s="133"/>
      <c r="FZ120" s="133"/>
      <c r="GA120" s="133"/>
      <c r="GB120" s="133"/>
      <c r="GC120" s="133"/>
      <c r="GD120" s="133"/>
      <c r="GE120" s="133"/>
      <c r="GF120" s="133"/>
      <c r="GG120" s="133"/>
      <c r="GH120" s="133"/>
      <c r="GI120" s="133"/>
      <c r="GJ120" s="133"/>
      <c r="GK120" s="133"/>
      <c r="GL120" s="133"/>
      <c r="GM120" s="133"/>
      <c r="GN120" s="133"/>
      <c r="GO120" s="133"/>
      <c r="GP120" s="133"/>
      <c r="GQ120" s="133"/>
      <c r="GR120" s="133"/>
      <c r="GS120" s="133"/>
      <c r="GT120" s="133"/>
      <c r="GU120" s="133"/>
      <c r="GV120" s="133"/>
      <c r="GW120" s="133"/>
      <c r="GX120" s="133"/>
      <c r="GY120" s="133"/>
      <c r="GZ120" s="133"/>
      <c r="HA120" s="133"/>
      <c r="HB120" s="133"/>
      <c r="HC120" s="133"/>
      <c r="HD120" s="133"/>
      <c r="HE120" s="133"/>
      <c r="HF120" s="133"/>
      <c r="HG120" s="133"/>
      <c r="HH120" s="133"/>
      <c r="HI120" s="133"/>
      <c r="HJ120" s="133"/>
      <c r="HK120" s="133"/>
      <c r="HL120" s="133"/>
      <c r="HM120" s="133"/>
      <c r="HN120" s="133"/>
      <c r="HO120" s="133"/>
      <c r="HP120" s="133"/>
      <c r="HQ120" s="133"/>
      <c r="HR120" s="133"/>
      <c r="HS120" s="133"/>
      <c r="HT120" s="133"/>
      <c r="HU120" s="133"/>
      <c r="HV120" s="133"/>
      <c r="HW120" s="133"/>
      <c r="HX120" s="133"/>
      <c r="HY120" s="133"/>
      <c r="HZ120" s="133"/>
      <c r="IA120" s="133"/>
      <c r="IB120" s="133"/>
      <c r="IC120" s="133"/>
      <c r="ID120" s="133"/>
      <c r="IE120" s="133"/>
      <c r="IF120" s="133"/>
      <c r="IG120" s="133"/>
      <c r="IH120" s="133"/>
      <c r="II120" s="133"/>
      <c r="IJ120" s="133"/>
      <c r="IK120" s="133"/>
      <c r="IL120" s="133"/>
      <c r="IM120" s="133"/>
      <c r="IN120" s="133"/>
      <c r="IO120" s="133"/>
      <c r="IP120" s="133"/>
      <c r="IQ120" s="133"/>
      <c r="IR120" s="133"/>
      <c r="IS120" s="133"/>
      <c r="IT120" s="133"/>
      <c r="IU120" s="133"/>
      <c r="IV120" s="133"/>
      <c r="IW120" s="133"/>
    </row>
    <row r="121" customFormat="false" ht="12" hidden="true" customHeight="true" outlineLevel="0" collapsed="false">
      <c r="A121" s="134" t="s">
        <v>72</v>
      </c>
      <c r="B121" s="81" t="n">
        <v>36947</v>
      </c>
      <c r="C121" s="124" t="n">
        <v>3908.497</v>
      </c>
      <c r="D121" s="124" t="n">
        <v>3150.911</v>
      </c>
      <c r="E121" s="125" t="n">
        <v>7059.408</v>
      </c>
      <c r="F121" s="126" t="n">
        <v>913.248</v>
      </c>
      <c r="G121" s="135"/>
      <c r="H121" s="135"/>
      <c r="I121" s="124" t="n">
        <v>533.823</v>
      </c>
      <c r="J121" s="124" t="n">
        <v>480</v>
      </c>
      <c r="K121" s="124" t="n">
        <v>2618.104</v>
      </c>
      <c r="L121" s="124" t="n">
        <v>872.918</v>
      </c>
      <c r="M121" s="124" t="n">
        <v>831.383</v>
      </c>
      <c r="N121" s="124" t="n">
        <v>848.352</v>
      </c>
      <c r="O121" s="124" t="n">
        <v>5</v>
      </c>
      <c r="P121" s="125" t="n">
        <v>7102.828</v>
      </c>
      <c r="Q121" s="126" t="n">
        <v>-105.227</v>
      </c>
      <c r="R121" s="124" t="n">
        <v>61.807</v>
      </c>
      <c r="S121" s="124" t="n">
        <v>-43.42</v>
      </c>
      <c r="T121" s="136" t="n">
        <v>5654603</v>
      </c>
      <c r="U121" s="125" t="n">
        <v>15975510</v>
      </c>
      <c r="V121" s="129" t="n">
        <v>-7.105427357601E-014</v>
      </c>
      <c r="W121" s="130" t="n">
        <v>32.2497228138446</v>
      </c>
      <c r="X121" s="53" t="n">
        <v>46</v>
      </c>
      <c r="Y121" s="55" t="n">
        <v>32</v>
      </c>
      <c r="Z121" s="132" t="n">
        <v>39</v>
      </c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33"/>
      <c r="BQ121" s="133"/>
      <c r="BR121" s="133"/>
      <c r="BS121" s="133"/>
      <c r="BT121" s="133"/>
      <c r="BU121" s="133"/>
      <c r="BV121" s="133"/>
      <c r="BW121" s="133"/>
      <c r="BX121" s="133"/>
      <c r="BY121" s="133"/>
      <c r="BZ121" s="133"/>
      <c r="CA121" s="133"/>
      <c r="CB121" s="133"/>
      <c r="CC121" s="133"/>
      <c r="CD121" s="133"/>
      <c r="CE121" s="133"/>
      <c r="CF121" s="133"/>
      <c r="CG121" s="133"/>
      <c r="CH121" s="133"/>
      <c r="CI121" s="133"/>
      <c r="CJ121" s="133"/>
      <c r="CK121" s="133"/>
      <c r="CL121" s="133"/>
      <c r="CM121" s="133"/>
      <c r="CN121" s="133"/>
      <c r="CO121" s="133"/>
      <c r="CP121" s="133"/>
      <c r="CQ121" s="133"/>
      <c r="CR121" s="133"/>
      <c r="CS121" s="133"/>
      <c r="CT121" s="133"/>
      <c r="CU121" s="133"/>
      <c r="CV121" s="133"/>
      <c r="CW121" s="133"/>
      <c r="CX121" s="133"/>
      <c r="CY121" s="133"/>
      <c r="CZ121" s="133"/>
      <c r="DA121" s="133"/>
      <c r="DB121" s="133"/>
      <c r="DC121" s="133"/>
      <c r="DD121" s="133"/>
      <c r="DE121" s="133"/>
      <c r="DF121" s="133"/>
      <c r="DG121" s="133"/>
      <c r="DH121" s="133"/>
      <c r="DI121" s="133"/>
      <c r="DJ121" s="133"/>
      <c r="DK121" s="133"/>
      <c r="DL121" s="133"/>
      <c r="DM121" s="133"/>
      <c r="DN121" s="133"/>
      <c r="DO121" s="133"/>
      <c r="DP121" s="133"/>
      <c r="DQ121" s="133"/>
      <c r="DR121" s="133"/>
      <c r="DS121" s="133"/>
      <c r="DT121" s="133"/>
      <c r="DU121" s="133"/>
      <c r="DV121" s="133"/>
      <c r="DW121" s="133"/>
      <c r="DX121" s="133"/>
      <c r="DY121" s="133"/>
      <c r="DZ121" s="133"/>
      <c r="EA121" s="133"/>
      <c r="EB121" s="133"/>
      <c r="EC121" s="133"/>
      <c r="ED121" s="133"/>
      <c r="EE121" s="133"/>
      <c r="EF121" s="133"/>
      <c r="EG121" s="133"/>
      <c r="EH121" s="133"/>
      <c r="EI121" s="133"/>
      <c r="EJ121" s="133"/>
      <c r="EK121" s="133"/>
      <c r="EL121" s="133"/>
      <c r="EM121" s="133"/>
      <c r="EN121" s="133"/>
      <c r="EO121" s="133"/>
      <c r="EP121" s="133"/>
      <c r="EQ121" s="133"/>
      <c r="ER121" s="133"/>
      <c r="ES121" s="133"/>
      <c r="ET121" s="133"/>
      <c r="EU121" s="133"/>
      <c r="EV121" s="133"/>
      <c r="EW121" s="133"/>
      <c r="EX121" s="133"/>
      <c r="EY121" s="133"/>
      <c r="EZ121" s="133"/>
      <c r="FA121" s="133"/>
      <c r="FB121" s="133"/>
      <c r="FC121" s="133"/>
      <c r="FD121" s="133"/>
      <c r="FE121" s="133"/>
      <c r="FF121" s="133"/>
      <c r="FG121" s="133"/>
      <c r="FH121" s="133"/>
      <c r="FI121" s="133"/>
      <c r="FJ121" s="133"/>
      <c r="FK121" s="133"/>
      <c r="FL121" s="133"/>
      <c r="FM121" s="133"/>
      <c r="FN121" s="133"/>
      <c r="FO121" s="133"/>
      <c r="FP121" s="133"/>
      <c r="FQ121" s="133"/>
      <c r="FR121" s="133"/>
      <c r="FS121" s="133"/>
      <c r="FT121" s="133"/>
      <c r="FU121" s="133"/>
      <c r="FV121" s="133"/>
      <c r="FW121" s="133"/>
      <c r="FX121" s="133"/>
      <c r="FY121" s="133"/>
      <c r="FZ121" s="133"/>
      <c r="GA121" s="133"/>
      <c r="GB121" s="133"/>
      <c r="GC121" s="133"/>
      <c r="GD121" s="133"/>
      <c r="GE121" s="133"/>
      <c r="GF121" s="133"/>
      <c r="GG121" s="133"/>
      <c r="GH121" s="133"/>
      <c r="GI121" s="133"/>
      <c r="GJ121" s="133"/>
      <c r="GK121" s="133"/>
      <c r="GL121" s="133"/>
      <c r="GM121" s="133"/>
      <c r="GN121" s="133"/>
      <c r="GO121" s="133"/>
      <c r="GP121" s="133"/>
      <c r="GQ121" s="133"/>
      <c r="GR121" s="133"/>
      <c r="GS121" s="133"/>
      <c r="GT121" s="133"/>
      <c r="GU121" s="133"/>
      <c r="GV121" s="133"/>
      <c r="GW121" s="133"/>
      <c r="GX121" s="133"/>
      <c r="GY121" s="133"/>
      <c r="GZ121" s="133"/>
      <c r="HA121" s="133"/>
      <c r="HB121" s="133"/>
      <c r="HC121" s="133"/>
      <c r="HD121" s="133"/>
      <c r="HE121" s="133"/>
      <c r="HF121" s="133"/>
      <c r="HG121" s="133"/>
      <c r="HH121" s="133"/>
      <c r="HI121" s="133"/>
      <c r="HJ121" s="133"/>
      <c r="HK121" s="133"/>
      <c r="HL121" s="133"/>
      <c r="HM121" s="133"/>
      <c r="HN121" s="133"/>
      <c r="HO121" s="133"/>
      <c r="HP121" s="133"/>
      <c r="HQ121" s="133"/>
      <c r="HR121" s="133"/>
      <c r="HS121" s="133"/>
      <c r="HT121" s="133"/>
      <c r="HU121" s="133"/>
      <c r="HV121" s="133"/>
      <c r="HW121" s="133"/>
      <c r="HX121" s="133"/>
      <c r="HY121" s="133"/>
      <c r="HZ121" s="133"/>
      <c r="IA121" s="133"/>
      <c r="IB121" s="133"/>
      <c r="IC121" s="133"/>
      <c r="ID121" s="133"/>
      <c r="IE121" s="133"/>
      <c r="IF121" s="133"/>
      <c r="IG121" s="133"/>
      <c r="IH121" s="133"/>
      <c r="II121" s="133"/>
      <c r="IJ121" s="133"/>
      <c r="IK121" s="133"/>
      <c r="IL121" s="133"/>
      <c r="IM121" s="133"/>
      <c r="IN121" s="133"/>
      <c r="IO121" s="133"/>
      <c r="IP121" s="133"/>
      <c r="IQ121" s="133"/>
      <c r="IR121" s="133"/>
      <c r="IS121" s="133"/>
      <c r="IT121" s="133"/>
      <c r="IU121" s="133"/>
      <c r="IV121" s="133"/>
      <c r="IW121" s="133"/>
    </row>
    <row r="122" customFormat="false" ht="12" hidden="true" customHeight="true" outlineLevel="0" collapsed="false">
      <c r="A122" s="134" t="s">
        <v>73</v>
      </c>
      <c r="B122" s="81" t="n">
        <v>36948</v>
      </c>
      <c r="C122" s="124" t="n">
        <v>3928.358</v>
      </c>
      <c r="D122" s="124" t="n">
        <v>3134.752</v>
      </c>
      <c r="E122" s="125" t="n">
        <v>7063.11</v>
      </c>
      <c r="F122" s="126" t="n">
        <v>1093.18</v>
      </c>
      <c r="G122" s="135"/>
      <c r="H122" s="135"/>
      <c r="I122" s="124" t="n">
        <v>576.466</v>
      </c>
      <c r="J122" s="124" t="n">
        <v>480</v>
      </c>
      <c r="K122" s="124" t="n">
        <v>2579.832</v>
      </c>
      <c r="L122" s="124" t="n">
        <v>875.222</v>
      </c>
      <c r="M122" s="124" t="n">
        <v>830.121</v>
      </c>
      <c r="N122" s="124" t="n">
        <v>834.866</v>
      </c>
      <c r="O122" s="124" t="n">
        <v>5</v>
      </c>
      <c r="P122" s="125" t="n">
        <v>7274.687</v>
      </c>
      <c r="Q122" s="126" t="n">
        <v>-100.428</v>
      </c>
      <c r="R122" s="124" t="n">
        <v>-111.149</v>
      </c>
      <c r="S122" s="124" t="n">
        <v>-211.577</v>
      </c>
      <c r="T122" s="136" t="n">
        <v>5554175</v>
      </c>
      <c r="U122" s="125" t="n">
        <v>15864361</v>
      </c>
      <c r="V122" s="129" t="n">
        <v>6.82121026329696E-013</v>
      </c>
      <c r="W122" s="130" t="n">
        <v>38.4215576548366</v>
      </c>
      <c r="X122" s="53" t="n">
        <v>45</v>
      </c>
      <c r="Y122" s="55" t="n">
        <v>27</v>
      </c>
      <c r="Z122" s="132" t="n">
        <v>36</v>
      </c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  <c r="CG122" s="133"/>
      <c r="CH122" s="133"/>
      <c r="CI122" s="133"/>
      <c r="CJ122" s="133"/>
      <c r="CK122" s="133"/>
      <c r="CL122" s="133"/>
      <c r="CM122" s="133"/>
      <c r="CN122" s="133"/>
      <c r="CO122" s="133"/>
      <c r="CP122" s="133"/>
      <c r="CQ122" s="133"/>
      <c r="CR122" s="133"/>
      <c r="CS122" s="133"/>
      <c r="CT122" s="133"/>
      <c r="CU122" s="133"/>
      <c r="CV122" s="133"/>
      <c r="CW122" s="133"/>
      <c r="CX122" s="133"/>
      <c r="CY122" s="133"/>
      <c r="CZ122" s="133"/>
      <c r="DA122" s="133"/>
      <c r="DB122" s="133"/>
      <c r="DC122" s="133"/>
      <c r="DD122" s="133"/>
      <c r="DE122" s="133"/>
      <c r="DF122" s="133"/>
      <c r="DG122" s="133"/>
      <c r="DH122" s="133"/>
      <c r="DI122" s="133"/>
      <c r="DJ122" s="133"/>
      <c r="DK122" s="133"/>
      <c r="DL122" s="133"/>
      <c r="DM122" s="133"/>
      <c r="DN122" s="133"/>
      <c r="DO122" s="133"/>
      <c r="DP122" s="133"/>
      <c r="DQ122" s="133"/>
      <c r="DR122" s="133"/>
      <c r="DS122" s="133"/>
      <c r="DT122" s="133"/>
      <c r="DU122" s="133"/>
      <c r="DV122" s="133"/>
      <c r="DW122" s="133"/>
      <c r="DX122" s="133"/>
      <c r="DY122" s="133"/>
      <c r="DZ122" s="133"/>
      <c r="EA122" s="133"/>
      <c r="EB122" s="133"/>
      <c r="EC122" s="133"/>
      <c r="ED122" s="133"/>
      <c r="EE122" s="133"/>
      <c r="EF122" s="133"/>
      <c r="EG122" s="133"/>
      <c r="EH122" s="133"/>
      <c r="EI122" s="133"/>
      <c r="EJ122" s="133"/>
      <c r="EK122" s="133"/>
      <c r="EL122" s="133"/>
      <c r="EM122" s="133"/>
      <c r="EN122" s="133"/>
      <c r="EO122" s="133"/>
      <c r="EP122" s="133"/>
      <c r="EQ122" s="133"/>
      <c r="ER122" s="133"/>
      <c r="ES122" s="133"/>
      <c r="ET122" s="133"/>
      <c r="EU122" s="133"/>
      <c r="EV122" s="133"/>
      <c r="EW122" s="133"/>
      <c r="EX122" s="133"/>
      <c r="EY122" s="133"/>
      <c r="EZ122" s="133"/>
      <c r="FA122" s="133"/>
      <c r="FB122" s="133"/>
      <c r="FC122" s="133"/>
      <c r="FD122" s="133"/>
      <c r="FE122" s="133"/>
      <c r="FF122" s="133"/>
      <c r="FG122" s="133"/>
      <c r="FH122" s="133"/>
      <c r="FI122" s="133"/>
      <c r="FJ122" s="133"/>
      <c r="FK122" s="133"/>
      <c r="FL122" s="133"/>
      <c r="FM122" s="133"/>
      <c r="FN122" s="133"/>
      <c r="FO122" s="133"/>
      <c r="FP122" s="133"/>
      <c r="FQ122" s="133"/>
      <c r="FR122" s="133"/>
      <c r="FS122" s="133"/>
      <c r="FT122" s="133"/>
      <c r="FU122" s="133"/>
      <c r="FV122" s="133"/>
      <c r="FW122" s="133"/>
      <c r="FX122" s="133"/>
      <c r="FY122" s="133"/>
      <c r="FZ122" s="133"/>
      <c r="GA122" s="133"/>
      <c r="GB122" s="133"/>
      <c r="GC122" s="133"/>
      <c r="GD122" s="133"/>
      <c r="GE122" s="133"/>
      <c r="GF122" s="133"/>
      <c r="GG122" s="133"/>
      <c r="GH122" s="133"/>
      <c r="GI122" s="133"/>
      <c r="GJ122" s="133"/>
      <c r="GK122" s="133"/>
      <c r="GL122" s="133"/>
      <c r="GM122" s="133"/>
      <c r="GN122" s="133"/>
      <c r="GO122" s="133"/>
      <c r="GP122" s="133"/>
      <c r="GQ122" s="133"/>
      <c r="GR122" s="133"/>
      <c r="GS122" s="133"/>
      <c r="GT122" s="133"/>
      <c r="GU122" s="133"/>
      <c r="GV122" s="133"/>
      <c r="GW122" s="133"/>
      <c r="GX122" s="133"/>
      <c r="GY122" s="133"/>
      <c r="GZ122" s="133"/>
      <c r="HA122" s="133"/>
      <c r="HB122" s="133"/>
      <c r="HC122" s="133"/>
      <c r="HD122" s="133"/>
      <c r="HE122" s="133"/>
      <c r="HF122" s="133"/>
      <c r="HG122" s="133"/>
      <c r="HH122" s="133"/>
      <c r="HI122" s="133"/>
      <c r="HJ122" s="133"/>
      <c r="HK122" s="133"/>
      <c r="HL122" s="133"/>
      <c r="HM122" s="133"/>
      <c r="HN122" s="133"/>
      <c r="HO122" s="133"/>
      <c r="HP122" s="133"/>
      <c r="HQ122" s="133"/>
      <c r="HR122" s="133"/>
      <c r="HS122" s="133"/>
      <c r="HT122" s="133"/>
      <c r="HU122" s="133"/>
      <c r="HV122" s="133"/>
      <c r="HW122" s="133"/>
      <c r="HX122" s="133"/>
      <c r="HY122" s="133"/>
      <c r="HZ122" s="133"/>
      <c r="IA122" s="133"/>
      <c r="IB122" s="133"/>
      <c r="IC122" s="133"/>
      <c r="ID122" s="133"/>
      <c r="IE122" s="133"/>
      <c r="IF122" s="133"/>
      <c r="IG122" s="133"/>
      <c r="IH122" s="133"/>
      <c r="II122" s="133"/>
      <c r="IJ122" s="133"/>
      <c r="IK122" s="133"/>
      <c r="IL122" s="133"/>
      <c r="IM122" s="133"/>
      <c r="IN122" s="133"/>
      <c r="IO122" s="133"/>
      <c r="IP122" s="133"/>
      <c r="IQ122" s="133"/>
      <c r="IR122" s="133"/>
      <c r="IS122" s="133"/>
      <c r="IT122" s="133"/>
      <c r="IU122" s="133"/>
      <c r="IV122" s="133"/>
      <c r="IW122" s="133"/>
    </row>
    <row r="123" customFormat="false" ht="12" hidden="true" customHeight="true" outlineLevel="0" collapsed="false">
      <c r="A123" s="134" t="s">
        <v>74</v>
      </c>
      <c r="B123" s="81" t="n">
        <v>36949</v>
      </c>
      <c r="C123" s="124" t="n">
        <v>3859.861</v>
      </c>
      <c r="D123" s="124" t="n">
        <v>3119.065</v>
      </c>
      <c r="E123" s="125" t="n">
        <v>6978.926</v>
      </c>
      <c r="F123" s="126" t="n">
        <v>1180.456</v>
      </c>
      <c r="G123" s="135"/>
      <c r="H123" s="135"/>
      <c r="I123" s="124" t="n">
        <v>635.835</v>
      </c>
      <c r="J123" s="124" t="n">
        <v>480</v>
      </c>
      <c r="K123" s="124" t="n">
        <v>2575.704</v>
      </c>
      <c r="L123" s="124" t="n">
        <v>886.651</v>
      </c>
      <c r="M123" s="124" t="n">
        <v>817.517</v>
      </c>
      <c r="N123" s="124" t="n">
        <v>848.559</v>
      </c>
      <c r="O123" s="124" t="n">
        <v>1</v>
      </c>
      <c r="P123" s="125" t="n">
        <v>7425.722</v>
      </c>
      <c r="Q123" s="126" t="n">
        <v>-130.839</v>
      </c>
      <c r="R123" s="124" t="n">
        <v>-315.957</v>
      </c>
      <c r="S123" s="124" t="n">
        <v>-446.796</v>
      </c>
      <c r="T123" s="136" t="n">
        <v>5423336</v>
      </c>
      <c r="U123" s="125" t="n">
        <v>15548404</v>
      </c>
      <c r="V123" s="129" t="n">
        <v>0</v>
      </c>
      <c r="W123" s="130" t="n">
        <v>29.0854683080148</v>
      </c>
      <c r="X123" s="53" t="n">
        <v>41</v>
      </c>
      <c r="Y123" s="55" t="n">
        <v>26</v>
      </c>
      <c r="Z123" s="132" t="n">
        <v>33.5</v>
      </c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133"/>
      <c r="BM123" s="133"/>
      <c r="BN123" s="133"/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133"/>
      <c r="CF123" s="133"/>
      <c r="CG123" s="133"/>
      <c r="CH123" s="133"/>
      <c r="CI123" s="133"/>
      <c r="CJ123" s="133"/>
      <c r="CK123" s="133"/>
      <c r="CL123" s="133"/>
      <c r="CM123" s="133"/>
      <c r="CN123" s="133"/>
      <c r="CO123" s="133"/>
      <c r="CP123" s="133"/>
      <c r="CQ123" s="133"/>
      <c r="CR123" s="133"/>
      <c r="CS123" s="133"/>
      <c r="CT123" s="133"/>
      <c r="CU123" s="133"/>
      <c r="CV123" s="133"/>
      <c r="CW123" s="133"/>
      <c r="CX123" s="133"/>
      <c r="CY123" s="133"/>
      <c r="CZ123" s="133"/>
      <c r="DA123" s="133"/>
      <c r="DB123" s="133"/>
      <c r="DC123" s="133"/>
      <c r="DD123" s="133"/>
      <c r="DE123" s="133"/>
      <c r="DF123" s="133"/>
      <c r="DG123" s="133"/>
      <c r="DH123" s="133"/>
      <c r="DI123" s="133"/>
      <c r="DJ123" s="133"/>
      <c r="DK123" s="133"/>
      <c r="DL123" s="133"/>
      <c r="DM123" s="133"/>
      <c r="DN123" s="133"/>
      <c r="DO123" s="133"/>
      <c r="DP123" s="133"/>
      <c r="DQ123" s="133"/>
      <c r="DR123" s="133"/>
      <c r="DS123" s="133"/>
      <c r="DT123" s="133"/>
      <c r="DU123" s="133"/>
      <c r="DV123" s="133"/>
      <c r="DW123" s="133"/>
      <c r="DX123" s="133"/>
      <c r="DY123" s="133"/>
      <c r="DZ123" s="133"/>
      <c r="EA123" s="133"/>
      <c r="EB123" s="133"/>
      <c r="EC123" s="133"/>
      <c r="ED123" s="133"/>
      <c r="EE123" s="133"/>
      <c r="EF123" s="133"/>
      <c r="EG123" s="133"/>
      <c r="EH123" s="133"/>
      <c r="EI123" s="133"/>
      <c r="EJ123" s="133"/>
      <c r="EK123" s="133"/>
      <c r="EL123" s="133"/>
      <c r="EM123" s="133"/>
      <c r="EN123" s="133"/>
      <c r="EO123" s="133"/>
      <c r="EP123" s="133"/>
      <c r="EQ123" s="133"/>
      <c r="ER123" s="133"/>
      <c r="ES123" s="133"/>
      <c r="ET123" s="133"/>
      <c r="EU123" s="133"/>
      <c r="EV123" s="133"/>
      <c r="EW123" s="133"/>
      <c r="EX123" s="133"/>
      <c r="EY123" s="133"/>
      <c r="EZ123" s="133"/>
      <c r="FA123" s="133"/>
      <c r="FB123" s="133"/>
      <c r="FC123" s="133"/>
      <c r="FD123" s="133"/>
      <c r="FE123" s="133"/>
      <c r="FF123" s="133"/>
      <c r="FG123" s="133"/>
      <c r="FH123" s="133"/>
      <c r="FI123" s="133"/>
      <c r="FJ123" s="133"/>
      <c r="FK123" s="133"/>
      <c r="FL123" s="133"/>
      <c r="FM123" s="133"/>
      <c r="FN123" s="133"/>
      <c r="FO123" s="133"/>
      <c r="FP123" s="133"/>
      <c r="FQ123" s="133"/>
      <c r="FR123" s="133"/>
      <c r="FS123" s="133"/>
      <c r="FT123" s="133"/>
      <c r="FU123" s="133"/>
      <c r="FV123" s="133"/>
      <c r="FW123" s="133"/>
      <c r="FX123" s="133"/>
      <c r="FY123" s="133"/>
      <c r="FZ123" s="133"/>
      <c r="GA123" s="133"/>
      <c r="GB123" s="133"/>
      <c r="GC123" s="133"/>
      <c r="GD123" s="133"/>
      <c r="GE123" s="133"/>
      <c r="GF123" s="133"/>
      <c r="GG123" s="133"/>
      <c r="GH123" s="133"/>
      <c r="GI123" s="133"/>
      <c r="GJ123" s="133"/>
      <c r="GK123" s="133"/>
      <c r="GL123" s="133"/>
      <c r="GM123" s="133"/>
      <c r="GN123" s="133"/>
      <c r="GO123" s="133"/>
      <c r="GP123" s="133"/>
      <c r="GQ123" s="133"/>
      <c r="GR123" s="133"/>
      <c r="GS123" s="133"/>
      <c r="GT123" s="133"/>
      <c r="GU123" s="133"/>
      <c r="GV123" s="133"/>
      <c r="GW123" s="133"/>
      <c r="GX123" s="133"/>
      <c r="GY123" s="133"/>
      <c r="GZ123" s="133"/>
      <c r="HA123" s="133"/>
      <c r="HB123" s="133"/>
      <c r="HC123" s="133"/>
      <c r="HD123" s="133"/>
      <c r="HE123" s="133"/>
      <c r="HF123" s="133"/>
      <c r="HG123" s="133"/>
      <c r="HH123" s="133"/>
      <c r="HI123" s="133"/>
      <c r="HJ123" s="133"/>
      <c r="HK123" s="133"/>
      <c r="HL123" s="133"/>
      <c r="HM123" s="133"/>
      <c r="HN123" s="133"/>
      <c r="HO123" s="133"/>
      <c r="HP123" s="133"/>
      <c r="HQ123" s="133"/>
      <c r="HR123" s="133"/>
      <c r="HS123" s="133"/>
      <c r="HT123" s="133"/>
      <c r="HU123" s="133"/>
      <c r="HV123" s="133"/>
      <c r="HW123" s="133"/>
      <c r="HX123" s="133"/>
      <c r="HY123" s="133"/>
      <c r="HZ123" s="133"/>
      <c r="IA123" s="133"/>
      <c r="IB123" s="133"/>
      <c r="IC123" s="133"/>
      <c r="ID123" s="133"/>
      <c r="IE123" s="133"/>
      <c r="IF123" s="133"/>
      <c r="IG123" s="133"/>
      <c r="IH123" s="133"/>
      <c r="II123" s="133"/>
      <c r="IJ123" s="133"/>
      <c r="IK123" s="133"/>
      <c r="IL123" s="133"/>
      <c r="IM123" s="133"/>
      <c r="IN123" s="133"/>
      <c r="IO123" s="133"/>
      <c r="IP123" s="133"/>
      <c r="IQ123" s="133"/>
      <c r="IR123" s="133"/>
      <c r="IS123" s="133"/>
      <c r="IT123" s="133"/>
      <c r="IU123" s="133"/>
      <c r="IV123" s="133"/>
      <c r="IW123" s="133"/>
    </row>
    <row r="124" customFormat="false" ht="12" hidden="true" customHeight="true" outlineLevel="0" collapsed="false">
      <c r="A124" s="137" t="s">
        <v>68</v>
      </c>
      <c r="B124" s="82" t="n">
        <v>36950</v>
      </c>
      <c r="C124" s="138" t="n">
        <v>3884.758</v>
      </c>
      <c r="D124" s="138" t="n">
        <v>3071.338</v>
      </c>
      <c r="E124" s="139" t="n">
        <v>6956.096</v>
      </c>
      <c r="F124" s="140" t="n">
        <v>1020.611</v>
      </c>
      <c r="G124" s="141"/>
      <c r="H124" s="141"/>
      <c r="I124" s="138" t="n">
        <v>650.599</v>
      </c>
      <c r="J124" s="138" t="n">
        <v>480</v>
      </c>
      <c r="K124" s="138" t="n">
        <v>2541.451</v>
      </c>
      <c r="L124" s="138" t="n">
        <v>876.886</v>
      </c>
      <c r="M124" s="138" t="n">
        <v>968.644</v>
      </c>
      <c r="N124" s="138" t="n">
        <v>849.221</v>
      </c>
      <c r="O124" s="138" t="n">
        <v>6</v>
      </c>
      <c r="P124" s="139" t="n">
        <v>7393.412</v>
      </c>
      <c r="Q124" s="140" t="n">
        <v>-187.454</v>
      </c>
      <c r="R124" s="138" t="n">
        <v>-249.862</v>
      </c>
      <c r="S124" s="138" t="n">
        <v>-437.316</v>
      </c>
      <c r="T124" s="142" t="n">
        <v>5235882</v>
      </c>
      <c r="U124" s="139" t="n">
        <v>15298542</v>
      </c>
      <c r="V124" s="143" t="n">
        <v>0</v>
      </c>
      <c r="W124" s="144" t="n">
        <v>20.4339797096712</v>
      </c>
      <c r="X124" s="68" t="n">
        <v>39</v>
      </c>
      <c r="Y124" s="69" t="n">
        <v>24</v>
      </c>
      <c r="Z124" s="146" t="n">
        <v>31.5</v>
      </c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/>
      <c r="GC124" s="83"/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3"/>
      <c r="HI124" s="83"/>
      <c r="HJ124" s="83"/>
      <c r="HK124" s="83"/>
      <c r="HL124" s="83"/>
      <c r="HM124" s="83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  <c r="IW124" s="83"/>
    </row>
    <row r="125" customFormat="false" ht="12" hidden="true" customHeight="true" outlineLevel="0" collapsed="false">
      <c r="A125" s="134" t="s">
        <v>69</v>
      </c>
      <c r="B125" s="81" t="n">
        <v>36951</v>
      </c>
      <c r="C125" s="124" t="n">
        <v>3714.312</v>
      </c>
      <c r="D125" s="124" t="n">
        <v>3122.303</v>
      </c>
      <c r="E125" s="125" t="n">
        <v>6836.615</v>
      </c>
      <c r="F125" s="126" t="n">
        <v>710.349999999999</v>
      </c>
      <c r="G125" s="135"/>
      <c r="H125" s="135"/>
      <c r="I125" s="124" t="n">
        <v>575</v>
      </c>
      <c r="J125" s="124" t="n">
        <v>480</v>
      </c>
      <c r="K125" s="124" t="n">
        <v>2567.47</v>
      </c>
      <c r="L125" s="124" t="n">
        <v>859.767</v>
      </c>
      <c r="M125" s="124" t="n">
        <v>949.518</v>
      </c>
      <c r="N125" s="124" t="n">
        <v>851.096</v>
      </c>
      <c r="O125" s="124" t="n">
        <v>-7</v>
      </c>
      <c r="P125" s="125" t="n">
        <v>6986.201</v>
      </c>
      <c r="Q125" s="126" t="n">
        <v>-155.186</v>
      </c>
      <c r="R125" s="124" t="n">
        <v>5.6</v>
      </c>
      <c r="S125" s="124" t="n">
        <v>-149.586</v>
      </c>
      <c r="T125" s="136" t="n">
        <v>5080696</v>
      </c>
      <c r="U125" s="125" t="n">
        <v>15304142</v>
      </c>
      <c r="V125" s="129" t="n">
        <v>-2.27373675443232E-013</v>
      </c>
      <c r="W125" s="130" t="n">
        <v>30.9084557993575</v>
      </c>
      <c r="X125" s="53" t="n">
        <v>44</v>
      </c>
      <c r="Y125" s="55" t="n">
        <v>28</v>
      </c>
      <c r="Z125" s="132" t="n">
        <v>36</v>
      </c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33"/>
      <c r="BE125" s="133"/>
      <c r="BF125" s="133"/>
      <c r="BG125" s="133"/>
      <c r="BH125" s="133"/>
      <c r="BI125" s="133"/>
      <c r="BJ125" s="133"/>
      <c r="BK125" s="133"/>
      <c r="BL125" s="133"/>
      <c r="BM125" s="133"/>
      <c r="BN125" s="133"/>
      <c r="BO125" s="133"/>
      <c r="BP125" s="133"/>
      <c r="BQ125" s="133"/>
      <c r="BR125" s="133"/>
      <c r="BS125" s="133"/>
      <c r="BT125" s="133"/>
      <c r="BU125" s="133"/>
      <c r="BV125" s="133"/>
      <c r="BW125" s="133"/>
      <c r="BX125" s="133"/>
      <c r="BY125" s="133"/>
      <c r="BZ125" s="133"/>
      <c r="CA125" s="133"/>
      <c r="CB125" s="133"/>
      <c r="CC125" s="133"/>
      <c r="CD125" s="133"/>
      <c r="CE125" s="133"/>
      <c r="CF125" s="133"/>
      <c r="CG125" s="133"/>
      <c r="CH125" s="133"/>
      <c r="CI125" s="133"/>
      <c r="CJ125" s="133"/>
      <c r="CK125" s="133"/>
      <c r="CL125" s="133"/>
      <c r="CM125" s="133"/>
      <c r="CN125" s="133"/>
      <c r="CO125" s="133"/>
      <c r="CP125" s="133"/>
      <c r="CQ125" s="133"/>
      <c r="CR125" s="133"/>
      <c r="CS125" s="133"/>
      <c r="CT125" s="133"/>
      <c r="CU125" s="133"/>
      <c r="CV125" s="133"/>
      <c r="CW125" s="133"/>
      <c r="CX125" s="133"/>
      <c r="CY125" s="133"/>
      <c r="CZ125" s="133"/>
      <c r="DA125" s="133"/>
      <c r="DB125" s="133"/>
      <c r="DC125" s="133"/>
      <c r="DD125" s="133"/>
      <c r="DE125" s="133"/>
      <c r="DF125" s="133"/>
      <c r="DG125" s="133"/>
      <c r="DH125" s="133"/>
      <c r="DI125" s="133"/>
      <c r="DJ125" s="133"/>
      <c r="DK125" s="133"/>
      <c r="DL125" s="133"/>
      <c r="DM125" s="133"/>
      <c r="DN125" s="133"/>
      <c r="DO125" s="133"/>
      <c r="DP125" s="133"/>
      <c r="DQ125" s="133"/>
      <c r="DR125" s="133"/>
      <c r="DS125" s="133"/>
      <c r="DT125" s="133"/>
      <c r="DU125" s="133"/>
      <c r="DV125" s="133"/>
      <c r="DW125" s="133"/>
      <c r="DX125" s="133"/>
      <c r="DY125" s="133"/>
      <c r="DZ125" s="133"/>
      <c r="EA125" s="133"/>
      <c r="EB125" s="133"/>
      <c r="EC125" s="133"/>
      <c r="ED125" s="133"/>
      <c r="EE125" s="133"/>
      <c r="EF125" s="133"/>
      <c r="EG125" s="133"/>
      <c r="EH125" s="133"/>
      <c r="EI125" s="133"/>
      <c r="EJ125" s="133"/>
      <c r="EK125" s="133"/>
      <c r="EL125" s="133"/>
      <c r="EM125" s="133"/>
      <c r="EN125" s="133"/>
      <c r="EO125" s="133"/>
      <c r="EP125" s="133"/>
      <c r="EQ125" s="133"/>
      <c r="ER125" s="133"/>
      <c r="ES125" s="133"/>
      <c r="ET125" s="133"/>
      <c r="EU125" s="133"/>
      <c r="EV125" s="133"/>
      <c r="EW125" s="133"/>
      <c r="EX125" s="133"/>
      <c r="EY125" s="133"/>
      <c r="EZ125" s="133"/>
      <c r="FA125" s="133"/>
      <c r="FB125" s="133"/>
      <c r="FC125" s="133"/>
      <c r="FD125" s="133"/>
      <c r="FE125" s="133"/>
      <c r="FF125" s="133"/>
      <c r="FG125" s="133"/>
      <c r="FH125" s="133"/>
      <c r="FI125" s="133"/>
      <c r="FJ125" s="133"/>
      <c r="FK125" s="133"/>
      <c r="FL125" s="133"/>
      <c r="FM125" s="133"/>
      <c r="FN125" s="133"/>
      <c r="FO125" s="133"/>
      <c r="FP125" s="133"/>
      <c r="FQ125" s="133"/>
      <c r="FR125" s="133"/>
      <c r="FS125" s="133"/>
      <c r="FT125" s="133"/>
      <c r="FU125" s="133"/>
      <c r="FV125" s="133"/>
      <c r="FW125" s="133"/>
      <c r="FX125" s="133"/>
      <c r="FY125" s="133"/>
      <c r="FZ125" s="133"/>
      <c r="GA125" s="133"/>
      <c r="GB125" s="133"/>
      <c r="GC125" s="133"/>
      <c r="GD125" s="133"/>
      <c r="GE125" s="133"/>
      <c r="GF125" s="133"/>
      <c r="GG125" s="133"/>
      <c r="GH125" s="133"/>
      <c r="GI125" s="133"/>
      <c r="GJ125" s="133"/>
      <c r="GK125" s="133"/>
      <c r="GL125" s="133"/>
      <c r="GM125" s="133"/>
      <c r="GN125" s="133"/>
      <c r="GO125" s="133"/>
      <c r="GP125" s="133"/>
      <c r="GQ125" s="133"/>
      <c r="GR125" s="133"/>
      <c r="GS125" s="133"/>
      <c r="GT125" s="133"/>
      <c r="GU125" s="133"/>
      <c r="GV125" s="133"/>
      <c r="GW125" s="133"/>
      <c r="GX125" s="133"/>
      <c r="GY125" s="133"/>
      <c r="GZ125" s="133"/>
      <c r="HA125" s="133"/>
      <c r="HB125" s="133"/>
      <c r="HC125" s="133"/>
      <c r="HD125" s="133"/>
      <c r="HE125" s="133"/>
      <c r="HF125" s="133"/>
      <c r="HG125" s="133"/>
      <c r="HH125" s="133"/>
      <c r="HI125" s="133"/>
      <c r="HJ125" s="133"/>
      <c r="HK125" s="133"/>
      <c r="HL125" s="133"/>
      <c r="HM125" s="133"/>
      <c r="HN125" s="133"/>
      <c r="HO125" s="133"/>
      <c r="HP125" s="133"/>
      <c r="HQ125" s="133"/>
      <c r="HR125" s="133"/>
      <c r="HS125" s="133"/>
      <c r="HT125" s="133"/>
      <c r="HU125" s="133"/>
      <c r="HV125" s="133"/>
      <c r="HW125" s="133"/>
      <c r="HX125" s="133"/>
      <c r="HY125" s="133"/>
      <c r="HZ125" s="133"/>
      <c r="IA125" s="133"/>
      <c r="IB125" s="133"/>
      <c r="IC125" s="133"/>
      <c r="ID125" s="133"/>
      <c r="IE125" s="133"/>
      <c r="IF125" s="133"/>
      <c r="IG125" s="133"/>
      <c r="IH125" s="133"/>
      <c r="II125" s="133"/>
      <c r="IJ125" s="133"/>
      <c r="IK125" s="133"/>
      <c r="IL125" s="133"/>
      <c r="IM125" s="133"/>
      <c r="IN125" s="133"/>
      <c r="IO125" s="133"/>
      <c r="IP125" s="133"/>
      <c r="IQ125" s="133"/>
      <c r="IR125" s="133"/>
      <c r="IS125" s="133"/>
      <c r="IT125" s="133"/>
      <c r="IU125" s="133"/>
      <c r="IV125" s="133"/>
      <c r="IW125" s="133"/>
    </row>
    <row r="126" customFormat="false" ht="12" hidden="true" customHeight="true" outlineLevel="0" collapsed="false">
      <c r="A126" s="134" t="s">
        <v>70</v>
      </c>
      <c r="B126" s="81" t="n">
        <v>36952</v>
      </c>
      <c r="C126" s="124" t="n">
        <v>3962.976</v>
      </c>
      <c r="D126" s="124" t="n">
        <v>3198.863</v>
      </c>
      <c r="E126" s="125" t="n">
        <v>7161.839</v>
      </c>
      <c r="F126" s="126" t="n">
        <v>865.264</v>
      </c>
      <c r="G126" s="135"/>
      <c r="H126" s="135"/>
      <c r="I126" s="124" t="n">
        <v>542.162</v>
      </c>
      <c r="J126" s="124" t="n">
        <v>500</v>
      </c>
      <c r="K126" s="124" t="n">
        <v>2680.254</v>
      </c>
      <c r="L126" s="124" t="n">
        <v>850</v>
      </c>
      <c r="M126" s="124" t="n">
        <v>894.546</v>
      </c>
      <c r="N126" s="124" t="n">
        <v>845.726</v>
      </c>
      <c r="O126" s="124" t="n">
        <v>-4</v>
      </c>
      <c r="P126" s="125" t="n">
        <v>7173.952</v>
      </c>
      <c r="Q126" s="126" t="n">
        <v>6.267</v>
      </c>
      <c r="R126" s="124" t="n">
        <v>-18.38</v>
      </c>
      <c r="S126" s="124" t="n">
        <v>-12.113</v>
      </c>
      <c r="T126" s="136" t="n">
        <v>5086963</v>
      </c>
      <c r="U126" s="125" t="n">
        <v>15285762</v>
      </c>
      <c r="V126" s="129" t="n">
        <v>-2.8421709430404E-013</v>
      </c>
      <c r="W126" s="130" t="n">
        <v>38.9652987809854</v>
      </c>
      <c r="X126" s="53" t="n">
        <v>50</v>
      </c>
      <c r="Y126" s="55" t="n">
        <v>28</v>
      </c>
      <c r="Z126" s="132" t="n">
        <v>39</v>
      </c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33"/>
      <c r="BC126" s="133"/>
      <c r="BD126" s="133"/>
      <c r="BE126" s="133"/>
      <c r="BF126" s="133"/>
      <c r="BG126" s="133"/>
      <c r="BH126" s="133"/>
      <c r="BI126" s="133"/>
      <c r="BJ126" s="133"/>
      <c r="BK126" s="133"/>
      <c r="BL126" s="133"/>
      <c r="BM126" s="133"/>
      <c r="BN126" s="133"/>
      <c r="BO126" s="133"/>
      <c r="BP126" s="133"/>
      <c r="BQ126" s="133"/>
      <c r="BR126" s="133"/>
      <c r="BS126" s="133"/>
      <c r="BT126" s="133"/>
      <c r="BU126" s="133"/>
      <c r="BV126" s="133"/>
      <c r="BW126" s="133"/>
      <c r="BX126" s="133"/>
      <c r="BY126" s="133"/>
      <c r="BZ126" s="133"/>
      <c r="CA126" s="133"/>
      <c r="CB126" s="133"/>
      <c r="CC126" s="133"/>
      <c r="CD126" s="133"/>
      <c r="CE126" s="133"/>
      <c r="CF126" s="133"/>
      <c r="CG126" s="133"/>
      <c r="CH126" s="133"/>
      <c r="CI126" s="133"/>
      <c r="CJ126" s="133"/>
      <c r="CK126" s="133"/>
      <c r="CL126" s="133"/>
      <c r="CM126" s="133"/>
      <c r="CN126" s="133"/>
      <c r="CO126" s="133"/>
      <c r="CP126" s="133"/>
      <c r="CQ126" s="133"/>
      <c r="CR126" s="133"/>
      <c r="CS126" s="133"/>
      <c r="CT126" s="133"/>
      <c r="CU126" s="133"/>
      <c r="CV126" s="133"/>
      <c r="CW126" s="133"/>
      <c r="CX126" s="133"/>
      <c r="CY126" s="133"/>
      <c r="CZ126" s="133"/>
      <c r="DA126" s="133"/>
      <c r="DB126" s="133"/>
      <c r="DC126" s="133"/>
      <c r="DD126" s="133"/>
      <c r="DE126" s="133"/>
      <c r="DF126" s="133"/>
      <c r="DG126" s="133"/>
      <c r="DH126" s="133"/>
      <c r="DI126" s="133"/>
      <c r="DJ126" s="133"/>
      <c r="DK126" s="133"/>
      <c r="DL126" s="133"/>
      <c r="DM126" s="133"/>
      <c r="DN126" s="133"/>
      <c r="DO126" s="133"/>
      <c r="DP126" s="133"/>
      <c r="DQ126" s="133"/>
      <c r="DR126" s="133"/>
      <c r="DS126" s="133"/>
      <c r="DT126" s="133"/>
      <c r="DU126" s="133"/>
      <c r="DV126" s="133"/>
      <c r="DW126" s="133"/>
      <c r="DX126" s="133"/>
      <c r="DY126" s="133"/>
      <c r="DZ126" s="133"/>
      <c r="EA126" s="133"/>
      <c r="EB126" s="133"/>
      <c r="EC126" s="133"/>
      <c r="ED126" s="133"/>
      <c r="EE126" s="133"/>
      <c r="EF126" s="133"/>
      <c r="EG126" s="133"/>
      <c r="EH126" s="133"/>
      <c r="EI126" s="133"/>
      <c r="EJ126" s="133"/>
      <c r="EK126" s="133"/>
      <c r="EL126" s="133"/>
      <c r="EM126" s="133"/>
      <c r="EN126" s="133"/>
      <c r="EO126" s="133"/>
      <c r="EP126" s="133"/>
      <c r="EQ126" s="133"/>
      <c r="ER126" s="133"/>
      <c r="ES126" s="133"/>
      <c r="ET126" s="133"/>
      <c r="EU126" s="133"/>
      <c r="EV126" s="133"/>
      <c r="EW126" s="133"/>
      <c r="EX126" s="133"/>
      <c r="EY126" s="133"/>
      <c r="EZ126" s="133"/>
      <c r="FA126" s="133"/>
      <c r="FB126" s="133"/>
      <c r="FC126" s="133"/>
      <c r="FD126" s="133"/>
      <c r="FE126" s="133"/>
      <c r="FF126" s="133"/>
      <c r="FG126" s="133"/>
      <c r="FH126" s="133"/>
      <c r="FI126" s="133"/>
      <c r="FJ126" s="133"/>
      <c r="FK126" s="133"/>
      <c r="FL126" s="133"/>
      <c r="FM126" s="133"/>
      <c r="FN126" s="133"/>
      <c r="FO126" s="133"/>
      <c r="FP126" s="133"/>
      <c r="FQ126" s="133"/>
      <c r="FR126" s="133"/>
      <c r="FS126" s="133"/>
      <c r="FT126" s="133"/>
      <c r="FU126" s="133"/>
      <c r="FV126" s="133"/>
      <c r="FW126" s="133"/>
      <c r="FX126" s="133"/>
      <c r="FY126" s="133"/>
      <c r="FZ126" s="133"/>
      <c r="GA126" s="133"/>
      <c r="GB126" s="133"/>
      <c r="GC126" s="133"/>
      <c r="GD126" s="133"/>
      <c r="GE126" s="133"/>
      <c r="GF126" s="133"/>
      <c r="GG126" s="133"/>
      <c r="GH126" s="133"/>
      <c r="GI126" s="133"/>
      <c r="GJ126" s="133"/>
      <c r="GK126" s="133"/>
      <c r="GL126" s="133"/>
      <c r="GM126" s="133"/>
      <c r="GN126" s="133"/>
      <c r="GO126" s="133"/>
      <c r="GP126" s="133"/>
      <c r="GQ126" s="133"/>
      <c r="GR126" s="133"/>
      <c r="GS126" s="133"/>
      <c r="GT126" s="133"/>
      <c r="GU126" s="133"/>
      <c r="GV126" s="133"/>
      <c r="GW126" s="133"/>
      <c r="GX126" s="133"/>
      <c r="GY126" s="133"/>
      <c r="GZ126" s="133"/>
      <c r="HA126" s="133"/>
      <c r="HB126" s="133"/>
      <c r="HC126" s="133"/>
      <c r="HD126" s="133"/>
      <c r="HE126" s="133"/>
      <c r="HF126" s="133"/>
      <c r="HG126" s="133"/>
      <c r="HH126" s="133"/>
      <c r="HI126" s="133"/>
      <c r="HJ126" s="133"/>
      <c r="HK126" s="133"/>
      <c r="HL126" s="133"/>
      <c r="HM126" s="133"/>
      <c r="HN126" s="133"/>
      <c r="HO126" s="133"/>
      <c r="HP126" s="133"/>
      <c r="HQ126" s="133"/>
      <c r="HR126" s="133"/>
      <c r="HS126" s="133"/>
      <c r="HT126" s="133"/>
      <c r="HU126" s="133"/>
      <c r="HV126" s="133"/>
      <c r="HW126" s="133"/>
      <c r="HX126" s="133"/>
      <c r="HY126" s="133"/>
      <c r="HZ126" s="133"/>
      <c r="IA126" s="133"/>
      <c r="IB126" s="133"/>
      <c r="IC126" s="133"/>
      <c r="ID126" s="133"/>
      <c r="IE126" s="133"/>
      <c r="IF126" s="133"/>
      <c r="IG126" s="133"/>
      <c r="IH126" s="133"/>
      <c r="II126" s="133"/>
      <c r="IJ126" s="133"/>
      <c r="IK126" s="133"/>
      <c r="IL126" s="133"/>
      <c r="IM126" s="133"/>
      <c r="IN126" s="133"/>
      <c r="IO126" s="133"/>
      <c r="IP126" s="133"/>
      <c r="IQ126" s="133"/>
      <c r="IR126" s="133"/>
      <c r="IS126" s="133"/>
      <c r="IT126" s="133"/>
      <c r="IU126" s="133"/>
      <c r="IV126" s="133"/>
      <c r="IW126" s="133"/>
    </row>
    <row r="127" customFormat="false" ht="12" hidden="true" customHeight="true" outlineLevel="0" collapsed="false">
      <c r="A127" s="134" t="s">
        <v>71</v>
      </c>
      <c r="B127" s="81" t="n">
        <v>36953</v>
      </c>
      <c r="C127" s="124" t="n">
        <v>3869.952</v>
      </c>
      <c r="D127" s="124" t="n">
        <v>3208.972</v>
      </c>
      <c r="E127" s="125" t="n">
        <v>7078.924</v>
      </c>
      <c r="F127" s="126" t="n">
        <v>514.644000000001</v>
      </c>
      <c r="G127" s="135"/>
      <c r="H127" s="135"/>
      <c r="I127" s="124" t="n">
        <v>551.768</v>
      </c>
      <c r="J127" s="124" t="n">
        <v>507</v>
      </c>
      <c r="K127" s="124" t="n">
        <v>2664.618</v>
      </c>
      <c r="L127" s="124" t="n">
        <v>850</v>
      </c>
      <c r="M127" s="124" t="n">
        <v>1095.584</v>
      </c>
      <c r="N127" s="124" t="n">
        <v>830.853</v>
      </c>
      <c r="O127" s="124" t="n">
        <v>-7</v>
      </c>
      <c r="P127" s="125" t="n">
        <v>7007.467</v>
      </c>
      <c r="Q127" s="126" t="n">
        <v>57.761</v>
      </c>
      <c r="R127" s="124" t="n">
        <v>13.696</v>
      </c>
      <c r="S127" s="124" t="n">
        <v>71.457</v>
      </c>
      <c r="T127" s="136" t="n">
        <v>5144724</v>
      </c>
      <c r="U127" s="125" t="n">
        <v>15299458</v>
      </c>
      <c r="V127" s="129" t="n">
        <v>3.26849658449646E-013</v>
      </c>
      <c r="W127" s="130" t="n">
        <v>37.571016848315</v>
      </c>
      <c r="X127" s="53" t="n">
        <v>42</v>
      </c>
      <c r="Y127" s="55" t="n">
        <v>31</v>
      </c>
      <c r="Z127" s="132" t="n">
        <v>36.5</v>
      </c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33"/>
      <c r="AY127" s="133"/>
      <c r="AZ127" s="133"/>
      <c r="BA127" s="133"/>
      <c r="BB127" s="133"/>
      <c r="BC127" s="133"/>
      <c r="BD127" s="133"/>
      <c r="BE127" s="133"/>
      <c r="BF127" s="133"/>
      <c r="BG127" s="133"/>
      <c r="BH127" s="133"/>
      <c r="BI127" s="133"/>
      <c r="BJ127" s="133"/>
      <c r="BK127" s="133"/>
      <c r="BL127" s="133"/>
      <c r="BM127" s="133"/>
      <c r="BN127" s="133"/>
      <c r="BO127" s="133"/>
      <c r="BP127" s="133"/>
      <c r="BQ127" s="133"/>
      <c r="BR127" s="133"/>
      <c r="BS127" s="133"/>
      <c r="BT127" s="133"/>
      <c r="BU127" s="133"/>
      <c r="BV127" s="133"/>
      <c r="BW127" s="133"/>
      <c r="BX127" s="133"/>
      <c r="BY127" s="133"/>
      <c r="BZ127" s="133"/>
      <c r="CA127" s="133"/>
      <c r="CB127" s="133"/>
      <c r="CC127" s="133"/>
      <c r="CD127" s="133"/>
      <c r="CE127" s="133"/>
      <c r="CF127" s="133"/>
      <c r="CG127" s="133"/>
      <c r="CH127" s="133"/>
      <c r="CI127" s="133"/>
      <c r="CJ127" s="133"/>
      <c r="CK127" s="133"/>
      <c r="CL127" s="133"/>
      <c r="CM127" s="133"/>
      <c r="CN127" s="133"/>
      <c r="CO127" s="133"/>
      <c r="CP127" s="133"/>
      <c r="CQ127" s="133"/>
      <c r="CR127" s="133"/>
      <c r="CS127" s="133"/>
      <c r="CT127" s="133"/>
      <c r="CU127" s="133"/>
      <c r="CV127" s="133"/>
      <c r="CW127" s="133"/>
      <c r="CX127" s="133"/>
      <c r="CY127" s="133"/>
      <c r="CZ127" s="133"/>
      <c r="DA127" s="133"/>
      <c r="DB127" s="133"/>
      <c r="DC127" s="133"/>
      <c r="DD127" s="133"/>
      <c r="DE127" s="133"/>
      <c r="DF127" s="133"/>
      <c r="DG127" s="133"/>
      <c r="DH127" s="133"/>
      <c r="DI127" s="133"/>
      <c r="DJ127" s="133"/>
      <c r="DK127" s="133"/>
      <c r="DL127" s="133"/>
      <c r="DM127" s="133"/>
      <c r="DN127" s="133"/>
      <c r="DO127" s="133"/>
      <c r="DP127" s="133"/>
      <c r="DQ127" s="133"/>
      <c r="DR127" s="133"/>
      <c r="DS127" s="133"/>
      <c r="DT127" s="133"/>
      <c r="DU127" s="133"/>
      <c r="DV127" s="133"/>
      <c r="DW127" s="133"/>
      <c r="DX127" s="133"/>
      <c r="DY127" s="133"/>
      <c r="DZ127" s="133"/>
      <c r="EA127" s="133"/>
      <c r="EB127" s="133"/>
      <c r="EC127" s="133"/>
      <c r="ED127" s="133"/>
      <c r="EE127" s="133"/>
      <c r="EF127" s="133"/>
      <c r="EG127" s="133"/>
      <c r="EH127" s="133"/>
      <c r="EI127" s="133"/>
      <c r="EJ127" s="133"/>
      <c r="EK127" s="133"/>
      <c r="EL127" s="133"/>
      <c r="EM127" s="133"/>
      <c r="EN127" s="133"/>
      <c r="EO127" s="133"/>
      <c r="EP127" s="133"/>
      <c r="EQ127" s="133"/>
      <c r="ER127" s="133"/>
      <c r="ES127" s="133"/>
      <c r="ET127" s="133"/>
      <c r="EU127" s="133"/>
      <c r="EV127" s="133"/>
      <c r="EW127" s="133"/>
      <c r="EX127" s="133"/>
      <c r="EY127" s="133"/>
      <c r="EZ127" s="133"/>
      <c r="FA127" s="133"/>
      <c r="FB127" s="133"/>
      <c r="FC127" s="133"/>
      <c r="FD127" s="133"/>
      <c r="FE127" s="133"/>
      <c r="FF127" s="133"/>
      <c r="FG127" s="133"/>
      <c r="FH127" s="133"/>
      <c r="FI127" s="133"/>
      <c r="FJ127" s="133"/>
      <c r="FK127" s="133"/>
      <c r="FL127" s="133"/>
      <c r="FM127" s="133"/>
      <c r="FN127" s="133"/>
      <c r="FO127" s="133"/>
      <c r="FP127" s="133"/>
      <c r="FQ127" s="133"/>
      <c r="FR127" s="133"/>
      <c r="FS127" s="133"/>
      <c r="FT127" s="133"/>
      <c r="FU127" s="133"/>
      <c r="FV127" s="133"/>
      <c r="FW127" s="133"/>
      <c r="FX127" s="133"/>
      <c r="FY127" s="133"/>
      <c r="FZ127" s="133"/>
      <c r="GA127" s="133"/>
      <c r="GB127" s="133"/>
      <c r="GC127" s="133"/>
      <c r="GD127" s="133"/>
      <c r="GE127" s="133"/>
      <c r="GF127" s="133"/>
      <c r="GG127" s="133"/>
      <c r="GH127" s="133"/>
      <c r="GI127" s="133"/>
      <c r="GJ127" s="133"/>
      <c r="GK127" s="133"/>
      <c r="GL127" s="133"/>
      <c r="GM127" s="133"/>
      <c r="GN127" s="133"/>
      <c r="GO127" s="133"/>
      <c r="GP127" s="133"/>
      <c r="GQ127" s="133"/>
      <c r="GR127" s="133"/>
      <c r="GS127" s="133"/>
      <c r="GT127" s="133"/>
      <c r="GU127" s="133"/>
      <c r="GV127" s="133"/>
      <c r="GW127" s="133"/>
      <c r="GX127" s="133"/>
      <c r="GY127" s="133"/>
      <c r="GZ127" s="133"/>
      <c r="HA127" s="133"/>
      <c r="HB127" s="133"/>
      <c r="HC127" s="133"/>
      <c r="HD127" s="133"/>
      <c r="HE127" s="133"/>
      <c r="HF127" s="133"/>
      <c r="HG127" s="133"/>
      <c r="HH127" s="133"/>
      <c r="HI127" s="133"/>
      <c r="HJ127" s="133"/>
      <c r="HK127" s="133"/>
      <c r="HL127" s="133"/>
      <c r="HM127" s="133"/>
      <c r="HN127" s="133"/>
      <c r="HO127" s="133"/>
      <c r="HP127" s="133"/>
      <c r="HQ127" s="133"/>
      <c r="HR127" s="133"/>
      <c r="HS127" s="133"/>
      <c r="HT127" s="133"/>
      <c r="HU127" s="133"/>
      <c r="HV127" s="133"/>
      <c r="HW127" s="133"/>
      <c r="HX127" s="133"/>
      <c r="HY127" s="133"/>
      <c r="HZ127" s="133"/>
      <c r="IA127" s="133"/>
      <c r="IB127" s="133"/>
      <c r="IC127" s="133"/>
      <c r="ID127" s="133"/>
      <c r="IE127" s="133"/>
      <c r="IF127" s="133"/>
      <c r="IG127" s="133"/>
      <c r="IH127" s="133"/>
      <c r="II127" s="133"/>
      <c r="IJ127" s="133"/>
      <c r="IK127" s="133"/>
      <c r="IL127" s="133"/>
      <c r="IM127" s="133"/>
      <c r="IN127" s="133"/>
      <c r="IO127" s="133"/>
      <c r="IP127" s="133"/>
      <c r="IQ127" s="133"/>
      <c r="IR127" s="133"/>
      <c r="IS127" s="133"/>
      <c r="IT127" s="133"/>
      <c r="IU127" s="133"/>
      <c r="IV127" s="133"/>
      <c r="IW127" s="133"/>
    </row>
    <row r="128" customFormat="false" ht="12" hidden="true" customHeight="true" outlineLevel="0" collapsed="false">
      <c r="A128" s="134" t="s">
        <v>72</v>
      </c>
      <c r="B128" s="81" t="n">
        <v>36954</v>
      </c>
      <c r="C128" s="124" t="n">
        <v>3874.481</v>
      </c>
      <c r="D128" s="124" t="n">
        <v>3226.273</v>
      </c>
      <c r="E128" s="125" t="n">
        <v>7100.754</v>
      </c>
      <c r="F128" s="126" t="n">
        <v>757.502</v>
      </c>
      <c r="G128" s="135"/>
      <c r="H128" s="135"/>
      <c r="I128" s="124" t="n">
        <v>486.606</v>
      </c>
      <c r="J128" s="124" t="n">
        <v>518</v>
      </c>
      <c r="K128" s="124" t="n">
        <v>2699.454</v>
      </c>
      <c r="L128" s="124" t="n">
        <v>850</v>
      </c>
      <c r="M128" s="124" t="n">
        <v>1001.755</v>
      </c>
      <c r="N128" s="124" t="n">
        <v>824.84</v>
      </c>
      <c r="O128" s="124" t="n">
        <v>-7</v>
      </c>
      <c r="P128" s="125" t="n">
        <v>7131.157</v>
      </c>
      <c r="Q128" s="126" t="n">
        <v>-0.429</v>
      </c>
      <c r="R128" s="124" t="n">
        <v>-29.974</v>
      </c>
      <c r="S128" s="124" t="n">
        <v>-30.403</v>
      </c>
      <c r="T128" s="136" t="n">
        <v>5144295</v>
      </c>
      <c r="U128" s="125" t="n">
        <v>15269484</v>
      </c>
      <c r="V128" s="129" t="n">
        <v>-2.48689957516035E-013</v>
      </c>
      <c r="W128" s="130" t="n">
        <v>36.028594986447</v>
      </c>
      <c r="X128" s="53" t="n">
        <v>56</v>
      </c>
      <c r="Y128" s="55" t="n">
        <v>28</v>
      </c>
      <c r="Z128" s="132" t="n">
        <v>42</v>
      </c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33"/>
      <c r="BE128" s="133"/>
      <c r="BF128" s="133"/>
      <c r="BG128" s="133"/>
      <c r="BH128" s="133"/>
      <c r="BI128" s="133"/>
      <c r="BJ128" s="133"/>
      <c r="BK128" s="133"/>
      <c r="BL128" s="133"/>
      <c r="BM128" s="133"/>
      <c r="BN128" s="133"/>
      <c r="BO128" s="133"/>
      <c r="BP128" s="133"/>
      <c r="BQ128" s="133"/>
      <c r="BR128" s="133"/>
      <c r="BS128" s="133"/>
      <c r="BT128" s="133"/>
      <c r="BU128" s="133"/>
      <c r="BV128" s="133"/>
      <c r="BW128" s="133"/>
      <c r="BX128" s="133"/>
      <c r="BY128" s="133"/>
      <c r="BZ128" s="133"/>
      <c r="CA128" s="133"/>
      <c r="CB128" s="133"/>
      <c r="CC128" s="133"/>
      <c r="CD128" s="133"/>
      <c r="CE128" s="133"/>
      <c r="CF128" s="133"/>
      <c r="CG128" s="133"/>
      <c r="CH128" s="133"/>
      <c r="CI128" s="133"/>
      <c r="CJ128" s="133"/>
      <c r="CK128" s="133"/>
      <c r="CL128" s="133"/>
      <c r="CM128" s="133"/>
      <c r="CN128" s="133"/>
      <c r="CO128" s="133"/>
      <c r="CP128" s="133"/>
      <c r="CQ128" s="133"/>
      <c r="CR128" s="133"/>
      <c r="CS128" s="133"/>
      <c r="CT128" s="133"/>
      <c r="CU128" s="133"/>
      <c r="CV128" s="133"/>
      <c r="CW128" s="133"/>
      <c r="CX128" s="133"/>
      <c r="CY128" s="133"/>
      <c r="CZ128" s="133"/>
      <c r="DA128" s="133"/>
      <c r="DB128" s="133"/>
      <c r="DC128" s="133"/>
      <c r="DD128" s="133"/>
      <c r="DE128" s="133"/>
      <c r="DF128" s="133"/>
      <c r="DG128" s="133"/>
      <c r="DH128" s="133"/>
      <c r="DI128" s="133"/>
      <c r="DJ128" s="133"/>
      <c r="DK128" s="133"/>
      <c r="DL128" s="133"/>
      <c r="DM128" s="133"/>
      <c r="DN128" s="133"/>
      <c r="DO128" s="133"/>
      <c r="DP128" s="133"/>
      <c r="DQ128" s="133"/>
      <c r="DR128" s="133"/>
      <c r="DS128" s="133"/>
      <c r="DT128" s="133"/>
      <c r="DU128" s="133"/>
      <c r="DV128" s="133"/>
      <c r="DW128" s="133"/>
      <c r="DX128" s="133"/>
      <c r="DY128" s="133"/>
      <c r="DZ128" s="133"/>
      <c r="EA128" s="133"/>
      <c r="EB128" s="133"/>
      <c r="EC128" s="133"/>
      <c r="ED128" s="133"/>
      <c r="EE128" s="133"/>
      <c r="EF128" s="133"/>
      <c r="EG128" s="133"/>
      <c r="EH128" s="133"/>
      <c r="EI128" s="133"/>
      <c r="EJ128" s="133"/>
      <c r="EK128" s="133"/>
      <c r="EL128" s="133"/>
      <c r="EM128" s="133"/>
      <c r="EN128" s="133"/>
      <c r="EO128" s="133"/>
      <c r="EP128" s="133"/>
      <c r="EQ128" s="133"/>
      <c r="ER128" s="133"/>
      <c r="ES128" s="133"/>
      <c r="ET128" s="133"/>
      <c r="EU128" s="133"/>
      <c r="EV128" s="133"/>
      <c r="EW128" s="133"/>
      <c r="EX128" s="133"/>
      <c r="EY128" s="133"/>
      <c r="EZ128" s="133"/>
      <c r="FA128" s="133"/>
      <c r="FB128" s="133"/>
      <c r="FC128" s="133"/>
      <c r="FD128" s="133"/>
      <c r="FE128" s="133"/>
      <c r="FF128" s="133"/>
      <c r="FG128" s="133"/>
      <c r="FH128" s="133"/>
      <c r="FI128" s="133"/>
      <c r="FJ128" s="133"/>
      <c r="FK128" s="133"/>
      <c r="FL128" s="133"/>
      <c r="FM128" s="133"/>
      <c r="FN128" s="133"/>
      <c r="FO128" s="133"/>
      <c r="FP128" s="133"/>
      <c r="FQ128" s="133"/>
      <c r="FR128" s="133"/>
      <c r="FS128" s="133"/>
      <c r="FT128" s="133"/>
      <c r="FU128" s="133"/>
      <c r="FV128" s="133"/>
      <c r="FW128" s="133"/>
      <c r="FX128" s="133"/>
      <c r="FY128" s="133"/>
      <c r="FZ128" s="133"/>
      <c r="GA128" s="133"/>
      <c r="GB128" s="133"/>
      <c r="GC128" s="133"/>
      <c r="GD128" s="133"/>
      <c r="GE128" s="133"/>
      <c r="GF128" s="133"/>
      <c r="GG128" s="133"/>
      <c r="GH128" s="133"/>
      <c r="GI128" s="133"/>
      <c r="GJ128" s="133"/>
      <c r="GK128" s="133"/>
      <c r="GL128" s="133"/>
      <c r="GM128" s="133"/>
      <c r="GN128" s="133"/>
      <c r="GO128" s="133"/>
      <c r="GP128" s="133"/>
      <c r="GQ128" s="133"/>
      <c r="GR128" s="133"/>
      <c r="GS128" s="133"/>
      <c r="GT128" s="133"/>
      <c r="GU128" s="133"/>
      <c r="GV128" s="133"/>
      <c r="GW128" s="133"/>
      <c r="GX128" s="133"/>
      <c r="GY128" s="133"/>
      <c r="GZ128" s="133"/>
      <c r="HA128" s="133"/>
      <c r="HB128" s="133"/>
      <c r="HC128" s="133"/>
      <c r="HD128" s="133"/>
      <c r="HE128" s="133"/>
      <c r="HF128" s="133"/>
      <c r="HG128" s="133"/>
      <c r="HH128" s="133"/>
      <c r="HI128" s="133"/>
      <c r="HJ128" s="133"/>
      <c r="HK128" s="133"/>
      <c r="HL128" s="133"/>
      <c r="HM128" s="133"/>
      <c r="HN128" s="133"/>
      <c r="HO128" s="133"/>
      <c r="HP128" s="133"/>
      <c r="HQ128" s="133"/>
      <c r="HR128" s="133"/>
      <c r="HS128" s="133"/>
      <c r="HT128" s="133"/>
      <c r="HU128" s="133"/>
      <c r="HV128" s="133"/>
      <c r="HW128" s="133"/>
      <c r="HX128" s="133"/>
      <c r="HY128" s="133"/>
      <c r="HZ128" s="133"/>
      <c r="IA128" s="133"/>
      <c r="IB128" s="133"/>
      <c r="IC128" s="133"/>
      <c r="ID128" s="133"/>
      <c r="IE128" s="133"/>
      <c r="IF128" s="133"/>
      <c r="IG128" s="133"/>
      <c r="IH128" s="133"/>
      <c r="II128" s="133"/>
      <c r="IJ128" s="133"/>
      <c r="IK128" s="133"/>
      <c r="IL128" s="133"/>
      <c r="IM128" s="133"/>
      <c r="IN128" s="133"/>
      <c r="IO128" s="133"/>
      <c r="IP128" s="133"/>
      <c r="IQ128" s="133"/>
      <c r="IR128" s="133"/>
      <c r="IS128" s="133"/>
      <c r="IT128" s="133"/>
      <c r="IU128" s="133"/>
      <c r="IV128" s="133"/>
      <c r="IW128" s="133"/>
    </row>
    <row r="129" customFormat="false" ht="12" hidden="true" customHeight="true" outlineLevel="0" collapsed="false">
      <c r="A129" s="134" t="s">
        <v>73</v>
      </c>
      <c r="B129" s="81" t="n">
        <v>36955</v>
      </c>
      <c r="C129" s="124" t="n">
        <v>3885.747</v>
      </c>
      <c r="D129" s="124" t="n">
        <v>3213.177</v>
      </c>
      <c r="E129" s="125" t="n">
        <v>7098.924</v>
      </c>
      <c r="F129" s="126" t="n">
        <v>754.839000000001</v>
      </c>
      <c r="G129" s="135"/>
      <c r="H129" s="135"/>
      <c r="I129" s="124" t="n">
        <v>461.013</v>
      </c>
      <c r="J129" s="124" t="n">
        <v>516</v>
      </c>
      <c r="K129" s="124" t="n">
        <v>2672.895</v>
      </c>
      <c r="L129" s="124" t="n">
        <v>850</v>
      </c>
      <c r="M129" s="124" t="n">
        <v>938.56</v>
      </c>
      <c r="N129" s="124" t="n">
        <v>846.402</v>
      </c>
      <c r="O129" s="124" t="n">
        <v>-7</v>
      </c>
      <c r="P129" s="125" t="n">
        <v>7032.709</v>
      </c>
      <c r="Q129" s="126" t="n">
        <v>29.149</v>
      </c>
      <c r="R129" s="124" t="n">
        <v>37.066</v>
      </c>
      <c r="S129" s="124" t="n">
        <v>66.215</v>
      </c>
      <c r="T129" s="136" t="n">
        <v>5173444</v>
      </c>
      <c r="U129" s="125" t="n">
        <v>15306550</v>
      </c>
      <c r="V129" s="129" t="n">
        <v>1.4210854715202E-013</v>
      </c>
      <c r="W129" s="130" t="n">
        <v>40.2021149146727</v>
      </c>
      <c r="X129" s="53" t="n">
        <v>59</v>
      </c>
      <c r="Y129" s="55" t="n">
        <v>42</v>
      </c>
      <c r="Z129" s="132" t="n">
        <v>50.5</v>
      </c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33"/>
      <c r="BC129" s="133"/>
      <c r="BD129" s="133"/>
      <c r="BE129" s="133"/>
      <c r="BF129" s="133"/>
      <c r="BG129" s="133"/>
      <c r="BH129" s="133"/>
      <c r="BI129" s="133"/>
      <c r="BJ129" s="133"/>
      <c r="BK129" s="133"/>
      <c r="BL129" s="133"/>
      <c r="BM129" s="133"/>
      <c r="BN129" s="133"/>
      <c r="BO129" s="133"/>
      <c r="BP129" s="133"/>
      <c r="BQ129" s="133"/>
      <c r="BR129" s="133"/>
      <c r="BS129" s="133"/>
      <c r="BT129" s="133"/>
      <c r="BU129" s="133"/>
      <c r="BV129" s="133"/>
      <c r="BW129" s="133"/>
      <c r="BX129" s="133"/>
      <c r="BY129" s="133"/>
      <c r="BZ129" s="133"/>
      <c r="CA129" s="133"/>
      <c r="CB129" s="133"/>
      <c r="CC129" s="133"/>
      <c r="CD129" s="133"/>
      <c r="CE129" s="133"/>
      <c r="CF129" s="133"/>
      <c r="CG129" s="133"/>
      <c r="CH129" s="133"/>
      <c r="CI129" s="133"/>
      <c r="CJ129" s="133"/>
      <c r="CK129" s="133"/>
      <c r="CL129" s="133"/>
      <c r="CM129" s="133"/>
      <c r="CN129" s="133"/>
      <c r="CO129" s="133"/>
      <c r="CP129" s="133"/>
      <c r="CQ129" s="133"/>
      <c r="CR129" s="133"/>
      <c r="CS129" s="133"/>
      <c r="CT129" s="133"/>
      <c r="CU129" s="133"/>
      <c r="CV129" s="133"/>
      <c r="CW129" s="133"/>
      <c r="CX129" s="133"/>
      <c r="CY129" s="133"/>
      <c r="CZ129" s="133"/>
      <c r="DA129" s="133"/>
      <c r="DB129" s="133"/>
      <c r="DC129" s="133"/>
      <c r="DD129" s="133"/>
      <c r="DE129" s="133"/>
      <c r="DF129" s="133"/>
      <c r="DG129" s="133"/>
      <c r="DH129" s="133"/>
      <c r="DI129" s="133"/>
      <c r="DJ129" s="133"/>
      <c r="DK129" s="133"/>
      <c r="DL129" s="133"/>
      <c r="DM129" s="133"/>
      <c r="DN129" s="133"/>
      <c r="DO129" s="133"/>
      <c r="DP129" s="133"/>
      <c r="DQ129" s="133"/>
      <c r="DR129" s="133"/>
      <c r="DS129" s="133"/>
      <c r="DT129" s="133"/>
      <c r="DU129" s="133"/>
      <c r="DV129" s="133"/>
      <c r="DW129" s="133"/>
      <c r="DX129" s="133"/>
      <c r="DY129" s="133"/>
      <c r="DZ129" s="133"/>
      <c r="EA129" s="133"/>
      <c r="EB129" s="133"/>
      <c r="EC129" s="133"/>
      <c r="ED129" s="133"/>
      <c r="EE129" s="133"/>
      <c r="EF129" s="133"/>
      <c r="EG129" s="133"/>
      <c r="EH129" s="133"/>
      <c r="EI129" s="133"/>
      <c r="EJ129" s="133"/>
      <c r="EK129" s="133"/>
      <c r="EL129" s="133"/>
      <c r="EM129" s="133"/>
      <c r="EN129" s="133"/>
      <c r="EO129" s="133"/>
      <c r="EP129" s="133"/>
      <c r="EQ129" s="133"/>
      <c r="ER129" s="133"/>
      <c r="ES129" s="133"/>
      <c r="ET129" s="133"/>
      <c r="EU129" s="133"/>
      <c r="EV129" s="133"/>
      <c r="EW129" s="133"/>
      <c r="EX129" s="133"/>
      <c r="EY129" s="133"/>
      <c r="EZ129" s="133"/>
      <c r="FA129" s="133"/>
      <c r="FB129" s="133"/>
      <c r="FC129" s="133"/>
      <c r="FD129" s="133"/>
      <c r="FE129" s="133"/>
      <c r="FF129" s="133"/>
      <c r="FG129" s="133"/>
      <c r="FH129" s="133"/>
      <c r="FI129" s="133"/>
      <c r="FJ129" s="133"/>
      <c r="FK129" s="133"/>
      <c r="FL129" s="133"/>
      <c r="FM129" s="133"/>
      <c r="FN129" s="133"/>
      <c r="FO129" s="133"/>
      <c r="FP129" s="133"/>
      <c r="FQ129" s="133"/>
      <c r="FR129" s="133"/>
      <c r="FS129" s="133"/>
      <c r="FT129" s="133"/>
      <c r="FU129" s="133"/>
      <c r="FV129" s="133"/>
      <c r="FW129" s="133"/>
      <c r="FX129" s="133"/>
      <c r="FY129" s="133"/>
      <c r="FZ129" s="133"/>
      <c r="GA129" s="133"/>
      <c r="GB129" s="133"/>
      <c r="GC129" s="133"/>
      <c r="GD129" s="133"/>
      <c r="GE129" s="133"/>
      <c r="GF129" s="133"/>
      <c r="GG129" s="133"/>
      <c r="GH129" s="133"/>
      <c r="GI129" s="133"/>
      <c r="GJ129" s="133"/>
      <c r="GK129" s="133"/>
      <c r="GL129" s="133"/>
      <c r="GM129" s="133"/>
      <c r="GN129" s="133"/>
      <c r="GO129" s="133"/>
      <c r="GP129" s="133"/>
      <c r="GQ129" s="133"/>
      <c r="GR129" s="133"/>
      <c r="GS129" s="133"/>
      <c r="GT129" s="133"/>
      <c r="GU129" s="133"/>
      <c r="GV129" s="133"/>
      <c r="GW129" s="133"/>
      <c r="GX129" s="133"/>
      <c r="GY129" s="133"/>
      <c r="GZ129" s="133"/>
      <c r="HA129" s="133"/>
      <c r="HB129" s="133"/>
      <c r="HC129" s="133"/>
      <c r="HD129" s="133"/>
      <c r="HE129" s="133"/>
      <c r="HF129" s="133"/>
      <c r="HG129" s="133"/>
      <c r="HH129" s="133"/>
      <c r="HI129" s="133"/>
      <c r="HJ129" s="133"/>
      <c r="HK129" s="133"/>
      <c r="HL129" s="133"/>
      <c r="HM129" s="133"/>
      <c r="HN129" s="133"/>
      <c r="HO129" s="133"/>
      <c r="HP129" s="133"/>
      <c r="HQ129" s="133"/>
      <c r="HR129" s="133"/>
      <c r="HS129" s="133"/>
      <c r="HT129" s="133"/>
      <c r="HU129" s="133"/>
      <c r="HV129" s="133"/>
      <c r="HW129" s="133"/>
      <c r="HX129" s="133"/>
      <c r="HY129" s="133"/>
      <c r="HZ129" s="133"/>
      <c r="IA129" s="133"/>
      <c r="IB129" s="133"/>
      <c r="IC129" s="133"/>
      <c r="ID129" s="133"/>
      <c r="IE129" s="133"/>
      <c r="IF129" s="133"/>
      <c r="IG129" s="133"/>
      <c r="IH129" s="133"/>
      <c r="II129" s="133"/>
      <c r="IJ129" s="133"/>
      <c r="IK129" s="133"/>
      <c r="IL129" s="133"/>
      <c r="IM129" s="133"/>
      <c r="IN129" s="133"/>
      <c r="IO129" s="133"/>
      <c r="IP129" s="133"/>
      <c r="IQ129" s="133"/>
      <c r="IR129" s="133"/>
      <c r="IS129" s="133"/>
      <c r="IT129" s="133"/>
      <c r="IU129" s="133"/>
      <c r="IV129" s="133"/>
      <c r="IW129" s="133"/>
    </row>
    <row r="130" customFormat="false" ht="12" hidden="true" customHeight="true" outlineLevel="0" collapsed="false">
      <c r="A130" s="134" t="s">
        <v>74</v>
      </c>
      <c r="B130" s="81" t="n">
        <v>36956</v>
      </c>
      <c r="C130" s="124" t="n">
        <v>3851.124</v>
      </c>
      <c r="D130" s="124" t="n">
        <v>3293.281</v>
      </c>
      <c r="E130" s="125" t="n">
        <v>7144.405</v>
      </c>
      <c r="F130" s="126" t="n">
        <v>448.282</v>
      </c>
      <c r="G130" s="135"/>
      <c r="H130" s="135"/>
      <c r="I130" s="124" t="n">
        <v>419.421</v>
      </c>
      <c r="J130" s="124" t="n">
        <v>473</v>
      </c>
      <c r="K130" s="124" t="n">
        <v>2741.659</v>
      </c>
      <c r="L130" s="124" t="n">
        <v>850</v>
      </c>
      <c r="M130" s="124" t="n">
        <v>1046.607</v>
      </c>
      <c r="N130" s="124" t="n">
        <v>844.247</v>
      </c>
      <c r="O130" s="124" t="n">
        <v>-7</v>
      </c>
      <c r="P130" s="125" t="n">
        <v>6816.216</v>
      </c>
      <c r="Q130" s="126" t="n">
        <v>217.861</v>
      </c>
      <c r="R130" s="124" t="n">
        <v>110.328</v>
      </c>
      <c r="S130" s="124" t="n">
        <v>328.189</v>
      </c>
      <c r="T130" s="136" t="n">
        <v>5391305</v>
      </c>
      <c r="U130" s="125" t="n">
        <v>15416878</v>
      </c>
      <c r="V130" s="129" t="n">
        <v>0</v>
      </c>
      <c r="W130" s="130" t="n">
        <v>46.7111759783933</v>
      </c>
      <c r="X130" s="53" t="n">
        <v>60</v>
      </c>
      <c r="Y130" s="55" t="n">
        <v>33</v>
      </c>
      <c r="Z130" s="132" t="n">
        <v>46.5</v>
      </c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33"/>
      <c r="BC130" s="133"/>
      <c r="BD130" s="133"/>
      <c r="BE130" s="133"/>
      <c r="BF130" s="133"/>
      <c r="BG130" s="133"/>
      <c r="BH130" s="133"/>
      <c r="BI130" s="133"/>
      <c r="BJ130" s="133"/>
      <c r="BK130" s="133"/>
      <c r="BL130" s="133"/>
      <c r="BM130" s="133"/>
      <c r="BN130" s="133"/>
      <c r="BO130" s="133"/>
      <c r="BP130" s="133"/>
      <c r="BQ130" s="133"/>
      <c r="BR130" s="133"/>
      <c r="BS130" s="133"/>
      <c r="BT130" s="133"/>
      <c r="BU130" s="133"/>
      <c r="BV130" s="133"/>
      <c r="BW130" s="133"/>
      <c r="BX130" s="133"/>
      <c r="BY130" s="133"/>
      <c r="BZ130" s="133"/>
      <c r="CA130" s="133"/>
      <c r="CB130" s="133"/>
      <c r="CC130" s="133"/>
      <c r="CD130" s="133"/>
      <c r="CE130" s="133"/>
      <c r="CF130" s="133"/>
      <c r="CG130" s="133"/>
      <c r="CH130" s="133"/>
      <c r="CI130" s="133"/>
      <c r="CJ130" s="133"/>
      <c r="CK130" s="133"/>
      <c r="CL130" s="133"/>
      <c r="CM130" s="133"/>
      <c r="CN130" s="133"/>
      <c r="CO130" s="133"/>
      <c r="CP130" s="133"/>
      <c r="CQ130" s="133"/>
      <c r="CR130" s="133"/>
      <c r="CS130" s="133"/>
      <c r="CT130" s="133"/>
      <c r="CU130" s="133"/>
      <c r="CV130" s="133"/>
      <c r="CW130" s="133"/>
      <c r="CX130" s="133"/>
      <c r="CY130" s="133"/>
      <c r="CZ130" s="133"/>
      <c r="DA130" s="133"/>
      <c r="DB130" s="133"/>
      <c r="DC130" s="133"/>
      <c r="DD130" s="133"/>
      <c r="DE130" s="133"/>
      <c r="DF130" s="133"/>
      <c r="DG130" s="133"/>
      <c r="DH130" s="133"/>
      <c r="DI130" s="133"/>
      <c r="DJ130" s="133"/>
      <c r="DK130" s="133"/>
      <c r="DL130" s="133"/>
      <c r="DM130" s="133"/>
      <c r="DN130" s="133"/>
      <c r="DO130" s="133"/>
      <c r="DP130" s="133"/>
      <c r="DQ130" s="133"/>
      <c r="DR130" s="133"/>
      <c r="DS130" s="133"/>
      <c r="DT130" s="133"/>
      <c r="DU130" s="133"/>
      <c r="DV130" s="133"/>
      <c r="DW130" s="133"/>
      <c r="DX130" s="133"/>
      <c r="DY130" s="133"/>
      <c r="DZ130" s="133"/>
      <c r="EA130" s="133"/>
      <c r="EB130" s="133"/>
      <c r="EC130" s="133"/>
      <c r="ED130" s="133"/>
      <c r="EE130" s="133"/>
      <c r="EF130" s="133"/>
      <c r="EG130" s="133"/>
      <c r="EH130" s="133"/>
      <c r="EI130" s="133"/>
      <c r="EJ130" s="133"/>
      <c r="EK130" s="133"/>
      <c r="EL130" s="133"/>
      <c r="EM130" s="133"/>
      <c r="EN130" s="133"/>
      <c r="EO130" s="133"/>
      <c r="EP130" s="133"/>
      <c r="EQ130" s="133"/>
      <c r="ER130" s="133"/>
      <c r="ES130" s="133"/>
      <c r="ET130" s="133"/>
      <c r="EU130" s="133"/>
      <c r="EV130" s="133"/>
      <c r="EW130" s="133"/>
      <c r="EX130" s="133"/>
      <c r="EY130" s="133"/>
      <c r="EZ130" s="133"/>
      <c r="FA130" s="133"/>
      <c r="FB130" s="133"/>
      <c r="FC130" s="133"/>
      <c r="FD130" s="133"/>
      <c r="FE130" s="133"/>
      <c r="FF130" s="133"/>
      <c r="FG130" s="133"/>
      <c r="FH130" s="133"/>
      <c r="FI130" s="133"/>
      <c r="FJ130" s="133"/>
      <c r="FK130" s="133"/>
      <c r="FL130" s="133"/>
      <c r="FM130" s="133"/>
      <c r="FN130" s="133"/>
      <c r="FO130" s="133"/>
      <c r="FP130" s="133"/>
      <c r="FQ130" s="133"/>
      <c r="FR130" s="133"/>
      <c r="FS130" s="133"/>
      <c r="FT130" s="133"/>
      <c r="FU130" s="133"/>
      <c r="FV130" s="133"/>
      <c r="FW130" s="133"/>
      <c r="FX130" s="133"/>
      <c r="FY130" s="133"/>
      <c r="FZ130" s="133"/>
      <c r="GA130" s="133"/>
      <c r="GB130" s="133"/>
      <c r="GC130" s="133"/>
      <c r="GD130" s="133"/>
      <c r="GE130" s="133"/>
      <c r="GF130" s="133"/>
      <c r="GG130" s="133"/>
      <c r="GH130" s="133"/>
      <c r="GI130" s="133"/>
      <c r="GJ130" s="133"/>
      <c r="GK130" s="133"/>
      <c r="GL130" s="133"/>
      <c r="GM130" s="133"/>
      <c r="GN130" s="133"/>
      <c r="GO130" s="133"/>
      <c r="GP130" s="133"/>
      <c r="GQ130" s="133"/>
      <c r="GR130" s="133"/>
      <c r="GS130" s="133"/>
      <c r="GT130" s="133"/>
      <c r="GU130" s="133"/>
      <c r="GV130" s="133"/>
      <c r="GW130" s="133"/>
      <c r="GX130" s="133"/>
      <c r="GY130" s="133"/>
      <c r="GZ130" s="133"/>
      <c r="HA130" s="133"/>
      <c r="HB130" s="133"/>
      <c r="HC130" s="133"/>
      <c r="HD130" s="133"/>
      <c r="HE130" s="133"/>
      <c r="HF130" s="133"/>
      <c r="HG130" s="133"/>
      <c r="HH130" s="133"/>
      <c r="HI130" s="133"/>
      <c r="HJ130" s="133"/>
      <c r="HK130" s="133"/>
      <c r="HL130" s="133"/>
      <c r="HM130" s="133"/>
      <c r="HN130" s="133"/>
      <c r="HO130" s="133"/>
      <c r="HP130" s="133"/>
      <c r="HQ130" s="133"/>
      <c r="HR130" s="133"/>
      <c r="HS130" s="133"/>
      <c r="HT130" s="133"/>
      <c r="HU130" s="133"/>
      <c r="HV130" s="133"/>
      <c r="HW130" s="133"/>
      <c r="HX130" s="133"/>
      <c r="HY130" s="133"/>
      <c r="HZ130" s="133"/>
      <c r="IA130" s="133"/>
      <c r="IB130" s="133"/>
      <c r="IC130" s="133"/>
      <c r="ID130" s="133"/>
      <c r="IE130" s="133"/>
      <c r="IF130" s="133"/>
      <c r="IG130" s="133"/>
      <c r="IH130" s="133"/>
      <c r="II130" s="133"/>
      <c r="IJ130" s="133"/>
      <c r="IK130" s="133"/>
      <c r="IL130" s="133"/>
      <c r="IM130" s="133"/>
      <c r="IN130" s="133"/>
      <c r="IO130" s="133"/>
      <c r="IP130" s="133"/>
      <c r="IQ130" s="133"/>
      <c r="IR130" s="133"/>
      <c r="IS130" s="133"/>
      <c r="IT130" s="133"/>
      <c r="IU130" s="133"/>
      <c r="IV130" s="133"/>
      <c r="IW130" s="133"/>
    </row>
    <row r="131" customFormat="false" ht="12" hidden="true" customHeight="true" outlineLevel="0" collapsed="false">
      <c r="A131" s="134" t="s">
        <v>68</v>
      </c>
      <c r="B131" s="81" t="n">
        <v>36957</v>
      </c>
      <c r="C131" s="124" t="n">
        <v>3920.351</v>
      </c>
      <c r="D131" s="124" t="n">
        <v>3139.677</v>
      </c>
      <c r="E131" s="125" t="n">
        <v>7060.028</v>
      </c>
      <c r="F131" s="126" t="n">
        <v>599.581</v>
      </c>
      <c r="G131" s="135"/>
      <c r="H131" s="135"/>
      <c r="I131" s="124" t="n">
        <v>440.35</v>
      </c>
      <c r="J131" s="124" t="n">
        <v>457</v>
      </c>
      <c r="K131" s="124" t="n">
        <v>2686.07</v>
      </c>
      <c r="L131" s="124" t="n">
        <v>850</v>
      </c>
      <c r="M131" s="124" t="n">
        <v>1042.915</v>
      </c>
      <c r="N131" s="124" t="n">
        <v>827.044</v>
      </c>
      <c r="O131" s="124" t="n">
        <v>-7</v>
      </c>
      <c r="P131" s="125" t="n">
        <v>6895.96</v>
      </c>
      <c r="Q131" s="126" t="n">
        <v>74.66</v>
      </c>
      <c r="R131" s="124" t="n">
        <v>89.408</v>
      </c>
      <c r="S131" s="124" t="n">
        <v>164.068</v>
      </c>
      <c r="T131" s="136" t="n">
        <v>5465965</v>
      </c>
      <c r="U131" s="125" t="n">
        <v>15506286</v>
      </c>
      <c r="V131" s="129" t="n">
        <v>2.27373675443232E-013</v>
      </c>
      <c r="W131" s="130" t="n">
        <v>45.4735340403663</v>
      </c>
      <c r="X131" s="53" t="n">
        <v>58</v>
      </c>
      <c r="Y131" s="55" t="n">
        <v>31</v>
      </c>
      <c r="Z131" s="132" t="n">
        <v>44.5</v>
      </c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33"/>
      <c r="BE131" s="133"/>
      <c r="BF131" s="133"/>
      <c r="BG131" s="133"/>
      <c r="BH131" s="133"/>
      <c r="BI131" s="133"/>
      <c r="BJ131" s="133"/>
      <c r="BK131" s="133"/>
      <c r="BL131" s="133"/>
      <c r="BM131" s="133"/>
      <c r="BN131" s="133"/>
      <c r="BO131" s="133"/>
      <c r="BP131" s="133"/>
      <c r="BQ131" s="133"/>
      <c r="BR131" s="133"/>
      <c r="BS131" s="133"/>
      <c r="BT131" s="133"/>
      <c r="BU131" s="133"/>
      <c r="BV131" s="133"/>
      <c r="BW131" s="133"/>
      <c r="BX131" s="133"/>
      <c r="BY131" s="133"/>
      <c r="BZ131" s="133"/>
      <c r="CA131" s="133"/>
      <c r="CB131" s="133"/>
      <c r="CC131" s="133"/>
      <c r="CD131" s="133"/>
      <c r="CE131" s="133"/>
      <c r="CF131" s="133"/>
      <c r="CG131" s="133"/>
      <c r="CH131" s="133"/>
      <c r="CI131" s="133"/>
      <c r="CJ131" s="133"/>
      <c r="CK131" s="133"/>
      <c r="CL131" s="133"/>
      <c r="CM131" s="133"/>
      <c r="CN131" s="133"/>
      <c r="CO131" s="133"/>
      <c r="CP131" s="133"/>
      <c r="CQ131" s="133"/>
      <c r="CR131" s="133"/>
      <c r="CS131" s="133"/>
      <c r="CT131" s="133"/>
      <c r="CU131" s="133"/>
      <c r="CV131" s="133"/>
      <c r="CW131" s="133"/>
      <c r="CX131" s="133"/>
      <c r="CY131" s="133"/>
      <c r="CZ131" s="133"/>
      <c r="DA131" s="133"/>
      <c r="DB131" s="133"/>
      <c r="DC131" s="133"/>
      <c r="DD131" s="133"/>
      <c r="DE131" s="133"/>
      <c r="DF131" s="133"/>
      <c r="DG131" s="133"/>
      <c r="DH131" s="133"/>
      <c r="DI131" s="133"/>
      <c r="DJ131" s="133"/>
      <c r="DK131" s="133"/>
      <c r="DL131" s="133"/>
      <c r="DM131" s="133"/>
      <c r="DN131" s="133"/>
      <c r="DO131" s="133"/>
      <c r="DP131" s="133"/>
      <c r="DQ131" s="133"/>
      <c r="DR131" s="133"/>
      <c r="DS131" s="133"/>
      <c r="DT131" s="133"/>
      <c r="DU131" s="133"/>
      <c r="DV131" s="133"/>
      <c r="DW131" s="133"/>
      <c r="DX131" s="133"/>
      <c r="DY131" s="133"/>
      <c r="DZ131" s="133"/>
      <c r="EA131" s="133"/>
      <c r="EB131" s="133"/>
      <c r="EC131" s="133"/>
      <c r="ED131" s="133"/>
      <c r="EE131" s="133"/>
      <c r="EF131" s="133"/>
      <c r="EG131" s="133"/>
      <c r="EH131" s="133"/>
      <c r="EI131" s="133"/>
      <c r="EJ131" s="133"/>
      <c r="EK131" s="133"/>
      <c r="EL131" s="133"/>
      <c r="EM131" s="133"/>
      <c r="EN131" s="133"/>
      <c r="EO131" s="133"/>
      <c r="EP131" s="133"/>
      <c r="EQ131" s="133"/>
      <c r="ER131" s="133"/>
      <c r="ES131" s="133"/>
      <c r="ET131" s="133"/>
      <c r="EU131" s="133"/>
      <c r="EV131" s="133"/>
      <c r="EW131" s="133"/>
      <c r="EX131" s="133"/>
      <c r="EY131" s="133"/>
      <c r="EZ131" s="133"/>
      <c r="FA131" s="133"/>
      <c r="FB131" s="133"/>
      <c r="FC131" s="133"/>
      <c r="FD131" s="133"/>
      <c r="FE131" s="133"/>
      <c r="FF131" s="133"/>
      <c r="FG131" s="133"/>
      <c r="FH131" s="133"/>
      <c r="FI131" s="133"/>
      <c r="FJ131" s="133"/>
      <c r="FK131" s="133"/>
      <c r="FL131" s="133"/>
      <c r="FM131" s="133"/>
      <c r="FN131" s="133"/>
      <c r="FO131" s="133"/>
      <c r="FP131" s="133"/>
      <c r="FQ131" s="133"/>
      <c r="FR131" s="133"/>
      <c r="FS131" s="133"/>
      <c r="FT131" s="133"/>
      <c r="FU131" s="133"/>
      <c r="FV131" s="133"/>
      <c r="FW131" s="133"/>
      <c r="FX131" s="133"/>
      <c r="FY131" s="133"/>
      <c r="FZ131" s="133"/>
      <c r="GA131" s="133"/>
      <c r="GB131" s="133"/>
      <c r="GC131" s="133"/>
      <c r="GD131" s="133"/>
      <c r="GE131" s="133"/>
      <c r="GF131" s="133"/>
      <c r="GG131" s="133"/>
      <c r="GH131" s="133"/>
      <c r="GI131" s="133"/>
      <c r="GJ131" s="133"/>
      <c r="GK131" s="133"/>
      <c r="GL131" s="133"/>
      <c r="GM131" s="133"/>
      <c r="GN131" s="133"/>
      <c r="GO131" s="133"/>
      <c r="GP131" s="133"/>
      <c r="GQ131" s="133"/>
      <c r="GR131" s="133"/>
      <c r="GS131" s="133"/>
      <c r="GT131" s="133"/>
      <c r="GU131" s="133"/>
      <c r="GV131" s="133"/>
      <c r="GW131" s="133"/>
      <c r="GX131" s="133"/>
      <c r="GY131" s="133"/>
      <c r="GZ131" s="133"/>
      <c r="HA131" s="133"/>
      <c r="HB131" s="133"/>
      <c r="HC131" s="133"/>
      <c r="HD131" s="133"/>
      <c r="HE131" s="133"/>
      <c r="HF131" s="133"/>
      <c r="HG131" s="133"/>
      <c r="HH131" s="133"/>
      <c r="HI131" s="133"/>
      <c r="HJ131" s="133"/>
      <c r="HK131" s="133"/>
      <c r="HL131" s="133"/>
      <c r="HM131" s="133"/>
      <c r="HN131" s="133"/>
      <c r="HO131" s="133"/>
      <c r="HP131" s="133"/>
      <c r="HQ131" s="133"/>
      <c r="HR131" s="133"/>
      <c r="HS131" s="133"/>
      <c r="HT131" s="133"/>
      <c r="HU131" s="133"/>
      <c r="HV131" s="133"/>
      <c r="HW131" s="133"/>
      <c r="HX131" s="133"/>
      <c r="HY131" s="133"/>
      <c r="HZ131" s="133"/>
      <c r="IA131" s="133"/>
      <c r="IB131" s="133"/>
      <c r="IC131" s="133"/>
      <c r="ID131" s="133"/>
      <c r="IE131" s="133"/>
      <c r="IF131" s="133"/>
      <c r="IG131" s="133"/>
      <c r="IH131" s="133"/>
      <c r="II131" s="133"/>
      <c r="IJ131" s="133"/>
      <c r="IK131" s="133"/>
      <c r="IL131" s="133"/>
      <c r="IM131" s="133"/>
      <c r="IN131" s="133"/>
      <c r="IO131" s="133"/>
      <c r="IP131" s="133"/>
      <c r="IQ131" s="133"/>
      <c r="IR131" s="133"/>
      <c r="IS131" s="133"/>
      <c r="IT131" s="133"/>
      <c r="IU131" s="133"/>
      <c r="IV131" s="133"/>
      <c r="IW131" s="133"/>
    </row>
    <row r="132" customFormat="false" ht="12" hidden="true" customHeight="true" outlineLevel="0" collapsed="false">
      <c r="A132" s="134" t="s">
        <v>69</v>
      </c>
      <c r="B132" s="81" t="n">
        <v>36958</v>
      </c>
      <c r="C132" s="124" t="n">
        <v>3911.943</v>
      </c>
      <c r="D132" s="124" t="n">
        <v>3144.506</v>
      </c>
      <c r="E132" s="125" t="n">
        <v>7056.449</v>
      </c>
      <c r="F132" s="126" t="n">
        <v>651.564</v>
      </c>
      <c r="G132" s="135"/>
      <c r="H132" s="135"/>
      <c r="I132" s="124" t="n">
        <v>431.915</v>
      </c>
      <c r="J132" s="124" t="n">
        <v>485</v>
      </c>
      <c r="K132" s="124" t="n">
        <v>2620.919</v>
      </c>
      <c r="L132" s="124" t="n">
        <v>852.301</v>
      </c>
      <c r="M132" s="124" t="n">
        <v>1156.266</v>
      </c>
      <c r="N132" s="124" t="n">
        <v>830.97</v>
      </c>
      <c r="O132" s="124" t="n">
        <v>-5</v>
      </c>
      <c r="P132" s="125" t="n">
        <v>7023.935</v>
      </c>
      <c r="Q132" s="126" t="n">
        <v>-22.021</v>
      </c>
      <c r="R132" s="124" t="n">
        <v>54.535</v>
      </c>
      <c r="S132" s="124" t="n">
        <v>32.514</v>
      </c>
      <c r="T132" s="136" t="n">
        <v>5443944</v>
      </c>
      <c r="U132" s="125" t="n">
        <v>15560821</v>
      </c>
      <c r="V132" s="129" t="n">
        <v>1.27897692436818E-013</v>
      </c>
      <c r="W132" s="130" t="n">
        <v>43.4884498987623</v>
      </c>
      <c r="X132" s="53" t="n">
        <v>57</v>
      </c>
      <c r="Y132" s="55" t="n">
        <v>32</v>
      </c>
      <c r="Z132" s="132" t="n">
        <v>44.5</v>
      </c>
      <c r="AA132" s="133"/>
      <c r="AB132" s="133"/>
      <c r="AC132" s="133"/>
      <c r="AD132" s="133"/>
      <c r="AE132" s="133"/>
      <c r="AF132" s="133"/>
      <c r="AG132" s="133"/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  <c r="BA132" s="133"/>
      <c r="BB132" s="133"/>
      <c r="BC132" s="133"/>
      <c r="BD132" s="133"/>
      <c r="BE132" s="133"/>
      <c r="BF132" s="133"/>
      <c r="BG132" s="133"/>
      <c r="BH132" s="133"/>
      <c r="BI132" s="133"/>
      <c r="BJ132" s="133"/>
      <c r="BK132" s="133"/>
      <c r="BL132" s="133"/>
      <c r="BM132" s="133"/>
      <c r="BN132" s="133"/>
      <c r="BO132" s="133"/>
      <c r="BP132" s="133"/>
      <c r="BQ132" s="133"/>
      <c r="BR132" s="133"/>
      <c r="BS132" s="133"/>
      <c r="BT132" s="133"/>
      <c r="BU132" s="133"/>
      <c r="BV132" s="133"/>
      <c r="BW132" s="133"/>
      <c r="BX132" s="133"/>
      <c r="BY132" s="133"/>
      <c r="BZ132" s="133"/>
      <c r="CA132" s="133"/>
      <c r="CB132" s="133"/>
      <c r="CC132" s="133"/>
      <c r="CD132" s="133"/>
      <c r="CE132" s="133"/>
      <c r="CF132" s="133"/>
      <c r="CG132" s="133"/>
      <c r="CH132" s="133"/>
      <c r="CI132" s="133"/>
      <c r="CJ132" s="133"/>
      <c r="CK132" s="133"/>
      <c r="CL132" s="133"/>
      <c r="CM132" s="133"/>
      <c r="CN132" s="133"/>
      <c r="CO132" s="133"/>
      <c r="CP132" s="133"/>
      <c r="CQ132" s="133"/>
      <c r="CR132" s="133"/>
      <c r="CS132" s="133"/>
      <c r="CT132" s="133"/>
      <c r="CU132" s="133"/>
      <c r="CV132" s="133"/>
      <c r="CW132" s="133"/>
      <c r="CX132" s="133"/>
      <c r="CY132" s="133"/>
      <c r="CZ132" s="133"/>
      <c r="DA132" s="133"/>
      <c r="DB132" s="133"/>
      <c r="DC132" s="133"/>
      <c r="DD132" s="133"/>
      <c r="DE132" s="133"/>
      <c r="DF132" s="133"/>
      <c r="DG132" s="133"/>
      <c r="DH132" s="133"/>
      <c r="DI132" s="133"/>
      <c r="DJ132" s="133"/>
      <c r="DK132" s="133"/>
      <c r="DL132" s="133"/>
      <c r="DM132" s="133"/>
      <c r="DN132" s="133"/>
      <c r="DO132" s="133"/>
      <c r="DP132" s="133"/>
      <c r="DQ132" s="133"/>
      <c r="DR132" s="133"/>
      <c r="DS132" s="133"/>
      <c r="DT132" s="133"/>
      <c r="DU132" s="133"/>
      <c r="DV132" s="133"/>
      <c r="DW132" s="133"/>
      <c r="DX132" s="133"/>
      <c r="DY132" s="133"/>
      <c r="DZ132" s="133"/>
      <c r="EA132" s="133"/>
      <c r="EB132" s="133"/>
      <c r="EC132" s="133"/>
      <c r="ED132" s="133"/>
      <c r="EE132" s="133"/>
      <c r="EF132" s="133"/>
      <c r="EG132" s="133"/>
      <c r="EH132" s="133"/>
      <c r="EI132" s="133"/>
      <c r="EJ132" s="133"/>
      <c r="EK132" s="133"/>
      <c r="EL132" s="133"/>
      <c r="EM132" s="133"/>
      <c r="EN132" s="133"/>
      <c r="EO132" s="133"/>
      <c r="EP132" s="133"/>
      <c r="EQ132" s="133"/>
      <c r="ER132" s="133"/>
      <c r="ES132" s="133"/>
      <c r="ET132" s="133"/>
      <c r="EU132" s="133"/>
      <c r="EV132" s="133"/>
      <c r="EW132" s="133"/>
      <c r="EX132" s="133"/>
      <c r="EY132" s="133"/>
      <c r="EZ132" s="133"/>
      <c r="FA132" s="133"/>
      <c r="FB132" s="133"/>
      <c r="FC132" s="133"/>
      <c r="FD132" s="133"/>
      <c r="FE132" s="133"/>
      <c r="FF132" s="133"/>
      <c r="FG132" s="133"/>
      <c r="FH132" s="133"/>
      <c r="FI132" s="133"/>
      <c r="FJ132" s="133"/>
      <c r="FK132" s="133"/>
      <c r="FL132" s="133"/>
      <c r="FM132" s="133"/>
      <c r="FN132" s="133"/>
      <c r="FO132" s="133"/>
      <c r="FP132" s="133"/>
      <c r="FQ132" s="133"/>
      <c r="FR132" s="133"/>
      <c r="FS132" s="133"/>
      <c r="FT132" s="133"/>
      <c r="FU132" s="133"/>
      <c r="FV132" s="133"/>
      <c r="FW132" s="133"/>
      <c r="FX132" s="133"/>
      <c r="FY132" s="133"/>
      <c r="FZ132" s="133"/>
      <c r="GA132" s="133"/>
      <c r="GB132" s="133"/>
      <c r="GC132" s="133"/>
      <c r="GD132" s="133"/>
      <c r="GE132" s="133"/>
      <c r="GF132" s="133"/>
      <c r="GG132" s="133"/>
      <c r="GH132" s="133"/>
      <c r="GI132" s="133"/>
      <c r="GJ132" s="133"/>
      <c r="GK132" s="133"/>
      <c r="GL132" s="133"/>
      <c r="GM132" s="133"/>
      <c r="GN132" s="133"/>
      <c r="GO132" s="133"/>
      <c r="GP132" s="133"/>
      <c r="GQ132" s="133"/>
      <c r="GR132" s="133"/>
      <c r="GS132" s="133"/>
      <c r="GT132" s="133"/>
      <c r="GU132" s="133"/>
      <c r="GV132" s="133"/>
      <c r="GW132" s="133"/>
      <c r="GX132" s="133"/>
      <c r="GY132" s="133"/>
      <c r="GZ132" s="133"/>
      <c r="HA132" s="133"/>
      <c r="HB132" s="133"/>
      <c r="HC132" s="133"/>
      <c r="HD132" s="133"/>
      <c r="HE132" s="133"/>
      <c r="HF132" s="133"/>
      <c r="HG132" s="133"/>
      <c r="HH132" s="133"/>
      <c r="HI132" s="133"/>
      <c r="HJ132" s="133"/>
      <c r="HK132" s="133"/>
      <c r="HL132" s="133"/>
      <c r="HM132" s="133"/>
      <c r="HN132" s="133"/>
      <c r="HO132" s="133"/>
      <c r="HP132" s="133"/>
      <c r="HQ132" s="133"/>
      <c r="HR132" s="133"/>
      <c r="HS132" s="133"/>
      <c r="HT132" s="133"/>
      <c r="HU132" s="133"/>
      <c r="HV132" s="133"/>
      <c r="HW132" s="133"/>
      <c r="HX132" s="133"/>
      <c r="HY132" s="133"/>
      <c r="HZ132" s="133"/>
      <c r="IA132" s="133"/>
      <c r="IB132" s="133"/>
      <c r="IC132" s="133"/>
      <c r="ID132" s="133"/>
      <c r="IE132" s="133"/>
      <c r="IF132" s="133"/>
      <c r="IG132" s="133"/>
      <c r="IH132" s="133"/>
      <c r="II132" s="133"/>
      <c r="IJ132" s="133"/>
      <c r="IK132" s="133"/>
      <c r="IL132" s="133"/>
      <c r="IM132" s="133"/>
      <c r="IN132" s="133"/>
      <c r="IO132" s="133"/>
      <c r="IP132" s="133"/>
      <c r="IQ132" s="133"/>
      <c r="IR132" s="133"/>
      <c r="IS132" s="133"/>
      <c r="IT132" s="133"/>
      <c r="IU132" s="133"/>
      <c r="IV132" s="133"/>
      <c r="IW132" s="133"/>
    </row>
    <row r="133" customFormat="false" ht="12" hidden="true" customHeight="true" outlineLevel="0" collapsed="false">
      <c r="A133" s="134" t="s">
        <v>70</v>
      </c>
      <c r="B133" s="81" t="n">
        <v>36959</v>
      </c>
      <c r="C133" s="124" t="n">
        <v>3897.994</v>
      </c>
      <c r="D133" s="124" t="n">
        <v>3158.919</v>
      </c>
      <c r="E133" s="125" t="n">
        <v>7056.913</v>
      </c>
      <c r="F133" s="126" t="n">
        <v>507.606</v>
      </c>
      <c r="G133" s="135"/>
      <c r="H133" s="135"/>
      <c r="I133" s="124" t="n">
        <v>460.866</v>
      </c>
      <c r="J133" s="124" t="n">
        <v>494</v>
      </c>
      <c r="K133" s="124" t="n">
        <v>2598.335</v>
      </c>
      <c r="L133" s="124" t="n">
        <v>865.783</v>
      </c>
      <c r="M133" s="124" t="n">
        <v>1205.433</v>
      </c>
      <c r="N133" s="124" t="n">
        <v>846.825</v>
      </c>
      <c r="O133" s="124" t="n">
        <v>-4</v>
      </c>
      <c r="P133" s="125" t="n">
        <v>6974.848</v>
      </c>
      <c r="Q133" s="126" t="n">
        <v>-19.595</v>
      </c>
      <c r="R133" s="124" t="n">
        <v>101.66</v>
      </c>
      <c r="S133" s="124" t="n">
        <v>82.065</v>
      </c>
      <c r="T133" s="136" t="n">
        <v>5424349</v>
      </c>
      <c r="U133" s="125" t="n">
        <v>15662481</v>
      </c>
      <c r="V133" s="129" t="n">
        <v>-3.97903932025656E-013</v>
      </c>
      <c r="W133" s="130" t="n">
        <v>45.8669421595202</v>
      </c>
      <c r="X133" s="53" t="n">
        <v>57</v>
      </c>
      <c r="Y133" s="55" t="n">
        <v>39</v>
      </c>
      <c r="Z133" s="132" t="n">
        <v>48</v>
      </c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133"/>
      <c r="BA133" s="133"/>
      <c r="BB133" s="133"/>
      <c r="BC133" s="133"/>
      <c r="BD133" s="133"/>
      <c r="BE133" s="133"/>
      <c r="BF133" s="133"/>
      <c r="BG133" s="133"/>
      <c r="BH133" s="133"/>
      <c r="BI133" s="133"/>
      <c r="BJ133" s="133"/>
      <c r="BK133" s="133"/>
      <c r="BL133" s="133"/>
      <c r="BM133" s="133"/>
      <c r="BN133" s="133"/>
      <c r="BO133" s="133"/>
      <c r="BP133" s="133"/>
      <c r="BQ133" s="133"/>
      <c r="BR133" s="133"/>
      <c r="BS133" s="133"/>
      <c r="BT133" s="133"/>
      <c r="BU133" s="133"/>
      <c r="BV133" s="133"/>
      <c r="BW133" s="133"/>
      <c r="BX133" s="133"/>
      <c r="BY133" s="133"/>
      <c r="BZ133" s="133"/>
      <c r="CA133" s="133"/>
      <c r="CB133" s="133"/>
      <c r="CC133" s="133"/>
      <c r="CD133" s="133"/>
      <c r="CE133" s="133"/>
      <c r="CF133" s="133"/>
      <c r="CG133" s="133"/>
      <c r="CH133" s="133"/>
      <c r="CI133" s="133"/>
      <c r="CJ133" s="133"/>
      <c r="CK133" s="133"/>
      <c r="CL133" s="133"/>
      <c r="CM133" s="133"/>
      <c r="CN133" s="133"/>
      <c r="CO133" s="133"/>
      <c r="CP133" s="133"/>
      <c r="CQ133" s="133"/>
      <c r="CR133" s="133"/>
      <c r="CS133" s="133"/>
      <c r="CT133" s="133"/>
      <c r="CU133" s="133"/>
      <c r="CV133" s="133"/>
      <c r="CW133" s="133"/>
      <c r="CX133" s="133"/>
      <c r="CY133" s="133"/>
      <c r="CZ133" s="133"/>
      <c r="DA133" s="133"/>
      <c r="DB133" s="133"/>
      <c r="DC133" s="133"/>
      <c r="DD133" s="133"/>
      <c r="DE133" s="133"/>
      <c r="DF133" s="133"/>
      <c r="DG133" s="133"/>
      <c r="DH133" s="133"/>
      <c r="DI133" s="133"/>
      <c r="DJ133" s="133"/>
      <c r="DK133" s="133"/>
      <c r="DL133" s="133"/>
      <c r="DM133" s="133"/>
      <c r="DN133" s="133"/>
      <c r="DO133" s="133"/>
      <c r="DP133" s="133"/>
      <c r="DQ133" s="133"/>
      <c r="DR133" s="133"/>
      <c r="DS133" s="133"/>
      <c r="DT133" s="133"/>
      <c r="DU133" s="133"/>
      <c r="DV133" s="133"/>
      <c r="DW133" s="133"/>
      <c r="DX133" s="133"/>
      <c r="DY133" s="133"/>
      <c r="DZ133" s="133"/>
      <c r="EA133" s="133"/>
      <c r="EB133" s="133"/>
      <c r="EC133" s="133"/>
      <c r="ED133" s="133"/>
      <c r="EE133" s="133"/>
      <c r="EF133" s="133"/>
      <c r="EG133" s="133"/>
      <c r="EH133" s="133"/>
      <c r="EI133" s="133"/>
      <c r="EJ133" s="133"/>
      <c r="EK133" s="133"/>
      <c r="EL133" s="133"/>
      <c r="EM133" s="133"/>
      <c r="EN133" s="133"/>
      <c r="EO133" s="133"/>
      <c r="EP133" s="133"/>
      <c r="EQ133" s="133"/>
      <c r="ER133" s="133"/>
      <c r="ES133" s="133"/>
      <c r="ET133" s="133"/>
      <c r="EU133" s="133"/>
      <c r="EV133" s="133"/>
      <c r="EW133" s="133"/>
      <c r="EX133" s="133"/>
      <c r="EY133" s="133"/>
      <c r="EZ133" s="133"/>
      <c r="FA133" s="133"/>
      <c r="FB133" s="133"/>
      <c r="FC133" s="133"/>
      <c r="FD133" s="133"/>
      <c r="FE133" s="133"/>
      <c r="FF133" s="133"/>
      <c r="FG133" s="133"/>
      <c r="FH133" s="133"/>
      <c r="FI133" s="133"/>
      <c r="FJ133" s="133"/>
      <c r="FK133" s="133"/>
      <c r="FL133" s="133"/>
      <c r="FM133" s="133"/>
      <c r="FN133" s="133"/>
      <c r="FO133" s="133"/>
      <c r="FP133" s="133"/>
      <c r="FQ133" s="133"/>
      <c r="FR133" s="133"/>
      <c r="FS133" s="133"/>
      <c r="FT133" s="133"/>
      <c r="FU133" s="133"/>
      <c r="FV133" s="133"/>
      <c r="FW133" s="133"/>
      <c r="FX133" s="133"/>
      <c r="FY133" s="133"/>
      <c r="FZ133" s="133"/>
      <c r="GA133" s="133"/>
      <c r="GB133" s="133"/>
      <c r="GC133" s="133"/>
      <c r="GD133" s="133"/>
      <c r="GE133" s="133"/>
      <c r="GF133" s="133"/>
      <c r="GG133" s="133"/>
      <c r="GH133" s="133"/>
      <c r="GI133" s="133"/>
      <c r="GJ133" s="133"/>
      <c r="GK133" s="133"/>
      <c r="GL133" s="133"/>
      <c r="GM133" s="133"/>
      <c r="GN133" s="133"/>
      <c r="GO133" s="133"/>
      <c r="GP133" s="133"/>
      <c r="GQ133" s="133"/>
      <c r="GR133" s="133"/>
      <c r="GS133" s="133"/>
      <c r="GT133" s="133"/>
      <c r="GU133" s="133"/>
      <c r="GV133" s="133"/>
      <c r="GW133" s="133"/>
      <c r="GX133" s="133"/>
      <c r="GY133" s="133"/>
      <c r="GZ133" s="133"/>
      <c r="HA133" s="133"/>
      <c r="HB133" s="133"/>
      <c r="HC133" s="133"/>
      <c r="HD133" s="133"/>
      <c r="HE133" s="133"/>
      <c r="HF133" s="133"/>
      <c r="HG133" s="133"/>
      <c r="HH133" s="133"/>
      <c r="HI133" s="133"/>
      <c r="HJ133" s="133"/>
      <c r="HK133" s="133"/>
      <c r="HL133" s="133"/>
      <c r="HM133" s="133"/>
      <c r="HN133" s="133"/>
      <c r="HO133" s="133"/>
      <c r="HP133" s="133"/>
      <c r="HQ133" s="133"/>
      <c r="HR133" s="133"/>
      <c r="HS133" s="133"/>
      <c r="HT133" s="133"/>
      <c r="HU133" s="133"/>
      <c r="HV133" s="133"/>
      <c r="HW133" s="133"/>
      <c r="HX133" s="133"/>
      <c r="HY133" s="133"/>
      <c r="HZ133" s="133"/>
      <c r="IA133" s="133"/>
      <c r="IB133" s="133"/>
      <c r="IC133" s="133"/>
      <c r="ID133" s="133"/>
      <c r="IE133" s="133"/>
      <c r="IF133" s="133"/>
      <c r="IG133" s="133"/>
      <c r="IH133" s="133"/>
      <c r="II133" s="133"/>
      <c r="IJ133" s="133"/>
      <c r="IK133" s="133"/>
      <c r="IL133" s="133"/>
      <c r="IM133" s="133"/>
      <c r="IN133" s="133"/>
      <c r="IO133" s="133"/>
      <c r="IP133" s="133"/>
      <c r="IQ133" s="133"/>
      <c r="IR133" s="133"/>
      <c r="IS133" s="133"/>
      <c r="IT133" s="133"/>
      <c r="IU133" s="133"/>
      <c r="IV133" s="133"/>
      <c r="IW133" s="133"/>
    </row>
    <row r="134" customFormat="false" ht="12" hidden="true" customHeight="true" outlineLevel="0" collapsed="false">
      <c r="A134" s="134" t="s">
        <v>71</v>
      </c>
      <c r="B134" s="81" t="n">
        <v>36960</v>
      </c>
      <c r="C134" s="124" t="n">
        <v>3934.408</v>
      </c>
      <c r="D134" s="124" t="n">
        <v>3173.678</v>
      </c>
      <c r="E134" s="125" t="n">
        <v>7108.086</v>
      </c>
      <c r="F134" s="126" t="n">
        <v>1051.572</v>
      </c>
      <c r="G134" s="135"/>
      <c r="H134" s="135"/>
      <c r="I134" s="124" t="n">
        <v>470.356</v>
      </c>
      <c r="J134" s="124" t="n">
        <v>476</v>
      </c>
      <c r="K134" s="124" t="n">
        <v>2604.402</v>
      </c>
      <c r="L134" s="124" t="n">
        <v>846.147</v>
      </c>
      <c r="M134" s="124" t="n">
        <v>995.506</v>
      </c>
      <c r="N134" s="124" t="n">
        <v>836.65</v>
      </c>
      <c r="O134" s="124" t="n">
        <v>-7</v>
      </c>
      <c r="P134" s="125" t="n">
        <v>7273.633</v>
      </c>
      <c r="Q134" s="126" t="n">
        <v>42.473</v>
      </c>
      <c r="R134" s="124" t="n">
        <v>-208.02</v>
      </c>
      <c r="S134" s="124" t="n">
        <v>-165.547</v>
      </c>
      <c r="T134" s="136" t="n">
        <v>5466822</v>
      </c>
      <c r="U134" s="125" t="n">
        <v>15454461</v>
      </c>
      <c r="V134" s="129" t="n">
        <v>-4.54747350886464E-013</v>
      </c>
      <c r="W134" s="130" t="n">
        <v>46.3987822408359</v>
      </c>
      <c r="X134" s="53" t="n">
        <v>49</v>
      </c>
      <c r="Y134" s="55" t="n">
        <v>41</v>
      </c>
      <c r="Z134" s="132" t="n">
        <v>45</v>
      </c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33"/>
      <c r="BE134" s="133"/>
      <c r="BF134" s="133"/>
      <c r="BG134" s="133"/>
      <c r="BH134" s="133"/>
      <c r="BI134" s="133"/>
      <c r="BJ134" s="133"/>
      <c r="BK134" s="133"/>
      <c r="BL134" s="133"/>
      <c r="BM134" s="133"/>
      <c r="BN134" s="133"/>
      <c r="BO134" s="133"/>
      <c r="BP134" s="133"/>
      <c r="BQ134" s="133"/>
      <c r="BR134" s="133"/>
      <c r="BS134" s="133"/>
      <c r="BT134" s="133"/>
      <c r="BU134" s="133"/>
      <c r="BV134" s="133"/>
      <c r="BW134" s="133"/>
      <c r="BX134" s="133"/>
      <c r="BY134" s="133"/>
      <c r="BZ134" s="133"/>
      <c r="CA134" s="133"/>
      <c r="CB134" s="133"/>
      <c r="CC134" s="133"/>
      <c r="CD134" s="133"/>
      <c r="CE134" s="133"/>
      <c r="CF134" s="133"/>
      <c r="CG134" s="133"/>
      <c r="CH134" s="133"/>
      <c r="CI134" s="133"/>
      <c r="CJ134" s="133"/>
      <c r="CK134" s="133"/>
      <c r="CL134" s="133"/>
      <c r="CM134" s="133"/>
      <c r="CN134" s="133"/>
      <c r="CO134" s="133"/>
      <c r="CP134" s="133"/>
      <c r="CQ134" s="133"/>
      <c r="CR134" s="133"/>
      <c r="CS134" s="133"/>
      <c r="CT134" s="133"/>
      <c r="CU134" s="133"/>
      <c r="CV134" s="133"/>
      <c r="CW134" s="133"/>
      <c r="CX134" s="133"/>
      <c r="CY134" s="133"/>
      <c r="CZ134" s="133"/>
      <c r="DA134" s="133"/>
      <c r="DB134" s="133"/>
      <c r="DC134" s="133"/>
      <c r="DD134" s="133"/>
      <c r="DE134" s="133"/>
      <c r="DF134" s="133"/>
      <c r="DG134" s="133"/>
      <c r="DH134" s="133"/>
      <c r="DI134" s="133"/>
      <c r="DJ134" s="133"/>
      <c r="DK134" s="133"/>
      <c r="DL134" s="133"/>
      <c r="DM134" s="133"/>
      <c r="DN134" s="133"/>
      <c r="DO134" s="133"/>
      <c r="DP134" s="133"/>
      <c r="DQ134" s="133"/>
      <c r="DR134" s="133"/>
      <c r="DS134" s="133"/>
      <c r="DT134" s="133"/>
      <c r="DU134" s="133"/>
      <c r="DV134" s="133"/>
      <c r="DW134" s="133"/>
      <c r="DX134" s="133"/>
      <c r="DY134" s="133"/>
      <c r="DZ134" s="133"/>
      <c r="EA134" s="133"/>
      <c r="EB134" s="133"/>
      <c r="EC134" s="133"/>
      <c r="ED134" s="133"/>
      <c r="EE134" s="133"/>
      <c r="EF134" s="133"/>
      <c r="EG134" s="133"/>
      <c r="EH134" s="133"/>
      <c r="EI134" s="133"/>
      <c r="EJ134" s="133"/>
      <c r="EK134" s="133"/>
      <c r="EL134" s="133"/>
      <c r="EM134" s="133"/>
      <c r="EN134" s="133"/>
      <c r="EO134" s="133"/>
      <c r="EP134" s="133"/>
      <c r="EQ134" s="133"/>
      <c r="ER134" s="133"/>
      <c r="ES134" s="133"/>
      <c r="ET134" s="133"/>
      <c r="EU134" s="133"/>
      <c r="EV134" s="133"/>
      <c r="EW134" s="133"/>
      <c r="EX134" s="133"/>
      <c r="EY134" s="133"/>
      <c r="EZ134" s="133"/>
      <c r="FA134" s="133"/>
      <c r="FB134" s="133"/>
      <c r="FC134" s="133"/>
      <c r="FD134" s="133"/>
      <c r="FE134" s="133"/>
      <c r="FF134" s="133"/>
      <c r="FG134" s="133"/>
      <c r="FH134" s="133"/>
      <c r="FI134" s="133"/>
      <c r="FJ134" s="133"/>
      <c r="FK134" s="133"/>
      <c r="FL134" s="133"/>
      <c r="FM134" s="133"/>
      <c r="FN134" s="133"/>
      <c r="FO134" s="133"/>
      <c r="FP134" s="133"/>
      <c r="FQ134" s="133"/>
      <c r="FR134" s="133"/>
      <c r="FS134" s="133"/>
      <c r="FT134" s="133"/>
      <c r="FU134" s="133"/>
      <c r="FV134" s="133"/>
      <c r="FW134" s="133"/>
      <c r="FX134" s="133"/>
      <c r="FY134" s="133"/>
      <c r="FZ134" s="133"/>
      <c r="GA134" s="133"/>
      <c r="GB134" s="133"/>
      <c r="GC134" s="133"/>
      <c r="GD134" s="133"/>
      <c r="GE134" s="133"/>
      <c r="GF134" s="133"/>
      <c r="GG134" s="133"/>
      <c r="GH134" s="133"/>
      <c r="GI134" s="133"/>
      <c r="GJ134" s="133"/>
      <c r="GK134" s="133"/>
      <c r="GL134" s="133"/>
      <c r="GM134" s="133"/>
      <c r="GN134" s="133"/>
      <c r="GO134" s="133"/>
      <c r="GP134" s="133"/>
      <c r="GQ134" s="133"/>
      <c r="GR134" s="133"/>
      <c r="GS134" s="133"/>
      <c r="GT134" s="133"/>
      <c r="GU134" s="133"/>
      <c r="GV134" s="133"/>
      <c r="GW134" s="133"/>
      <c r="GX134" s="133"/>
      <c r="GY134" s="133"/>
      <c r="GZ134" s="133"/>
      <c r="HA134" s="133"/>
      <c r="HB134" s="133"/>
      <c r="HC134" s="133"/>
      <c r="HD134" s="133"/>
      <c r="HE134" s="133"/>
      <c r="HF134" s="133"/>
      <c r="HG134" s="133"/>
      <c r="HH134" s="133"/>
      <c r="HI134" s="133"/>
      <c r="HJ134" s="133"/>
      <c r="HK134" s="133"/>
      <c r="HL134" s="133"/>
      <c r="HM134" s="133"/>
      <c r="HN134" s="133"/>
      <c r="HO134" s="133"/>
      <c r="HP134" s="133"/>
      <c r="HQ134" s="133"/>
      <c r="HR134" s="133"/>
      <c r="HS134" s="133"/>
      <c r="HT134" s="133"/>
      <c r="HU134" s="133"/>
      <c r="HV134" s="133"/>
      <c r="HW134" s="133"/>
      <c r="HX134" s="133"/>
      <c r="HY134" s="133"/>
      <c r="HZ134" s="133"/>
      <c r="IA134" s="133"/>
      <c r="IB134" s="133"/>
      <c r="IC134" s="133"/>
      <c r="ID134" s="133"/>
      <c r="IE134" s="133"/>
      <c r="IF134" s="133"/>
      <c r="IG134" s="133"/>
      <c r="IH134" s="133"/>
      <c r="II134" s="133"/>
      <c r="IJ134" s="133"/>
      <c r="IK134" s="133"/>
      <c r="IL134" s="133"/>
      <c r="IM134" s="133"/>
      <c r="IN134" s="133"/>
      <c r="IO134" s="133"/>
      <c r="IP134" s="133"/>
      <c r="IQ134" s="133"/>
      <c r="IR134" s="133"/>
      <c r="IS134" s="133"/>
      <c r="IT134" s="133"/>
      <c r="IU134" s="133"/>
      <c r="IV134" s="133"/>
      <c r="IW134" s="133"/>
    </row>
    <row r="135" customFormat="false" ht="12" hidden="true" customHeight="true" outlineLevel="0" collapsed="false">
      <c r="A135" s="134" t="s">
        <v>72</v>
      </c>
      <c r="B135" s="81" t="n">
        <v>36961</v>
      </c>
      <c r="C135" s="124" t="n">
        <v>3865.788</v>
      </c>
      <c r="D135" s="124" t="n">
        <v>3143.157</v>
      </c>
      <c r="E135" s="125" t="n">
        <v>7008.945</v>
      </c>
      <c r="F135" s="126" t="n">
        <v>1013.157</v>
      </c>
      <c r="G135" s="135"/>
      <c r="H135" s="135"/>
      <c r="I135" s="124" t="n">
        <v>571.762</v>
      </c>
      <c r="J135" s="124" t="n">
        <v>487</v>
      </c>
      <c r="K135" s="124" t="n">
        <v>2567.835</v>
      </c>
      <c r="L135" s="124" t="n">
        <v>845.518</v>
      </c>
      <c r="M135" s="124" t="n">
        <v>1095.451</v>
      </c>
      <c r="N135" s="124" t="n">
        <v>833.031</v>
      </c>
      <c r="O135" s="124" t="n">
        <v>-7</v>
      </c>
      <c r="P135" s="125" t="n">
        <v>7406.754</v>
      </c>
      <c r="Q135" s="126" t="n">
        <v>-115.196</v>
      </c>
      <c r="R135" s="124" t="n">
        <v>-282.613</v>
      </c>
      <c r="S135" s="124" t="n">
        <v>-397.809</v>
      </c>
      <c r="T135" s="136" t="n">
        <v>5351626</v>
      </c>
      <c r="U135" s="125" t="n">
        <v>15171848</v>
      </c>
      <c r="V135" s="129" t="n">
        <v>0</v>
      </c>
      <c r="W135" s="130" t="n">
        <v>30.3374057049782</v>
      </c>
      <c r="X135" s="53" t="n">
        <v>43</v>
      </c>
      <c r="Y135" s="55" t="n">
        <v>30</v>
      </c>
      <c r="Z135" s="132" t="n">
        <v>36.5</v>
      </c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3"/>
      <c r="BD135" s="133"/>
      <c r="BE135" s="133"/>
      <c r="BF135" s="133"/>
      <c r="BG135" s="133"/>
      <c r="BH135" s="133"/>
      <c r="BI135" s="133"/>
      <c r="BJ135" s="133"/>
      <c r="BK135" s="133"/>
      <c r="BL135" s="133"/>
      <c r="BM135" s="133"/>
      <c r="BN135" s="133"/>
      <c r="BO135" s="133"/>
      <c r="BP135" s="133"/>
      <c r="BQ135" s="133"/>
      <c r="BR135" s="133"/>
      <c r="BS135" s="133"/>
      <c r="BT135" s="133"/>
      <c r="BU135" s="133"/>
      <c r="BV135" s="133"/>
      <c r="BW135" s="133"/>
      <c r="BX135" s="133"/>
      <c r="BY135" s="133"/>
      <c r="BZ135" s="133"/>
      <c r="CA135" s="133"/>
      <c r="CB135" s="133"/>
      <c r="CC135" s="133"/>
      <c r="CD135" s="133"/>
      <c r="CE135" s="133"/>
      <c r="CF135" s="133"/>
      <c r="CG135" s="133"/>
      <c r="CH135" s="133"/>
      <c r="CI135" s="133"/>
      <c r="CJ135" s="133"/>
      <c r="CK135" s="133"/>
      <c r="CL135" s="133"/>
      <c r="CM135" s="133"/>
      <c r="CN135" s="133"/>
      <c r="CO135" s="133"/>
      <c r="CP135" s="133"/>
      <c r="CQ135" s="133"/>
      <c r="CR135" s="133"/>
      <c r="CS135" s="133"/>
      <c r="CT135" s="133"/>
      <c r="CU135" s="133"/>
      <c r="CV135" s="133"/>
      <c r="CW135" s="133"/>
      <c r="CX135" s="133"/>
      <c r="CY135" s="133"/>
      <c r="CZ135" s="133"/>
      <c r="DA135" s="133"/>
      <c r="DB135" s="133"/>
      <c r="DC135" s="133"/>
      <c r="DD135" s="133"/>
      <c r="DE135" s="133"/>
      <c r="DF135" s="133"/>
      <c r="DG135" s="133"/>
      <c r="DH135" s="133"/>
      <c r="DI135" s="133"/>
      <c r="DJ135" s="133"/>
      <c r="DK135" s="133"/>
      <c r="DL135" s="133"/>
      <c r="DM135" s="133"/>
      <c r="DN135" s="133"/>
      <c r="DO135" s="133"/>
      <c r="DP135" s="133"/>
      <c r="DQ135" s="133"/>
      <c r="DR135" s="133"/>
      <c r="DS135" s="133"/>
      <c r="DT135" s="133"/>
      <c r="DU135" s="133"/>
      <c r="DV135" s="133"/>
      <c r="DW135" s="133"/>
      <c r="DX135" s="133"/>
      <c r="DY135" s="133"/>
      <c r="DZ135" s="133"/>
      <c r="EA135" s="133"/>
      <c r="EB135" s="133"/>
      <c r="EC135" s="133"/>
      <c r="ED135" s="133"/>
      <c r="EE135" s="133"/>
      <c r="EF135" s="133"/>
      <c r="EG135" s="133"/>
      <c r="EH135" s="133"/>
      <c r="EI135" s="133"/>
      <c r="EJ135" s="133"/>
      <c r="EK135" s="133"/>
      <c r="EL135" s="133"/>
      <c r="EM135" s="133"/>
      <c r="EN135" s="133"/>
      <c r="EO135" s="133"/>
      <c r="EP135" s="133"/>
      <c r="EQ135" s="133"/>
      <c r="ER135" s="133"/>
      <c r="ES135" s="133"/>
      <c r="ET135" s="133"/>
      <c r="EU135" s="133"/>
      <c r="EV135" s="133"/>
      <c r="EW135" s="133"/>
      <c r="EX135" s="133"/>
      <c r="EY135" s="133"/>
      <c r="EZ135" s="133"/>
      <c r="FA135" s="133"/>
      <c r="FB135" s="133"/>
      <c r="FC135" s="133"/>
      <c r="FD135" s="133"/>
      <c r="FE135" s="133"/>
      <c r="FF135" s="133"/>
      <c r="FG135" s="133"/>
      <c r="FH135" s="133"/>
      <c r="FI135" s="133"/>
      <c r="FJ135" s="133"/>
      <c r="FK135" s="133"/>
      <c r="FL135" s="133"/>
      <c r="FM135" s="133"/>
      <c r="FN135" s="133"/>
      <c r="FO135" s="133"/>
      <c r="FP135" s="133"/>
      <c r="FQ135" s="133"/>
      <c r="FR135" s="133"/>
      <c r="FS135" s="133"/>
      <c r="FT135" s="133"/>
      <c r="FU135" s="133"/>
      <c r="FV135" s="133"/>
      <c r="FW135" s="133"/>
      <c r="FX135" s="133"/>
      <c r="FY135" s="133"/>
      <c r="FZ135" s="133"/>
      <c r="GA135" s="133"/>
      <c r="GB135" s="133"/>
      <c r="GC135" s="133"/>
      <c r="GD135" s="133"/>
      <c r="GE135" s="133"/>
      <c r="GF135" s="133"/>
      <c r="GG135" s="133"/>
      <c r="GH135" s="133"/>
      <c r="GI135" s="133"/>
      <c r="GJ135" s="133"/>
      <c r="GK135" s="133"/>
      <c r="GL135" s="133"/>
      <c r="GM135" s="133"/>
      <c r="GN135" s="133"/>
      <c r="GO135" s="133"/>
      <c r="GP135" s="133"/>
      <c r="GQ135" s="133"/>
      <c r="GR135" s="133"/>
      <c r="GS135" s="133"/>
      <c r="GT135" s="133"/>
      <c r="GU135" s="133"/>
      <c r="GV135" s="133"/>
      <c r="GW135" s="133"/>
      <c r="GX135" s="133"/>
      <c r="GY135" s="133"/>
      <c r="GZ135" s="133"/>
      <c r="HA135" s="133"/>
      <c r="HB135" s="133"/>
      <c r="HC135" s="133"/>
      <c r="HD135" s="133"/>
      <c r="HE135" s="133"/>
      <c r="HF135" s="133"/>
      <c r="HG135" s="133"/>
      <c r="HH135" s="133"/>
      <c r="HI135" s="133"/>
      <c r="HJ135" s="133"/>
      <c r="HK135" s="133"/>
      <c r="HL135" s="133"/>
      <c r="HM135" s="133"/>
      <c r="HN135" s="133"/>
      <c r="HO135" s="133"/>
      <c r="HP135" s="133"/>
      <c r="HQ135" s="133"/>
      <c r="HR135" s="133"/>
      <c r="HS135" s="133"/>
      <c r="HT135" s="133"/>
      <c r="HU135" s="133"/>
      <c r="HV135" s="133"/>
      <c r="HW135" s="133"/>
      <c r="HX135" s="133"/>
      <c r="HY135" s="133"/>
      <c r="HZ135" s="133"/>
      <c r="IA135" s="133"/>
      <c r="IB135" s="133"/>
      <c r="IC135" s="133"/>
      <c r="ID135" s="133"/>
      <c r="IE135" s="133"/>
      <c r="IF135" s="133"/>
      <c r="IG135" s="133"/>
      <c r="IH135" s="133"/>
      <c r="II135" s="133"/>
      <c r="IJ135" s="133"/>
      <c r="IK135" s="133"/>
      <c r="IL135" s="133"/>
      <c r="IM135" s="133"/>
      <c r="IN135" s="133"/>
      <c r="IO135" s="133"/>
      <c r="IP135" s="133"/>
      <c r="IQ135" s="133"/>
      <c r="IR135" s="133"/>
      <c r="IS135" s="133"/>
      <c r="IT135" s="133"/>
      <c r="IU135" s="133"/>
      <c r="IV135" s="133"/>
      <c r="IW135" s="133"/>
    </row>
    <row r="136" customFormat="false" ht="12" hidden="true" customHeight="true" outlineLevel="0" collapsed="false">
      <c r="A136" s="134" t="s">
        <v>73</v>
      </c>
      <c r="B136" s="81" t="n">
        <v>36962</v>
      </c>
      <c r="C136" s="124" t="n">
        <v>3909.775</v>
      </c>
      <c r="D136" s="124" t="n">
        <v>3123.096</v>
      </c>
      <c r="E136" s="125" t="n">
        <v>7032.871</v>
      </c>
      <c r="F136" s="126" t="n">
        <v>915.683</v>
      </c>
      <c r="G136" s="135"/>
      <c r="H136" s="135"/>
      <c r="I136" s="124" t="n">
        <v>538.964</v>
      </c>
      <c r="J136" s="124" t="n">
        <v>486</v>
      </c>
      <c r="K136" s="124" t="n">
        <v>2564.021</v>
      </c>
      <c r="L136" s="124" t="n">
        <v>847.127</v>
      </c>
      <c r="M136" s="124" t="n">
        <v>1090.228</v>
      </c>
      <c r="N136" s="124" t="n">
        <v>834.716</v>
      </c>
      <c r="O136" s="124" t="n">
        <v>-7</v>
      </c>
      <c r="P136" s="125" t="n">
        <v>7269.739</v>
      </c>
      <c r="Q136" s="126" t="n">
        <v>-76.442</v>
      </c>
      <c r="R136" s="124" t="n">
        <v>-160.426</v>
      </c>
      <c r="S136" s="124" t="n">
        <v>-236.868</v>
      </c>
      <c r="T136" s="136" t="n">
        <v>5275184</v>
      </c>
      <c r="U136" s="125" t="n">
        <v>15011422</v>
      </c>
      <c r="V136" s="129" t="n">
        <v>5.11590769747272E-013</v>
      </c>
      <c r="W136" s="130" t="n">
        <v>27.2804414798358</v>
      </c>
      <c r="X136" s="53" t="n">
        <v>47</v>
      </c>
      <c r="Y136" s="55" t="n">
        <v>28</v>
      </c>
      <c r="Z136" s="132" t="n">
        <v>37.5</v>
      </c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  <c r="BD136" s="133"/>
      <c r="BE136" s="133"/>
      <c r="BF136" s="133"/>
      <c r="BG136" s="133"/>
      <c r="BH136" s="133"/>
      <c r="BI136" s="133"/>
      <c r="BJ136" s="133"/>
      <c r="BK136" s="133"/>
      <c r="BL136" s="133"/>
      <c r="BM136" s="133"/>
      <c r="BN136" s="133"/>
      <c r="BO136" s="133"/>
      <c r="BP136" s="133"/>
      <c r="BQ136" s="133"/>
      <c r="BR136" s="133"/>
      <c r="BS136" s="133"/>
      <c r="BT136" s="133"/>
      <c r="BU136" s="133"/>
      <c r="BV136" s="133"/>
      <c r="BW136" s="133"/>
      <c r="BX136" s="133"/>
      <c r="BY136" s="133"/>
      <c r="BZ136" s="133"/>
      <c r="CA136" s="133"/>
      <c r="CB136" s="133"/>
      <c r="CC136" s="133"/>
      <c r="CD136" s="133"/>
      <c r="CE136" s="133"/>
      <c r="CF136" s="133"/>
      <c r="CG136" s="133"/>
      <c r="CH136" s="133"/>
      <c r="CI136" s="133"/>
      <c r="CJ136" s="133"/>
      <c r="CK136" s="133"/>
      <c r="CL136" s="133"/>
      <c r="CM136" s="133"/>
      <c r="CN136" s="133"/>
      <c r="CO136" s="133"/>
      <c r="CP136" s="133"/>
      <c r="CQ136" s="133"/>
      <c r="CR136" s="133"/>
      <c r="CS136" s="133"/>
      <c r="CT136" s="133"/>
      <c r="CU136" s="133"/>
      <c r="CV136" s="133"/>
      <c r="CW136" s="133"/>
      <c r="CX136" s="133"/>
      <c r="CY136" s="133"/>
      <c r="CZ136" s="133"/>
      <c r="DA136" s="133"/>
      <c r="DB136" s="133"/>
      <c r="DC136" s="133"/>
      <c r="DD136" s="133"/>
      <c r="DE136" s="133"/>
      <c r="DF136" s="133"/>
      <c r="DG136" s="133"/>
      <c r="DH136" s="133"/>
      <c r="DI136" s="133"/>
      <c r="DJ136" s="133"/>
      <c r="DK136" s="133"/>
      <c r="DL136" s="133"/>
      <c r="DM136" s="133"/>
      <c r="DN136" s="133"/>
      <c r="DO136" s="133"/>
      <c r="DP136" s="133"/>
      <c r="DQ136" s="133"/>
      <c r="DR136" s="133"/>
      <c r="DS136" s="133"/>
      <c r="DT136" s="133"/>
      <c r="DU136" s="133"/>
      <c r="DV136" s="133"/>
      <c r="DW136" s="133"/>
      <c r="DX136" s="133"/>
      <c r="DY136" s="133"/>
      <c r="DZ136" s="133"/>
      <c r="EA136" s="133"/>
      <c r="EB136" s="133"/>
      <c r="EC136" s="133"/>
      <c r="ED136" s="133"/>
      <c r="EE136" s="133"/>
      <c r="EF136" s="133"/>
      <c r="EG136" s="133"/>
      <c r="EH136" s="133"/>
      <c r="EI136" s="133"/>
      <c r="EJ136" s="133"/>
      <c r="EK136" s="133"/>
      <c r="EL136" s="133"/>
      <c r="EM136" s="133"/>
      <c r="EN136" s="133"/>
      <c r="EO136" s="133"/>
      <c r="EP136" s="133"/>
      <c r="EQ136" s="133"/>
      <c r="ER136" s="133"/>
      <c r="ES136" s="133"/>
      <c r="ET136" s="133"/>
      <c r="EU136" s="133"/>
      <c r="EV136" s="133"/>
      <c r="EW136" s="133"/>
      <c r="EX136" s="133"/>
      <c r="EY136" s="133"/>
      <c r="EZ136" s="133"/>
      <c r="FA136" s="133"/>
      <c r="FB136" s="133"/>
      <c r="FC136" s="133"/>
      <c r="FD136" s="133"/>
      <c r="FE136" s="133"/>
      <c r="FF136" s="133"/>
      <c r="FG136" s="133"/>
      <c r="FH136" s="133"/>
      <c r="FI136" s="133"/>
      <c r="FJ136" s="133"/>
      <c r="FK136" s="133"/>
      <c r="FL136" s="133"/>
      <c r="FM136" s="133"/>
      <c r="FN136" s="133"/>
      <c r="FO136" s="133"/>
      <c r="FP136" s="133"/>
      <c r="FQ136" s="133"/>
      <c r="FR136" s="133"/>
      <c r="FS136" s="133"/>
      <c r="FT136" s="133"/>
      <c r="FU136" s="133"/>
      <c r="FV136" s="133"/>
      <c r="FW136" s="133"/>
      <c r="FX136" s="133"/>
      <c r="FY136" s="133"/>
      <c r="FZ136" s="133"/>
      <c r="GA136" s="133"/>
      <c r="GB136" s="133"/>
      <c r="GC136" s="133"/>
      <c r="GD136" s="133"/>
      <c r="GE136" s="133"/>
      <c r="GF136" s="133"/>
      <c r="GG136" s="133"/>
      <c r="GH136" s="133"/>
      <c r="GI136" s="133"/>
      <c r="GJ136" s="133"/>
      <c r="GK136" s="133"/>
      <c r="GL136" s="133"/>
      <c r="GM136" s="133"/>
      <c r="GN136" s="133"/>
      <c r="GO136" s="133"/>
      <c r="GP136" s="133"/>
      <c r="GQ136" s="133"/>
      <c r="GR136" s="133"/>
      <c r="GS136" s="133"/>
      <c r="GT136" s="133"/>
      <c r="GU136" s="133"/>
      <c r="GV136" s="133"/>
      <c r="GW136" s="133"/>
      <c r="GX136" s="133"/>
      <c r="GY136" s="133"/>
      <c r="GZ136" s="133"/>
      <c r="HA136" s="133"/>
      <c r="HB136" s="133"/>
      <c r="HC136" s="133"/>
      <c r="HD136" s="133"/>
      <c r="HE136" s="133"/>
      <c r="HF136" s="133"/>
      <c r="HG136" s="133"/>
      <c r="HH136" s="133"/>
      <c r="HI136" s="133"/>
      <c r="HJ136" s="133"/>
      <c r="HK136" s="133"/>
      <c r="HL136" s="133"/>
      <c r="HM136" s="133"/>
      <c r="HN136" s="133"/>
      <c r="HO136" s="133"/>
      <c r="HP136" s="133"/>
      <c r="HQ136" s="133"/>
      <c r="HR136" s="133"/>
      <c r="HS136" s="133"/>
      <c r="HT136" s="133"/>
      <c r="HU136" s="133"/>
      <c r="HV136" s="133"/>
      <c r="HW136" s="133"/>
      <c r="HX136" s="133"/>
      <c r="HY136" s="133"/>
      <c r="HZ136" s="133"/>
      <c r="IA136" s="133"/>
      <c r="IB136" s="133"/>
      <c r="IC136" s="133"/>
      <c r="ID136" s="133"/>
      <c r="IE136" s="133"/>
      <c r="IF136" s="133"/>
      <c r="IG136" s="133"/>
      <c r="IH136" s="133"/>
      <c r="II136" s="133"/>
      <c r="IJ136" s="133"/>
      <c r="IK136" s="133"/>
      <c r="IL136" s="133"/>
      <c r="IM136" s="133"/>
      <c r="IN136" s="133"/>
      <c r="IO136" s="133"/>
      <c r="IP136" s="133"/>
      <c r="IQ136" s="133"/>
      <c r="IR136" s="133"/>
      <c r="IS136" s="133"/>
      <c r="IT136" s="133"/>
      <c r="IU136" s="133"/>
      <c r="IV136" s="133"/>
      <c r="IW136" s="133"/>
    </row>
    <row r="137" customFormat="false" ht="12" hidden="true" customHeight="true" outlineLevel="0" collapsed="false">
      <c r="A137" s="134" t="s">
        <v>74</v>
      </c>
      <c r="B137" s="81" t="n">
        <v>36963</v>
      </c>
      <c r="C137" s="124" t="n">
        <v>3908.295</v>
      </c>
      <c r="D137" s="124" t="n">
        <v>3142.391</v>
      </c>
      <c r="E137" s="125" t="n">
        <v>7050.686</v>
      </c>
      <c r="F137" s="126" t="n">
        <v>809.371</v>
      </c>
      <c r="G137" s="135"/>
      <c r="H137" s="135"/>
      <c r="I137" s="124" t="n">
        <v>453.207</v>
      </c>
      <c r="J137" s="124" t="n">
        <v>479</v>
      </c>
      <c r="K137" s="124" t="n">
        <v>2596.355</v>
      </c>
      <c r="L137" s="124" t="n">
        <v>816.493</v>
      </c>
      <c r="M137" s="124" t="n">
        <v>1063.349</v>
      </c>
      <c r="N137" s="124" t="n">
        <v>836.837</v>
      </c>
      <c r="O137" s="124" t="n">
        <v>-6</v>
      </c>
      <c r="P137" s="125" t="n">
        <v>7048.612</v>
      </c>
      <c r="Q137" s="126" t="n">
        <v>15.577</v>
      </c>
      <c r="R137" s="124" t="n">
        <v>-13.503</v>
      </c>
      <c r="S137" s="124" t="n">
        <v>2.074</v>
      </c>
      <c r="T137" s="136" t="n">
        <v>5290761</v>
      </c>
      <c r="U137" s="125" t="n">
        <v>14997919</v>
      </c>
      <c r="V137" s="129" t="n">
        <v>-3.85469434149854E-013</v>
      </c>
      <c r="W137" s="130" t="n">
        <v>38.3847692572016</v>
      </c>
      <c r="X137" s="53" t="n">
        <v>54</v>
      </c>
      <c r="Y137" s="55" t="n">
        <v>39</v>
      </c>
      <c r="Z137" s="132" t="n">
        <v>46.5</v>
      </c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  <c r="BD137" s="133"/>
      <c r="BE137" s="133"/>
      <c r="BF137" s="133"/>
      <c r="BG137" s="133"/>
      <c r="BH137" s="133"/>
      <c r="BI137" s="133"/>
      <c r="BJ137" s="133"/>
      <c r="BK137" s="133"/>
      <c r="BL137" s="133"/>
      <c r="BM137" s="133"/>
      <c r="BN137" s="133"/>
      <c r="BO137" s="133"/>
      <c r="BP137" s="133"/>
      <c r="BQ137" s="133"/>
      <c r="BR137" s="133"/>
      <c r="BS137" s="133"/>
      <c r="BT137" s="133"/>
      <c r="BU137" s="133"/>
      <c r="BV137" s="133"/>
      <c r="BW137" s="133"/>
      <c r="BX137" s="133"/>
      <c r="BY137" s="133"/>
      <c r="BZ137" s="133"/>
      <c r="CA137" s="133"/>
      <c r="CB137" s="133"/>
      <c r="CC137" s="133"/>
      <c r="CD137" s="133"/>
      <c r="CE137" s="133"/>
      <c r="CF137" s="133"/>
      <c r="CG137" s="133"/>
      <c r="CH137" s="133"/>
      <c r="CI137" s="133"/>
      <c r="CJ137" s="133"/>
      <c r="CK137" s="133"/>
      <c r="CL137" s="133"/>
      <c r="CM137" s="133"/>
      <c r="CN137" s="133"/>
      <c r="CO137" s="133"/>
      <c r="CP137" s="133"/>
      <c r="CQ137" s="133"/>
      <c r="CR137" s="133"/>
      <c r="CS137" s="133"/>
      <c r="CT137" s="133"/>
      <c r="CU137" s="133"/>
      <c r="CV137" s="133"/>
      <c r="CW137" s="133"/>
      <c r="CX137" s="133"/>
      <c r="CY137" s="133"/>
      <c r="CZ137" s="133"/>
      <c r="DA137" s="133"/>
      <c r="DB137" s="133"/>
      <c r="DC137" s="133"/>
      <c r="DD137" s="133"/>
      <c r="DE137" s="133"/>
      <c r="DF137" s="133"/>
      <c r="DG137" s="133"/>
      <c r="DH137" s="133"/>
      <c r="DI137" s="133"/>
      <c r="DJ137" s="133"/>
      <c r="DK137" s="133"/>
      <c r="DL137" s="133"/>
      <c r="DM137" s="133"/>
      <c r="DN137" s="133"/>
      <c r="DO137" s="133"/>
      <c r="DP137" s="133"/>
      <c r="DQ137" s="133"/>
      <c r="DR137" s="133"/>
      <c r="DS137" s="133"/>
      <c r="DT137" s="133"/>
      <c r="DU137" s="133"/>
      <c r="DV137" s="133"/>
      <c r="DW137" s="133"/>
      <c r="DX137" s="133"/>
      <c r="DY137" s="133"/>
      <c r="DZ137" s="133"/>
      <c r="EA137" s="133"/>
      <c r="EB137" s="133"/>
      <c r="EC137" s="133"/>
      <c r="ED137" s="133"/>
      <c r="EE137" s="133"/>
      <c r="EF137" s="133"/>
      <c r="EG137" s="133"/>
      <c r="EH137" s="133"/>
      <c r="EI137" s="133"/>
      <c r="EJ137" s="133"/>
      <c r="EK137" s="133"/>
      <c r="EL137" s="133"/>
      <c r="EM137" s="133"/>
      <c r="EN137" s="133"/>
      <c r="EO137" s="133"/>
      <c r="EP137" s="133"/>
      <c r="EQ137" s="133"/>
      <c r="ER137" s="133"/>
      <c r="ES137" s="133"/>
      <c r="ET137" s="133"/>
      <c r="EU137" s="133"/>
      <c r="EV137" s="133"/>
      <c r="EW137" s="133"/>
      <c r="EX137" s="133"/>
      <c r="EY137" s="133"/>
      <c r="EZ137" s="133"/>
      <c r="FA137" s="133"/>
      <c r="FB137" s="133"/>
      <c r="FC137" s="133"/>
      <c r="FD137" s="133"/>
      <c r="FE137" s="133"/>
      <c r="FF137" s="133"/>
      <c r="FG137" s="133"/>
      <c r="FH137" s="133"/>
      <c r="FI137" s="133"/>
      <c r="FJ137" s="133"/>
      <c r="FK137" s="133"/>
      <c r="FL137" s="133"/>
      <c r="FM137" s="133"/>
      <c r="FN137" s="133"/>
      <c r="FO137" s="133"/>
      <c r="FP137" s="133"/>
      <c r="FQ137" s="133"/>
      <c r="FR137" s="133"/>
      <c r="FS137" s="133"/>
      <c r="FT137" s="133"/>
      <c r="FU137" s="133"/>
      <c r="FV137" s="133"/>
      <c r="FW137" s="133"/>
      <c r="FX137" s="133"/>
      <c r="FY137" s="133"/>
      <c r="FZ137" s="133"/>
      <c r="GA137" s="133"/>
      <c r="GB137" s="133"/>
      <c r="GC137" s="133"/>
      <c r="GD137" s="133"/>
      <c r="GE137" s="133"/>
      <c r="GF137" s="133"/>
      <c r="GG137" s="133"/>
      <c r="GH137" s="133"/>
      <c r="GI137" s="133"/>
      <c r="GJ137" s="133"/>
      <c r="GK137" s="133"/>
      <c r="GL137" s="133"/>
      <c r="GM137" s="133"/>
      <c r="GN137" s="133"/>
      <c r="GO137" s="133"/>
      <c r="GP137" s="133"/>
      <c r="GQ137" s="133"/>
      <c r="GR137" s="133"/>
      <c r="GS137" s="133"/>
      <c r="GT137" s="133"/>
      <c r="GU137" s="133"/>
      <c r="GV137" s="133"/>
      <c r="GW137" s="133"/>
      <c r="GX137" s="133"/>
      <c r="GY137" s="133"/>
      <c r="GZ137" s="133"/>
      <c r="HA137" s="133"/>
      <c r="HB137" s="133"/>
      <c r="HC137" s="133"/>
      <c r="HD137" s="133"/>
      <c r="HE137" s="133"/>
      <c r="HF137" s="133"/>
      <c r="HG137" s="133"/>
      <c r="HH137" s="133"/>
      <c r="HI137" s="133"/>
      <c r="HJ137" s="133"/>
      <c r="HK137" s="133"/>
      <c r="HL137" s="133"/>
      <c r="HM137" s="133"/>
      <c r="HN137" s="133"/>
      <c r="HO137" s="133"/>
      <c r="HP137" s="133"/>
      <c r="HQ137" s="133"/>
      <c r="HR137" s="133"/>
      <c r="HS137" s="133"/>
      <c r="HT137" s="133"/>
      <c r="HU137" s="133"/>
      <c r="HV137" s="133"/>
      <c r="HW137" s="133"/>
      <c r="HX137" s="133"/>
      <c r="HY137" s="133"/>
      <c r="HZ137" s="133"/>
      <c r="IA137" s="133"/>
      <c r="IB137" s="133"/>
      <c r="IC137" s="133"/>
      <c r="ID137" s="133"/>
      <c r="IE137" s="133"/>
      <c r="IF137" s="133"/>
      <c r="IG137" s="133"/>
      <c r="IH137" s="133"/>
      <c r="II137" s="133"/>
      <c r="IJ137" s="133"/>
      <c r="IK137" s="133"/>
      <c r="IL137" s="133"/>
      <c r="IM137" s="133"/>
      <c r="IN137" s="133"/>
      <c r="IO137" s="133"/>
      <c r="IP137" s="133"/>
      <c r="IQ137" s="133"/>
      <c r="IR137" s="133"/>
      <c r="IS137" s="133"/>
      <c r="IT137" s="133"/>
      <c r="IU137" s="133"/>
      <c r="IV137" s="133"/>
      <c r="IW137" s="133"/>
    </row>
    <row r="138" customFormat="false" ht="12" hidden="true" customHeight="true" outlineLevel="0" collapsed="false">
      <c r="A138" s="134" t="s">
        <v>68</v>
      </c>
      <c r="B138" s="81" t="n">
        <v>36964</v>
      </c>
      <c r="C138" s="124" t="n">
        <v>3897.37</v>
      </c>
      <c r="D138" s="124" t="n">
        <v>3158.359</v>
      </c>
      <c r="E138" s="125" t="n">
        <v>7055.729</v>
      </c>
      <c r="F138" s="126" t="n">
        <v>1096.961</v>
      </c>
      <c r="G138" s="135"/>
      <c r="H138" s="135"/>
      <c r="I138" s="124" t="n">
        <v>607.053</v>
      </c>
      <c r="J138" s="124" t="n">
        <v>498</v>
      </c>
      <c r="K138" s="124" t="n">
        <v>2658.023</v>
      </c>
      <c r="L138" s="124" t="n">
        <v>808.51</v>
      </c>
      <c r="M138" s="124" t="n">
        <v>1044.038</v>
      </c>
      <c r="N138" s="124" t="n">
        <v>836.755</v>
      </c>
      <c r="O138" s="124" t="n">
        <v>-6</v>
      </c>
      <c r="P138" s="125" t="n">
        <v>7543.34</v>
      </c>
      <c r="Q138" s="126" t="n">
        <v>-179.048</v>
      </c>
      <c r="R138" s="124" t="n">
        <v>-308.563</v>
      </c>
      <c r="S138" s="124" t="n">
        <v>-487.611</v>
      </c>
      <c r="T138" s="136" t="n">
        <v>5111713</v>
      </c>
      <c r="U138" s="125" t="n">
        <v>14689356</v>
      </c>
      <c r="V138" s="129" t="n">
        <v>0</v>
      </c>
      <c r="W138" s="130" t="n">
        <v>41.5014589907471</v>
      </c>
      <c r="X138" s="53" t="n">
        <v>50</v>
      </c>
      <c r="Y138" s="55" t="n">
        <v>31</v>
      </c>
      <c r="Z138" s="132" t="n">
        <v>40.5</v>
      </c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33"/>
      <c r="BF138" s="133"/>
      <c r="BG138" s="133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3"/>
      <c r="BR138" s="133"/>
      <c r="BS138" s="133"/>
      <c r="BT138" s="133"/>
      <c r="BU138" s="133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133"/>
      <c r="CF138" s="133"/>
      <c r="CG138" s="133"/>
      <c r="CH138" s="133"/>
      <c r="CI138" s="133"/>
      <c r="CJ138" s="133"/>
      <c r="CK138" s="133"/>
      <c r="CL138" s="133"/>
      <c r="CM138" s="133"/>
      <c r="CN138" s="133"/>
      <c r="CO138" s="133"/>
      <c r="CP138" s="133"/>
      <c r="CQ138" s="133"/>
      <c r="CR138" s="133"/>
      <c r="CS138" s="133"/>
      <c r="CT138" s="133"/>
      <c r="CU138" s="133"/>
      <c r="CV138" s="133"/>
      <c r="CW138" s="133"/>
      <c r="CX138" s="133"/>
      <c r="CY138" s="133"/>
      <c r="CZ138" s="133"/>
      <c r="DA138" s="133"/>
      <c r="DB138" s="133"/>
      <c r="DC138" s="133"/>
      <c r="DD138" s="133"/>
      <c r="DE138" s="133"/>
      <c r="DF138" s="133"/>
      <c r="DG138" s="133"/>
      <c r="DH138" s="133"/>
      <c r="DI138" s="133"/>
      <c r="DJ138" s="133"/>
      <c r="DK138" s="133"/>
      <c r="DL138" s="133"/>
      <c r="DM138" s="133"/>
      <c r="DN138" s="13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133"/>
      <c r="DY138" s="133"/>
      <c r="DZ138" s="133"/>
      <c r="EA138" s="133"/>
      <c r="EB138" s="133"/>
      <c r="EC138" s="133"/>
      <c r="ED138" s="133"/>
      <c r="EE138" s="133"/>
      <c r="EF138" s="133"/>
      <c r="EG138" s="133"/>
      <c r="EH138" s="133"/>
      <c r="EI138" s="133"/>
      <c r="EJ138" s="133"/>
      <c r="EK138" s="133"/>
      <c r="EL138" s="133"/>
      <c r="EM138" s="133"/>
      <c r="EN138" s="133"/>
      <c r="EO138" s="133"/>
      <c r="EP138" s="133"/>
      <c r="EQ138" s="133"/>
      <c r="ER138" s="133"/>
      <c r="ES138" s="133"/>
      <c r="ET138" s="133"/>
      <c r="EU138" s="133"/>
      <c r="EV138" s="133"/>
      <c r="EW138" s="133"/>
      <c r="EX138" s="133"/>
      <c r="EY138" s="133"/>
      <c r="EZ138" s="133"/>
      <c r="FA138" s="133"/>
      <c r="FB138" s="133"/>
      <c r="FC138" s="133"/>
      <c r="FD138" s="133"/>
      <c r="FE138" s="133"/>
      <c r="FF138" s="133"/>
      <c r="FG138" s="133"/>
      <c r="FH138" s="133"/>
      <c r="FI138" s="133"/>
      <c r="FJ138" s="133"/>
      <c r="FK138" s="133"/>
      <c r="FL138" s="133"/>
      <c r="FM138" s="133"/>
      <c r="FN138" s="133"/>
      <c r="FO138" s="133"/>
      <c r="FP138" s="133"/>
      <c r="FQ138" s="133"/>
      <c r="FR138" s="133"/>
      <c r="FS138" s="133"/>
      <c r="FT138" s="133"/>
      <c r="FU138" s="133"/>
      <c r="FV138" s="133"/>
      <c r="FW138" s="133"/>
      <c r="FX138" s="133"/>
      <c r="FY138" s="133"/>
      <c r="FZ138" s="133"/>
      <c r="GA138" s="133"/>
      <c r="GB138" s="133"/>
      <c r="GC138" s="133"/>
      <c r="GD138" s="133"/>
      <c r="GE138" s="133"/>
      <c r="GF138" s="133"/>
      <c r="GG138" s="133"/>
      <c r="GH138" s="133"/>
      <c r="GI138" s="133"/>
      <c r="GJ138" s="133"/>
      <c r="GK138" s="133"/>
      <c r="GL138" s="133"/>
      <c r="GM138" s="133"/>
      <c r="GN138" s="133"/>
      <c r="GO138" s="133"/>
      <c r="GP138" s="133"/>
      <c r="GQ138" s="133"/>
      <c r="GR138" s="133"/>
      <c r="GS138" s="133"/>
      <c r="GT138" s="133"/>
      <c r="GU138" s="133"/>
      <c r="GV138" s="133"/>
      <c r="GW138" s="133"/>
      <c r="GX138" s="133"/>
      <c r="GY138" s="133"/>
      <c r="GZ138" s="133"/>
      <c r="HA138" s="133"/>
      <c r="HB138" s="133"/>
      <c r="HC138" s="133"/>
      <c r="HD138" s="133"/>
      <c r="HE138" s="133"/>
      <c r="HF138" s="133"/>
      <c r="HG138" s="133"/>
      <c r="HH138" s="133"/>
      <c r="HI138" s="133"/>
      <c r="HJ138" s="133"/>
      <c r="HK138" s="133"/>
      <c r="HL138" s="133"/>
      <c r="HM138" s="133"/>
      <c r="HN138" s="133"/>
      <c r="HO138" s="133"/>
      <c r="HP138" s="133"/>
      <c r="HQ138" s="133"/>
      <c r="HR138" s="133"/>
      <c r="HS138" s="133"/>
      <c r="HT138" s="133"/>
      <c r="HU138" s="133"/>
      <c r="HV138" s="133"/>
      <c r="HW138" s="133"/>
      <c r="HX138" s="133"/>
      <c r="HY138" s="133"/>
      <c r="HZ138" s="133"/>
      <c r="IA138" s="133"/>
      <c r="IB138" s="133"/>
      <c r="IC138" s="133"/>
      <c r="ID138" s="133"/>
      <c r="IE138" s="133"/>
      <c r="IF138" s="133"/>
      <c r="IG138" s="133"/>
      <c r="IH138" s="133"/>
      <c r="II138" s="133"/>
      <c r="IJ138" s="133"/>
      <c r="IK138" s="133"/>
      <c r="IL138" s="133"/>
      <c r="IM138" s="133"/>
      <c r="IN138" s="133"/>
      <c r="IO138" s="133"/>
      <c r="IP138" s="133"/>
      <c r="IQ138" s="133"/>
      <c r="IR138" s="133"/>
      <c r="IS138" s="133"/>
      <c r="IT138" s="133"/>
      <c r="IU138" s="133"/>
      <c r="IV138" s="133"/>
      <c r="IW138" s="133"/>
    </row>
    <row r="139" customFormat="false" ht="12" hidden="true" customHeight="true" outlineLevel="0" collapsed="false">
      <c r="A139" s="134" t="s">
        <v>69</v>
      </c>
      <c r="B139" s="81" t="n">
        <v>36965</v>
      </c>
      <c r="C139" s="124" t="n">
        <v>3865.834</v>
      </c>
      <c r="D139" s="124" t="n">
        <v>3134.365</v>
      </c>
      <c r="E139" s="125" t="n">
        <v>7000.199</v>
      </c>
      <c r="F139" s="126" t="n">
        <v>1142.251</v>
      </c>
      <c r="G139" s="135"/>
      <c r="H139" s="135"/>
      <c r="I139" s="124" t="n">
        <v>504.366</v>
      </c>
      <c r="J139" s="124" t="n">
        <v>523</v>
      </c>
      <c r="K139" s="124" t="n">
        <v>2590.343</v>
      </c>
      <c r="L139" s="124" t="n">
        <v>829.161</v>
      </c>
      <c r="M139" s="124" t="n">
        <v>961.82</v>
      </c>
      <c r="N139" s="124" t="n">
        <v>821.962</v>
      </c>
      <c r="O139" s="124" t="n">
        <v>-7</v>
      </c>
      <c r="P139" s="125" t="n">
        <v>7365.903</v>
      </c>
      <c r="Q139" s="126" t="n">
        <v>-43.205</v>
      </c>
      <c r="R139" s="124" t="n">
        <v>-322.499</v>
      </c>
      <c r="S139" s="124" t="n">
        <v>-365.704</v>
      </c>
      <c r="T139" s="136" t="n">
        <v>5068508</v>
      </c>
      <c r="U139" s="125" t="n">
        <v>14366857</v>
      </c>
      <c r="V139" s="129" t="n">
        <v>0</v>
      </c>
      <c r="W139" s="130" t="n">
        <v>38.6011463847462</v>
      </c>
      <c r="X139" s="53" t="n">
        <v>49</v>
      </c>
      <c r="Y139" s="55" t="n">
        <v>28</v>
      </c>
      <c r="Z139" s="132" t="n">
        <v>38.5</v>
      </c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33"/>
      <c r="BC139" s="133"/>
      <c r="BD139" s="133"/>
      <c r="BE139" s="133"/>
      <c r="BF139" s="133"/>
      <c r="BG139" s="133"/>
      <c r="BH139" s="133"/>
      <c r="BI139" s="133"/>
      <c r="BJ139" s="133"/>
      <c r="BK139" s="133"/>
      <c r="BL139" s="133"/>
      <c r="BM139" s="133"/>
      <c r="BN139" s="133"/>
      <c r="BO139" s="133"/>
      <c r="BP139" s="133"/>
      <c r="BQ139" s="133"/>
      <c r="BR139" s="133"/>
      <c r="BS139" s="133"/>
      <c r="BT139" s="133"/>
      <c r="BU139" s="133"/>
      <c r="BV139" s="133"/>
      <c r="BW139" s="133"/>
      <c r="BX139" s="133"/>
      <c r="BY139" s="133"/>
      <c r="BZ139" s="133"/>
      <c r="CA139" s="133"/>
      <c r="CB139" s="133"/>
      <c r="CC139" s="133"/>
      <c r="CD139" s="133"/>
      <c r="CE139" s="133"/>
      <c r="CF139" s="133"/>
      <c r="CG139" s="133"/>
      <c r="CH139" s="133"/>
      <c r="CI139" s="133"/>
      <c r="CJ139" s="133"/>
      <c r="CK139" s="133"/>
      <c r="CL139" s="133"/>
      <c r="CM139" s="133"/>
      <c r="CN139" s="133"/>
      <c r="CO139" s="133"/>
      <c r="CP139" s="133"/>
      <c r="CQ139" s="133"/>
      <c r="CR139" s="133"/>
      <c r="CS139" s="133"/>
      <c r="CT139" s="133"/>
      <c r="CU139" s="133"/>
      <c r="CV139" s="133"/>
      <c r="CW139" s="133"/>
      <c r="CX139" s="133"/>
      <c r="CY139" s="133"/>
      <c r="CZ139" s="133"/>
      <c r="DA139" s="133"/>
      <c r="DB139" s="133"/>
      <c r="DC139" s="133"/>
      <c r="DD139" s="133"/>
      <c r="DE139" s="133"/>
      <c r="DF139" s="133"/>
      <c r="DG139" s="133"/>
      <c r="DH139" s="133"/>
      <c r="DI139" s="133"/>
      <c r="DJ139" s="133"/>
      <c r="DK139" s="133"/>
      <c r="DL139" s="133"/>
      <c r="DM139" s="133"/>
      <c r="DN139" s="133"/>
      <c r="DO139" s="133"/>
      <c r="DP139" s="133"/>
      <c r="DQ139" s="133"/>
      <c r="DR139" s="133"/>
      <c r="DS139" s="133"/>
      <c r="DT139" s="133"/>
      <c r="DU139" s="133"/>
      <c r="DV139" s="133"/>
      <c r="DW139" s="133"/>
      <c r="DX139" s="133"/>
      <c r="DY139" s="133"/>
      <c r="DZ139" s="133"/>
      <c r="EA139" s="133"/>
      <c r="EB139" s="133"/>
      <c r="EC139" s="133"/>
      <c r="ED139" s="133"/>
      <c r="EE139" s="133"/>
      <c r="EF139" s="133"/>
      <c r="EG139" s="133"/>
      <c r="EH139" s="133"/>
      <c r="EI139" s="133"/>
      <c r="EJ139" s="133"/>
      <c r="EK139" s="133"/>
      <c r="EL139" s="133"/>
      <c r="EM139" s="133"/>
      <c r="EN139" s="133"/>
      <c r="EO139" s="133"/>
      <c r="EP139" s="133"/>
      <c r="EQ139" s="133"/>
      <c r="ER139" s="133"/>
      <c r="ES139" s="133"/>
      <c r="ET139" s="133"/>
      <c r="EU139" s="133"/>
      <c r="EV139" s="133"/>
      <c r="EW139" s="133"/>
      <c r="EX139" s="133"/>
      <c r="EY139" s="133"/>
      <c r="EZ139" s="133"/>
      <c r="FA139" s="133"/>
      <c r="FB139" s="133"/>
      <c r="FC139" s="133"/>
      <c r="FD139" s="133"/>
      <c r="FE139" s="133"/>
      <c r="FF139" s="133"/>
      <c r="FG139" s="133"/>
      <c r="FH139" s="133"/>
      <c r="FI139" s="133"/>
      <c r="FJ139" s="133"/>
      <c r="FK139" s="133"/>
      <c r="FL139" s="133"/>
      <c r="FM139" s="133"/>
      <c r="FN139" s="133"/>
      <c r="FO139" s="133"/>
      <c r="FP139" s="133"/>
      <c r="FQ139" s="133"/>
      <c r="FR139" s="133"/>
      <c r="FS139" s="133"/>
      <c r="FT139" s="133"/>
      <c r="FU139" s="133"/>
      <c r="FV139" s="133"/>
      <c r="FW139" s="133"/>
      <c r="FX139" s="133"/>
      <c r="FY139" s="133"/>
      <c r="FZ139" s="133"/>
      <c r="GA139" s="133"/>
      <c r="GB139" s="133"/>
      <c r="GC139" s="133"/>
      <c r="GD139" s="133"/>
      <c r="GE139" s="133"/>
      <c r="GF139" s="133"/>
      <c r="GG139" s="133"/>
      <c r="GH139" s="133"/>
      <c r="GI139" s="133"/>
      <c r="GJ139" s="133"/>
      <c r="GK139" s="133"/>
      <c r="GL139" s="133"/>
      <c r="GM139" s="133"/>
      <c r="GN139" s="133"/>
      <c r="GO139" s="133"/>
      <c r="GP139" s="133"/>
      <c r="GQ139" s="133"/>
      <c r="GR139" s="133"/>
      <c r="GS139" s="133"/>
      <c r="GT139" s="133"/>
      <c r="GU139" s="133"/>
      <c r="GV139" s="133"/>
      <c r="GW139" s="133"/>
      <c r="GX139" s="133"/>
      <c r="GY139" s="133"/>
      <c r="GZ139" s="133"/>
      <c r="HA139" s="133"/>
      <c r="HB139" s="133"/>
      <c r="HC139" s="133"/>
      <c r="HD139" s="133"/>
      <c r="HE139" s="133"/>
      <c r="HF139" s="133"/>
      <c r="HG139" s="133"/>
      <c r="HH139" s="133"/>
      <c r="HI139" s="133"/>
      <c r="HJ139" s="133"/>
      <c r="HK139" s="133"/>
      <c r="HL139" s="133"/>
      <c r="HM139" s="133"/>
      <c r="HN139" s="133"/>
      <c r="HO139" s="133"/>
      <c r="HP139" s="133"/>
      <c r="HQ139" s="133"/>
      <c r="HR139" s="133"/>
      <c r="HS139" s="133"/>
      <c r="HT139" s="133"/>
      <c r="HU139" s="133"/>
      <c r="HV139" s="133"/>
      <c r="HW139" s="133"/>
      <c r="HX139" s="133"/>
      <c r="HY139" s="133"/>
      <c r="HZ139" s="133"/>
      <c r="IA139" s="133"/>
      <c r="IB139" s="133"/>
      <c r="IC139" s="133"/>
      <c r="ID139" s="133"/>
      <c r="IE139" s="133"/>
      <c r="IF139" s="133"/>
      <c r="IG139" s="133"/>
      <c r="IH139" s="133"/>
      <c r="II139" s="133"/>
      <c r="IJ139" s="133"/>
      <c r="IK139" s="133"/>
      <c r="IL139" s="133"/>
      <c r="IM139" s="133"/>
      <c r="IN139" s="133"/>
      <c r="IO139" s="133"/>
      <c r="IP139" s="133"/>
      <c r="IQ139" s="133"/>
      <c r="IR139" s="133"/>
      <c r="IS139" s="133"/>
      <c r="IT139" s="133"/>
      <c r="IU139" s="133"/>
      <c r="IV139" s="133"/>
      <c r="IW139" s="133"/>
    </row>
    <row r="140" customFormat="false" ht="11.25" hidden="true" customHeight="false" outlineLevel="0" collapsed="false">
      <c r="A140" s="134" t="s">
        <v>70</v>
      </c>
      <c r="B140" s="81" t="n">
        <v>36966</v>
      </c>
      <c r="C140" s="56" t="n">
        <v>4115.141</v>
      </c>
      <c r="D140" s="51" t="n">
        <v>3131.371</v>
      </c>
      <c r="E140" s="57" t="n">
        <v>7246.512</v>
      </c>
      <c r="F140" s="50" t="n">
        <v>1284.125</v>
      </c>
      <c r="G140" s="147"/>
      <c r="H140" s="147"/>
      <c r="I140" s="51" t="n">
        <v>589.771</v>
      </c>
      <c r="J140" s="51" t="n">
        <v>520.258</v>
      </c>
      <c r="K140" s="51" t="n">
        <v>2530.292</v>
      </c>
      <c r="L140" s="51" t="n">
        <v>841.062</v>
      </c>
      <c r="M140" s="51" t="n">
        <v>959.467</v>
      </c>
      <c r="N140" s="51" t="n">
        <v>833.685</v>
      </c>
      <c r="O140" s="51" t="n">
        <v>-7</v>
      </c>
      <c r="P140" s="125" t="n">
        <v>7551.66</v>
      </c>
      <c r="Q140" s="50" t="n">
        <v>-53.098</v>
      </c>
      <c r="R140" s="51" t="n">
        <v>-252.05</v>
      </c>
      <c r="S140" s="51" t="n">
        <v>-305.148</v>
      </c>
      <c r="T140" s="56" t="n">
        <v>5015410</v>
      </c>
      <c r="U140" s="125" t="n">
        <v>14114807</v>
      </c>
      <c r="V140" s="129" t="n">
        <v>0</v>
      </c>
      <c r="W140" s="130" t="n">
        <v>31.6578471987633</v>
      </c>
      <c r="X140" s="148" t="n">
        <v>46</v>
      </c>
      <c r="Y140" s="149" t="n">
        <v>32</v>
      </c>
      <c r="Z140" s="132" t="n">
        <v>39</v>
      </c>
    </row>
    <row r="141" customFormat="false" ht="11.25" hidden="true" customHeight="false" outlineLevel="0" collapsed="false">
      <c r="A141" s="134" t="s">
        <v>71</v>
      </c>
      <c r="B141" s="81" t="n">
        <v>36967</v>
      </c>
      <c r="C141" s="56" t="n">
        <v>3873.032</v>
      </c>
      <c r="D141" s="51" t="n">
        <v>3178.257</v>
      </c>
      <c r="E141" s="57" t="n">
        <v>7051.289</v>
      </c>
      <c r="F141" s="50" t="n">
        <v>1061.415</v>
      </c>
      <c r="G141" s="147"/>
      <c r="H141" s="147"/>
      <c r="I141" s="51" t="n">
        <v>482.949</v>
      </c>
      <c r="J141" s="51" t="n">
        <v>494.359</v>
      </c>
      <c r="K141" s="51" t="n">
        <v>2562.988</v>
      </c>
      <c r="L141" s="51" t="n">
        <v>872.268</v>
      </c>
      <c r="M141" s="51" t="n">
        <v>1006.324</v>
      </c>
      <c r="N141" s="51" t="n">
        <v>810.952</v>
      </c>
      <c r="O141" s="51" t="n">
        <v>5</v>
      </c>
      <c r="P141" s="125" t="n">
        <v>7296.255</v>
      </c>
      <c r="Q141" s="50" t="n">
        <v>48.493</v>
      </c>
      <c r="R141" s="51" t="n">
        <v>-293.459</v>
      </c>
      <c r="S141" s="51" t="n">
        <v>-244.966</v>
      </c>
      <c r="T141" s="56" t="n">
        <v>5063903</v>
      </c>
      <c r="U141" s="125" t="n">
        <v>13821348</v>
      </c>
      <c r="V141" s="129" t="n">
        <v>5.6843418860808E-013</v>
      </c>
      <c r="W141" s="130" t="n">
        <v>33.9983671067624</v>
      </c>
      <c r="X141" s="148" t="n">
        <v>47</v>
      </c>
      <c r="Y141" s="149" t="n">
        <v>32</v>
      </c>
      <c r="Z141" s="150" t="n">
        <v>39.5</v>
      </c>
    </row>
    <row r="142" customFormat="false" ht="11.25" hidden="true" customHeight="false" outlineLevel="0" collapsed="false">
      <c r="A142" s="134" t="s">
        <v>72</v>
      </c>
      <c r="B142" s="81" t="n">
        <v>36968</v>
      </c>
      <c r="C142" s="56" t="n">
        <v>4059.926</v>
      </c>
      <c r="D142" s="51" t="n">
        <v>3170.782</v>
      </c>
      <c r="E142" s="57" t="n">
        <v>7230.708</v>
      </c>
      <c r="F142" s="50" t="n">
        <v>1070.856</v>
      </c>
      <c r="G142" s="147"/>
      <c r="H142" s="147"/>
      <c r="I142" s="51" t="n">
        <v>431.515</v>
      </c>
      <c r="J142" s="51" t="n">
        <v>494.359</v>
      </c>
      <c r="K142" s="51" t="n">
        <v>2547.734</v>
      </c>
      <c r="L142" s="51" t="n">
        <v>852.574</v>
      </c>
      <c r="M142" s="51" t="n">
        <v>1129.247</v>
      </c>
      <c r="N142" s="51" t="n">
        <v>825.429</v>
      </c>
      <c r="O142" s="51" t="n">
        <v>-5</v>
      </c>
      <c r="P142" s="125" t="n">
        <v>7346.714</v>
      </c>
      <c r="Q142" s="50" t="n">
        <v>69.039</v>
      </c>
      <c r="R142" s="51" t="n">
        <v>-185.045</v>
      </c>
      <c r="S142" s="51" t="n">
        <v>-116.006</v>
      </c>
      <c r="T142" s="56" t="n">
        <v>5132942</v>
      </c>
      <c r="U142" s="125" t="n">
        <v>13636303</v>
      </c>
      <c r="V142" s="129" t="n">
        <v>-3.26849658449646E-013</v>
      </c>
      <c r="W142" s="130" t="n">
        <v>31.6519011517785</v>
      </c>
      <c r="X142" s="148" t="n">
        <v>54</v>
      </c>
      <c r="Y142" s="149" t="n">
        <v>39</v>
      </c>
      <c r="Z142" s="150" t="n">
        <v>46.5</v>
      </c>
    </row>
    <row r="143" customFormat="false" ht="11.25" hidden="true" customHeight="false" outlineLevel="0" collapsed="false">
      <c r="A143" s="134" t="s">
        <v>73</v>
      </c>
      <c r="B143" s="81" t="n">
        <v>36969</v>
      </c>
      <c r="C143" s="56" t="n">
        <v>4050</v>
      </c>
      <c r="D143" s="51" t="n">
        <v>3080.066</v>
      </c>
      <c r="E143" s="57" t="n">
        <v>7130.066</v>
      </c>
      <c r="F143" s="50" t="n">
        <v>999</v>
      </c>
      <c r="G143" s="147"/>
      <c r="H143" s="147"/>
      <c r="I143" s="51" t="n">
        <v>362.071</v>
      </c>
      <c r="J143" s="51" t="n">
        <v>490</v>
      </c>
      <c r="K143" s="51" t="n">
        <v>2481.213</v>
      </c>
      <c r="L143" s="51" t="n">
        <v>849.024</v>
      </c>
      <c r="M143" s="51" t="n">
        <v>1018</v>
      </c>
      <c r="N143" s="51" t="n">
        <v>830.249</v>
      </c>
      <c r="O143" s="51" t="n">
        <v>-4</v>
      </c>
      <c r="P143" s="125" t="n">
        <v>7024.944</v>
      </c>
      <c r="Q143" s="50" t="n">
        <v>139.985</v>
      </c>
      <c r="R143" s="51" t="n">
        <v>-34.863</v>
      </c>
      <c r="S143" s="51" t="n">
        <v>105.122</v>
      </c>
      <c r="T143" s="56" t="n">
        <v>5272927</v>
      </c>
      <c r="U143" s="125" t="n">
        <v>13601440</v>
      </c>
      <c r="V143" s="129" t="n">
        <v>2.8421709430404E-013</v>
      </c>
      <c r="W143" s="130" t="n">
        <v>37.5141599172894</v>
      </c>
      <c r="X143" s="148" t="n">
        <v>65</v>
      </c>
      <c r="Y143" s="149" t="n">
        <v>36</v>
      </c>
      <c r="Z143" s="150" t="n">
        <v>50.5</v>
      </c>
    </row>
    <row r="144" customFormat="false" ht="11.25" hidden="true" customHeight="false" outlineLevel="0" collapsed="false">
      <c r="A144" s="134" t="s">
        <v>74</v>
      </c>
      <c r="B144" s="81" t="n">
        <v>36970</v>
      </c>
      <c r="C144" s="56" t="n">
        <v>4100</v>
      </c>
      <c r="D144" s="51" t="n">
        <v>2956.863</v>
      </c>
      <c r="E144" s="57" t="n">
        <v>7056.863</v>
      </c>
      <c r="F144" s="50" t="n">
        <v>750.003</v>
      </c>
      <c r="G144" s="147"/>
      <c r="H144" s="147"/>
      <c r="I144" s="51" t="n">
        <v>355.482</v>
      </c>
      <c r="J144" s="51" t="n">
        <v>485</v>
      </c>
      <c r="K144" s="51" t="n">
        <v>2346.921</v>
      </c>
      <c r="L144" s="51" t="n">
        <v>889.573</v>
      </c>
      <c r="M144" s="51" t="n">
        <v>1086.625</v>
      </c>
      <c r="N144" s="51" t="n">
        <v>833.646</v>
      </c>
      <c r="O144" s="51" t="n">
        <v>-7</v>
      </c>
      <c r="P144" s="125" t="n">
        <v>6740.25</v>
      </c>
      <c r="Q144" s="50" t="n">
        <v>233.283</v>
      </c>
      <c r="R144" s="51" t="n">
        <v>83.33</v>
      </c>
      <c r="S144" s="51" t="n">
        <v>316.613</v>
      </c>
      <c r="T144" s="56" t="n">
        <v>5506210</v>
      </c>
      <c r="U144" s="125" t="n">
        <v>13684770</v>
      </c>
      <c r="V144" s="129" t="n">
        <v>0</v>
      </c>
      <c r="W144" s="130" t="n">
        <v>48.0282667106228</v>
      </c>
      <c r="X144" s="148" t="n">
        <v>63</v>
      </c>
      <c r="Y144" s="149" t="n">
        <v>44</v>
      </c>
      <c r="Z144" s="150" t="n">
        <v>53.5</v>
      </c>
    </row>
    <row r="145" customFormat="false" ht="11.25" hidden="true" customHeight="false" outlineLevel="0" collapsed="false">
      <c r="A145" s="134" t="s">
        <v>68</v>
      </c>
      <c r="B145" s="81" t="n">
        <v>36971</v>
      </c>
      <c r="C145" s="56" t="n">
        <v>4132.112</v>
      </c>
      <c r="D145" s="51" t="n">
        <v>2999.862</v>
      </c>
      <c r="E145" s="57" t="n">
        <v>7131.974</v>
      </c>
      <c r="F145" s="50" t="n">
        <v>688.694</v>
      </c>
      <c r="G145" s="147"/>
      <c r="H145" s="147"/>
      <c r="I145" s="51" t="n">
        <v>357.563</v>
      </c>
      <c r="J145" s="51" t="n">
        <v>471.105</v>
      </c>
      <c r="K145" s="51" t="n">
        <v>2420.498</v>
      </c>
      <c r="L145" s="51" t="n">
        <v>870.503</v>
      </c>
      <c r="M145" s="51" t="n">
        <v>1159.901</v>
      </c>
      <c r="N145" s="51" t="n">
        <v>832.752</v>
      </c>
      <c r="O145" s="51" t="n">
        <v>-9</v>
      </c>
      <c r="P145" s="125" t="n">
        <v>6792.016</v>
      </c>
      <c r="Q145" s="50" t="n">
        <v>160.97</v>
      </c>
      <c r="R145" s="51" t="n">
        <v>178.988</v>
      </c>
      <c r="S145" s="51" t="n">
        <v>339.958</v>
      </c>
      <c r="T145" s="56" t="n">
        <v>5667180</v>
      </c>
      <c r="U145" s="125" t="n">
        <v>13863758</v>
      </c>
      <c r="V145" s="129" t="n">
        <v>0</v>
      </c>
      <c r="W145" s="130" t="n">
        <v>52.5788888421326</v>
      </c>
      <c r="X145" s="148" t="n">
        <v>63</v>
      </c>
      <c r="Y145" s="149" t="n">
        <v>44</v>
      </c>
      <c r="Z145" s="150" t="n">
        <v>53.5</v>
      </c>
    </row>
    <row r="146" customFormat="false" ht="11.25" hidden="true" customHeight="false" outlineLevel="0" collapsed="false">
      <c r="A146" s="134" t="s">
        <v>69</v>
      </c>
      <c r="B146" s="81" t="n">
        <v>36972</v>
      </c>
      <c r="C146" s="56" t="n">
        <v>3629.489</v>
      </c>
      <c r="D146" s="51" t="n">
        <v>3082.839</v>
      </c>
      <c r="E146" s="57" t="n">
        <v>6712.328</v>
      </c>
      <c r="F146" s="50" t="n">
        <v>745.587999999999</v>
      </c>
      <c r="G146" s="147"/>
      <c r="H146" s="147"/>
      <c r="I146" s="51" t="n">
        <v>301.935</v>
      </c>
      <c r="J146" s="51" t="n">
        <v>432.139</v>
      </c>
      <c r="K146" s="51" t="n">
        <v>2502.475</v>
      </c>
      <c r="L146" s="51" t="n">
        <v>874.729</v>
      </c>
      <c r="M146" s="51" t="n">
        <v>655.371</v>
      </c>
      <c r="N146" s="51" t="n">
        <v>833.359</v>
      </c>
      <c r="O146" s="51" t="n">
        <v>-9</v>
      </c>
      <c r="P146" s="125" t="n">
        <v>6336.596</v>
      </c>
      <c r="Q146" s="50" t="n">
        <v>247.251</v>
      </c>
      <c r="R146" s="51" t="n">
        <v>128.481</v>
      </c>
      <c r="S146" s="51" t="n">
        <v>375.732</v>
      </c>
      <c r="T146" s="56" t="n">
        <v>5914431</v>
      </c>
      <c r="U146" s="125" t="n">
        <v>13992239</v>
      </c>
      <c r="V146" s="129" t="n">
        <v>0</v>
      </c>
      <c r="W146" s="130" t="n">
        <v>50.5887460677229</v>
      </c>
      <c r="X146" s="148" t="n">
        <v>64</v>
      </c>
      <c r="Y146" s="149" t="n">
        <v>40</v>
      </c>
      <c r="Z146" s="150" t="n">
        <v>52</v>
      </c>
    </row>
    <row r="147" customFormat="false" ht="11.25" hidden="true" customHeight="false" outlineLevel="0" collapsed="false">
      <c r="A147" s="134" t="s">
        <v>70</v>
      </c>
      <c r="B147" s="81" t="n">
        <v>36973</v>
      </c>
      <c r="C147" s="56" t="n">
        <v>4173.384</v>
      </c>
      <c r="D147" s="51" t="n">
        <v>3091.674</v>
      </c>
      <c r="E147" s="57" t="n">
        <v>7265.058</v>
      </c>
      <c r="F147" s="50" t="n">
        <v>891.162</v>
      </c>
      <c r="G147" s="147"/>
      <c r="H147" s="147"/>
      <c r="I147" s="51" t="n">
        <v>290.98</v>
      </c>
      <c r="J147" s="51" t="n">
        <v>464.165</v>
      </c>
      <c r="K147" s="51" t="n">
        <v>2514.59</v>
      </c>
      <c r="L147" s="51" t="n">
        <v>891.622</v>
      </c>
      <c r="M147" s="51" t="n">
        <v>1025.755</v>
      </c>
      <c r="N147" s="51" t="n">
        <v>833.025</v>
      </c>
      <c r="O147" s="51" t="n">
        <v>-11</v>
      </c>
      <c r="P147" s="125" t="n">
        <v>6900.299</v>
      </c>
      <c r="Q147" s="50" t="n">
        <v>293.493</v>
      </c>
      <c r="R147" s="51" t="n">
        <v>71.266</v>
      </c>
      <c r="S147" s="51" t="n">
        <v>364.759</v>
      </c>
      <c r="T147" s="56" t="n">
        <v>6207924</v>
      </c>
      <c r="U147" s="125" t="n">
        <v>14063505</v>
      </c>
      <c r="V147" s="129" t="n">
        <v>0</v>
      </c>
      <c r="W147" s="130" t="n">
        <v>49.1679835285513</v>
      </c>
      <c r="X147" s="148" t="n">
        <v>62</v>
      </c>
      <c r="Y147" s="149" t="n">
        <v>46</v>
      </c>
      <c r="Z147" s="150" t="n">
        <v>54</v>
      </c>
    </row>
    <row r="148" customFormat="false" ht="11.25" hidden="true" customHeight="false" outlineLevel="0" collapsed="false">
      <c r="A148" s="134" t="s">
        <v>71</v>
      </c>
      <c r="B148" s="81" t="n">
        <v>36974</v>
      </c>
      <c r="C148" s="56" t="n">
        <v>3738.241</v>
      </c>
      <c r="D148" s="51" t="n">
        <v>3125.629</v>
      </c>
      <c r="E148" s="57" t="n">
        <v>6863.87</v>
      </c>
      <c r="F148" s="50" t="n">
        <v>974.813999999999</v>
      </c>
      <c r="G148" s="147"/>
      <c r="H148" s="147"/>
      <c r="I148" s="51" t="n">
        <v>283.97</v>
      </c>
      <c r="J148" s="51" t="n">
        <v>401.312</v>
      </c>
      <c r="K148" s="51" t="n">
        <v>2487.327</v>
      </c>
      <c r="L148" s="51" t="n">
        <v>917.217</v>
      </c>
      <c r="M148" s="51" t="n">
        <v>834.459</v>
      </c>
      <c r="N148" s="51" t="n">
        <v>827.559</v>
      </c>
      <c r="O148" s="51" t="n">
        <v>-12</v>
      </c>
      <c r="P148" s="125" t="n">
        <v>6714.658</v>
      </c>
      <c r="Q148" s="50" t="n">
        <v>342.166</v>
      </c>
      <c r="R148" s="51" t="n">
        <v>-192.954</v>
      </c>
      <c r="S148" s="51" t="n">
        <v>149.212</v>
      </c>
      <c r="T148" s="56" t="n">
        <v>6550090</v>
      </c>
      <c r="U148" s="125" t="n">
        <v>13870551</v>
      </c>
      <c r="V148" s="129" t="n">
        <v>4.54747350886464E-013</v>
      </c>
      <c r="W148" s="130" t="n">
        <v>42.6205350012473</v>
      </c>
      <c r="X148" s="148" t="n">
        <v>65</v>
      </c>
      <c r="Y148" s="149" t="n">
        <v>42</v>
      </c>
      <c r="Z148" s="150" t="n">
        <v>53.5</v>
      </c>
    </row>
    <row r="149" customFormat="false" ht="11.25" hidden="true" customHeight="false" outlineLevel="0" collapsed="false">
      <c r="A149" s="134" t="s">
        <v>72</v>
      </c>
      <c r="B149" s="81" t="n">
        <v>36975</v>
      </c>
      <c r="C149" s="56" t="n">
        <v>4212.268</v>
      </c>
      <c r="D149" s="51" t="n">
        <v>2915.668</v>
      </c>
      <c r="E149" s="57" t="n">
        <v>7127.936</v>
      </c>
      <c r="F149" s="50" t="n">
        <v>1220.595</v>
      </c>
      <c r="G149" s="147"/>
      <c r="H149" s="147"/>
      <c r="I149" s="51" t="n">
        <v>290.408</v>
      </c>
      <c r="J149" s="51" t="n">
        <v>460.156</v>
      </c>
      <c r="K149" s="51" t="n">
        <v>2292.974</v>
      </c>
      <c r="L149" s="51" t="n">
        <v>882.712</v>
      </c>
      <c r="M149" s="51" t="n">
        <v>1106.029</v>
      </c>
      <c r="N149" s="51" t="n">
        <v>818.626</v>
      </c>
      <c r="O149" s="51" t="n">
        <v>-12</v>
      </c>
      <c r="P149" s="125" t="n">
        <v>7059.5</v>
      </c>
      <c r="Q149" s="50" t="n">
        <v>340.134</v>
      </c>
      <c r="R149" s="51" t="n">
        <v>-271.698</v>
      </c>
      <c r="S149" s="51" t="n">
        <v>68.436</v>
      </c>
      <c r="T149" s="56" t="n">
        <v>6890224</v>
      </c>
      <c r="U149" s="125" t="n">
        <v>13598853</v>
      </c>
      <c r="V149" s="129" t="n">
        <v>-1.25055521493778E-012</v>
      </c>
      <c r="W149" s="130" t="n">
        <v>34.0665043344266</v>
      </c>
      <c r="X149" s="148" t="n">
        <v>68</v>
      </c>
      <c r="Y149" s="149" t="n">
        <v>45</v>
      </c>
      <c r="Z149" s="150" t="n">
        <v>56.5</v>
      </c>
    </row>
    <row r="150" customFormat="false" ht="11.25" hidden="true" customHeight="false" outlineLevel="0" collapsed="false">
      <c r="A150" s="134" t="s">
        <v>73</v>
      </c>
      <c r="B150" s="81" t="n">
        <v>36976</v>
      </c>
      <c r="C150" s="56" t="n">
        <v>4252.449</v>
      </c>
      <c r="D150" s="51" t="n">
        <v>3045.879</v>
      </c>
      <c r="E150" s="57" t="n">
        <v>7298.328</v>
      </c>
      <c r="F150" s="151" t="n">
        <v>1145.053</v>
      </c>
      <c r="G150" s="147"/>
      <c r="H150" s="147"/>
      <c r="I150" s="51" t="n">
        <v>336.904</v>
      </c>
      <c r="J150" s="51" t="n">
        <v>471.093</v>
      </c>
      <c r="K150" s="51" t="n">
        <v>2416.025</v>
      </c>
      <c r="L150" s="51" t="n">
        <v>920.088</v>
      </c>
      <c r="M150" s="51" t="n">
        <v>1106.255</v>
      </c>
      <c r="N150" s="51" t="n">
        <v>827.125</v>
      </c>
      <c r="O150" s="51" t="n">
        <v>-11</v>
      </c>
      <c r="P150" s="125" t="n">
        <v>7211.543</v>
      </c>
      <c r="Q150" s="50" t="n">
        <v>361.971</v>
      </c>
      <c r="R150" s="51" t="n">
        <v>-275.186</v>
      </c>
      <c r="S150" s="51" t="n">
        <v>86.785</v>
      </c>
      <c r="T150" s="56" t="n">
        <v>7252195</v>
      </c>
      <c r="U150" s="125" t="n">
        <v>13323667</v>
      </c>
      <c r="V150" s="129" t="n">
        <v>-1.4210854715202E-013</v>
      </c>
      <c r="W150" s="130" t="n">
        <v>33.7969142072523</v>
      </c>
      <c r="X150" s="148" t="n">
        <v>58</v>
      </c>
      <c r="Y150" s="149" t="n">
        <v>40</v>
      </c>
      <c r="Z150" s="150" t="n">
        <v>49</v>
      </c>
    </row>
    <row r="151" customFormat="false" ht="11.25" hidden="true" customHeight="false" outlineLevel="0" collapsed="false">
      <c r="A151" s="134" t="s">
        <v>74</v>
      </c>
      <c r="B151" s="81" t="n">
        <v>36977</v>
      </c>
      <c r="C151" s="56" t="n">
        <v>4221.364</v>
      </c>
      <c r="D151" s="51" t="n">
        <v>2985.393</v>
      </c>
      <c r="E151" s="57" t="n">
        <v>7206.757</v>
      </c>
      <c r="F151" s="151" t="n">
        <v>878.657999999999</v>
      </c>
      <c r="G151" s="147"/>
      <c r="H151" s="147"/>
      <c r="I151" s="51" t="n">
        <v>401.257</v>
      </c>
      <c r="J151" s="51" t="n">
        <v>493.623</v>
      </c>
      <c r="K151" s="51" t="n">
        <v>2363.023</v>
      </c>
      <c r="L151" s="51" t="n">
        <v>890.795</v>
      </c>
      <c r="M151" s="51" t="n">
        <v>1112.655</v>
      </c>
      <c r="N151" s="51" t="n">
        <v>810.26</v>
      </c>
      <c r="O151" s="51" t="n">
        <v>-15</v>
      </c>
      <c r="P151" s="125" t="n">
        <v>6935.271</v>
      </c>
      <c r="Q151" s="50" t="n">
        <v>250.245</v>
      </c>
      <c r="R151" s="51" t="n">
        <v>21.241</v>
      </c>
      <c r="S151" s="51" t="n">
        <v>271.486</v>
      </c>
      <c r="T151" s="56" t="n">
        <v>7502440</v>
      </c>
      <c r="U151" s="125" t="n">
        <v>13344908</v>
      </c>
      <c r="V151" s="129" t="n">
        <v>0</v>
      </c>
      <c r="W151" s="130" t="n">
        <v>37.5408713863214</v>
      </c>
      <c r="X151" s="148" t="n">
        <v>49</v>
      </c>
      <c r="Y151" s="149" t="n">
        <v>33</v>
      </c>
      <c r="Z151" s="150" t="n">
        <v>41</v>
      </c>
    </row>
    <row r="152" customFormat="false" ht="11.25" hidden="true" customHeight="false" outlineLevel="0" collapsed="false">
      <c r="A152" s="134" t="s">
        <v>68</v>
      </c>
      <c r="B152" s="81" t="n">
        <v>36978</v>
      </c>
      <c r="C152" s="56" t="n">
        <v>4230.209</v>
      </c>
      <c r="D152" s="51" t="n">
        <v>2940.991</v>
      </c>
      <c r="E152" s="57" t="n">
        <v>7171.2</v>
      </c>
      <c r="F152" s="151" t="n">
        <v>1006.741</v>
      </c>
      <c r="G152" s="147"/>
      <c r="H152" s="147"/>
      <c r="I152" s="51" t="n">
        <v>405.062</v>
      </c>
      <c r="J152" s="51" t="n">
        <v>487.877</v>
      </c>
      <c r="K152" s="51" t="n">
        <v>2329.509</v>
      </c>
      <c r="L152" s="51" t="n">
        <v>875.61</v>
      </c>
      <c r="M152" s="51" t="n">
        <v>1109.573</v>
      </c>
      <c r="N152" s="51" t="n">
        <v>829.614</v>
      </c>
      <c r="O152" s="51" t="n">
        <v>-1</v>
      </c>
      <c r="P152" s="125" t="n">
        <v>7042.986</v>
      </c>
      <c r="Q152" s="50" t="n">
        <v>195.205</v>
      </c>
      <c r="R152" s="51" t="n">
        <v>-66.991</v>
      </c>
      <c r="S152" s="51" t="n">
        <v>128.214</v>
      </c>
      <c r="T152" s="56" t="n">
        <v>7697645</v>
      </c>
      <c r="U152" s="125" t="n">
        <v>13277917</v>
      </c>
      <c r="V152" s="129" t="n">
        <v>0</v>
      </c>
      <c r="W152" s="130" t="n">
        <v>42.0809786943875</v>
      </c>
      <c r="X152" s="148" t="n">
        <v>57</v>
      </c>
      <c r="Y152" s="149" t="n">
        <v>38</v>
      </c>
      <c r="Z152" s="150" t="n">
        <v>47.5</v>
      </c>
    </row>
    <row r="153" customFormat="false" ht="11.25" hidden="true" customHeight="false" outlineLevel="0" collapsed="false">
      <c r="A153" s="134" t="s">
        <v>69</v>
      </c>
      <c r="B153" s="81" t="n">
        <v>36979</v>
      </c>
      <c r="C153" s="56" t="n">
        <v>4159.193</v>
      </c>
      <c r="D153" s="51" t="n">
        <v>3009.168</v>
      </c>
      <c r="E153" s="57" t="n">
        <v>7168.361</v>
      </c>
      <c r="F153" s="151" t="n">
        <v>924.815000000001</v>
      </c>
      <c r="G153" s="147"/>
      <c r="H153" s="147"/>
      <c r="I153" s="51" t="n">
        <v>431.845</v>
      </c>
      <c r="J153" s="51" t="n">
        <v>489.126</v>
      </c>
      <c r="K153" s="51" t="n">
        <v>2374.592</v>
      </c>
      <c r="L153" s="51" t="n">
        <v>880.321</v>
      </c>
      <c r="M153" s="51" t="n">
        <v>1179.49</v>
      </c>
      <c r="N153" s="51" t="n">
        <v>831.776</v>
      </c>
      <c r="O153" s="51" t="n">
        <v>-12</v>
      </c>
      <c r="P153" s="125" t="n">
        <v>7099.965</v>
      </c>
      <c r="Q153" s="50" t="n">
        <v>147.546</v>
      </c>
      <c r="R153" s="51" t="n">
        <v>-79.15</v>
      </c>
      <c r="S153" s="51" t="n">
        <v>68.396</v>
      </c>
      <c r="T153" s="56" t="n">
        <v>7845191</v>
      </c>
      <c r="U153" s="125" t="n">
        <v>13198767</v>
      </c>
      <c r="V153" s="129" t="n">
        <v>-2.55795384873636E-013</v>
      </c>
      <c r="W153" s="130" t="n">
        <v>40.4667366151461</v>
      </c>
      <c r="X153" s="148" t="n">
        <v>53</v>
      </c>
      <c r="Y153" s="149" t="n">
        <v>40</v>
      </c>
      <c r="Z153" s="150" t="n">
        <v>46.5</v>
      </c>
    </row>
    <row r="154" customFormat="false" ht="11.25" hidden="true" customHeight="false" outlineLevel="0" collapsed="false">
      <c r="A154" s="134" t="s">
        <v>70</v>
      </c>
      <c r="B154" s="81" t="n">
        <v>36980</v>
      </c>
      <c r="C154" s="56" t="n">
        <v>4195.304</v>
      </c>
      <c r="D154" s="51" t="n">
        <v>2875.03</v>
      </c>
      <c r="E154" s="57" t="n">
        <v>7070.334</v>
      </c>
      <c r="F154" s="151" t="n">
        <v>941.703000000001</v>
      </c>
      <c r="G154" s="147"/>
      <c r="H154" s="147"/>
      <c r="I154" s="51" t="n">
        <v>384.145</v>
      </c>
      <c r="J154" s="51" t="n">
        <v>478.329</v>
      </c>
      <c r="K154" s="51" t="n">
        <v>2212.536</v>
      </c>
      <c r="L154" s="51" t="n">
        <v>891.893</v>
      </c>
      <c r="M154" s="51" t="n">
        <v>1192.803</v>
      </c>
      <c r="N154" s="51" t="n">
        <v>831.409</v>
      </c>
      <c r="O154" s="51" t="n">
        <v>-17</v>
      </c>
      <c r="P154" s="125" t="n">
        <v>6915.818</v>
      </c>
      <c r="Q154" s="50" t="n">
        <v>193.442</v>
      </c>
      <c r="R154" s="51" t="n">
        <v>-38.926</v>
      </c>
      <c r="S154" s="51" t="n">
        <v>154.516</v>
      </c>
      <c r="T154" s="56" t="n">
        <v>8038633</v>
      </c>
      <c r="U154" s="125" t="n">
        <v>13159841</v>
      </c>
      <c r="V154" s="129" t="n">
        <v>-3.97903932025656E-013</v>
      </c>
      <c r="W154" s="130" t="n">
        <v>41.6011870704893</v>
      </c>
      <c r="X154" s="148" t="n">
        <v>58</v>
      </c>
      <c r="Y154" s="149" t="n">
        <v>36</v>
      </c>
      <c r="Z154" s="150" t="n">
        <v>47</v>
      </c>
    </row>
    <row r="155" customFormat="false" ht="12" hidden="true" customHeight="false" outlineLevel="0" collapsed="false">
      <c r="A155" s="137" t="s">
        <v>71</v>
      </c>
      <c r="B155" s="82" t="n">
        <v>36981</v>
      </c>
      <c r="C155" s="70" t="n">
        <v>4109.53</v>
      </c>
      <c r="D155" s="66" t="n">
        <v>3041.284</v>
      </c>
      <c r="E155" s="71" t="n">
        <v>7150.814</v>
      </c>
      <c r="F155" s="152" t="n">
        <v>766.982</v>
      </c>
      <c r="G155" s="153"/>
      <c r="H155" s="153"/>
      <c r="I155" s="66" t="n">
        <v>336.959</v>
      </c>
      <c r="J155" s="66" t="n">
        <v>484.089</v>
      </c>
      <c r="K155" s="66" t="n">
        <v>2372.594</v>
      </c>
      <c r="L155" s="66" t="n">
        <v>946.465</v>
      </c>
      <c r="M155" s="66" t="n">
        <v>1215.157</v>
      </c>
      <c r="N155" s="66" t="n">
        <v>830.695</v>
      </c>
      <c r="O155" s="66" t="n">
        <v>-17</v>
      </c>
      <c r="P155" s="71" t="n">
        <v>6935.941</v>
      </c>
      <c r="Q155" s="65" t="n">
        <v>193.442</v>
      </c>
      <c r="R155" s="66" t="n">
        <v>21.431</v>
      </c>
      <c r="S155" s="66" t="n">
        <v>214.873</v>
      </c>
      <c r="T155" s="70" t="n">
        <v>8232075</v>
      </c>
      <c r="U155" s="139" t="n">
        <v>13181272</v>
      </c>
      <c r="V155" s="143" t="n">
        <v>-4.2632564145606E-013</v>
      </c>
      <c r="W155" s="144" t="n">
        <v>41.7558325337616</v>
      </c>
      <c r="X155" s="154" t="n">
        <v>58</v>
      </c>
      <c r="Y155" s="155" t="n">
        <v>33</v>
      </c>
      <c r="Z155" s="156" t="n">
        <v>45.5</v>
      </c>
    </row>
    <row r="156" customFormat="false" ht="11.25" hidden="true" customHeight="false" outlineLevel="0" collapsed="false">
      <c r="A156" s="134" t="s">
        <v>72</v>
      </c>
      <c r="B156" s="81" t="n">
        <v>36982</v>
      </c>
      <c r="C156" s="56" t="n">
        <v>4164.516</v>
      </c>
      <c r="D156" s="51" t="n">
        <v>3017.237</v>
      </c>
      <c r="E156" s="57" t="n">
        <v>7181.753</v>
      </c>
      <c r="F156" s="151" t="n">
        <v>749.627</v>
      </c>
      <c r="G156" s="147"/>
      <c r="H156" s="147"/>
      <c r="I156" s="51" t="n">
        <v>313.217</v>
      </c>
      <c r="J156" s="51" t="n">
        <v>465.462</v>
      </c>
      <c r="K156" s="51" t="n">
        <v>2449.15</v>
      </c>
      <c r="L156" s="51" t="n">
        <v>899.444</v>
      </c>
      <c r="M156" s="51" t="n">
        <v>1169.868</v>
      </c>
      <c r="N156" s="51" t="n">
        <v>835.13</v>
      </c>
      <c r="O156" s="51" t="n">
        <v>-69</v>
      </c>
      <c r="P156" s="57" t="n">
        <v>6812.898</v>
      </c>
      <c r="Q156" s="50" t="n">
        <v>237.023</v>
      </c>
      <c r="R156" s="51" t="n">
        <v>131.832</v>
      </c>
      <c r="S156" s="51" t="n">
        <v>368.855</v>
      </c>
      <c r="T156" s="56" t="n">
        <v>8469098</v>
      </c>
      <c r="U156" s="125" t="n">
        <v>13313104</v>
      </c>
      <c r="V156" s="58" t="n">
        <v>4.54747350886464E-013</v>
      </c>
      <c r="W156" s="130" t="n">
        <v>43.6942448970197</v>
      </c>
      <c r="X156" s="148" t="n">
        <v>59</v>
      </c>
      <c r="Y156" s="149" t="n">
        <v>44</v>
      </c>
      <c r="Z156" s="150" t="n">
        <v>51.5</v>
      </c>
    </row>
    <row r="157" customFormat="false" ht="11.25" hidden="true" customHeight="false" outlineLevel="0" collapsed="false">
      <c r="A157" s="134" t="s">
        <v>73</v>
      </c>
      <c r="B157" s="81" t="n">
        <v>36983</v>
      </c>
      <c r="C157" s="56" t="n">
        <v>4189</v>
      </c>
      <c r="D157" s="51" t="n">
        <v>2744.41</v>
      </c>
      <c r="E157" s="57" t="n">
        <v>6933.41</v>
      </c>
      <c r="F157" s="151" t="n">
        <v>1005.611</v>
      </c>
      <c r="G157" s="147"/>
      <c r="H157" s="147"/>
      <c r="I157" s="51" t="n">
        <v>425.113</v>
      </c>
      <c r="J157" s="51" t="n">
        <v>509.022</v>
      </c>
      <c r="K157" s="51" t="n">
        <v>2341.521</v>
      </c>
      <c r="L157" s="51" t="n">
        <v>699.984</v>
      </c>
      <c r="M157" s="51" t="n">
        <v>1169.303</v>
      </c>
      <c r="N157" s="51" t="n">
        <v>825.347</v>
      </c>
      <c r="O157" s="51" t="n">
        <v>-69</v>
      </c>
      <c r="P157" s="57" t="n">
        <v>6906.901</v>
      </c>
      <c r="Q157" s="50" t="n">
        <v>26.509</v>
      </c>
      <c r="R157" s="51" t="n">
        <v>0</v>
      </c>
      <c r="S157" s="51" t="n">
        <v>26.509</v>
      </c>
      <c r="T157" s="56" t="n">
        <v>8495607</v>
      </c>
      <c r="U157" s="125" t="n">
        <v>13313104</v>
      </c>
      <c r="V157" s="58" t="n">
        <v>0</v>
      </c>
      <c r="W157" s="130" t="n">
        <v>53.1041974667429</v>
      </c>
      <c r="X157" s="148" t="n">
        <v>57</v>
      </c>
      <c r="Y157" s="149" t="n">
        <v>41</v>
      </c>
      <c r="Z157" s="150" t="n">
        <v>49</v>
      </c>
    </row>
    <row r="158" customFormat="false" ht="11.25" hidden="true" customHeight="false" outlineLevel="0" collapsed="false">
      <c r="A158" s="134" t="s">
        <v>74</v>
      </c>
      <c r="B158" s="81" t="n">
        <v>36984</v>
      </c>
      <c r="C158" s="56" t="n">
        <v>4203</v>
      </c>
      <c r="D158" s="51" t="n">
        <v>2772.894</v>
      </c>
      <c r="E158" s="57" t="n">
        <v>6975.894</v>
      </c>
      <c r="F158" s="151" t="n">
        <v>985.863000000001</v>
      </c>
      <c r="G158" s="147"/>
      <c r="H158" s="147"/>
      <c r="I158" s="51" t="n">
        <v>499.816</v>
      </c>
      <c r="J158" s="51" t="n">
        <v>527.059</v>
      </c>
      <c r="K158" s="51" t="n">
        <v>2390.675</v>
      </c>
      <c r="L158" s="51" t="n">
        <v>714.795</v>
      </c>
      <c r="M158" s="51" t="n">
        <v>1140.352</v>
      </c>
      <c r="N158" s="51" t="n">
        <v>807.855</v>
      </c>
      <c r="O158" s="51" t="n">
        <v>-113</v>
      </c>
      <c r="P158" s="57" t="n">
        <v>6953.415</v>
      </c>
      <c r="Q158" s="50" t="n">
        <v>22.479</v>
      </c>
      <c r="R158" s="51" t="n">
        <v>0</v>
      </c>
      <c r="S158" s="51" t="n">
        <v>22.479</v>
      </c>
      <c r="T158" s="56" t="n">
        <v>8518086</v>
      </c>
      <c r="U158" s="125" t="n">
        <v>13313104</v>
      </c>
      <c r="V158" s="58" t="n">
        <v>2.70006239588838E-013</v>
      </c>
      <c r="W158" s="130" t="n">
        <v>55.6115477530892</v>
      </c>
      <c r="X158" s="148" t="n">
        <v>44</v>
      </c>
      <c r="Y158" s="149" t="n">
        <v>37</v>
      </c>
      <c r="Z158" s="150" t="n">
        <v>40.5</v>
      </c>
    </row>
    <row r="159" customFormat="false" ht="11.25" hidden="true" customHeight="false" outlineLevel="0" collapsed="false">
      <c r="A159" s="134" t="s">
        <v>68</v>
      </c>
      <c r="B159" s="81" t="n">
        <v>36985</v>
      </c>
      <c r="C159" s="56" t="n">
        <v>4042</v>
      </c>
      <c r="D159" s="51" t="n">
        <v>2879.896</v>
      </c>
      <c r="E159" s="57" t="n">
        <v>6921.896</v>
      </c>
      <c r="F159" s="151" t="n">
        <v>751.979</v>
      </c>
      <c r="G159" s="147"/>
      <c r="H159" s="147"/>
      <c r="I159" s="51" t="n">
        <v>503.648</v>
      </c>
      <c r="J159" s="51" t="n">
        <v>533.864</v>
      </c>
      <c r="K159" s="51" t="n">
        <v>2524.127</v>
      </c>
      <c r="L159" s="51" t="n">
        <v>788.303</v>
      </c>
      <c r="M159" s="51" t="n">
        <v>1103.122</v>
      </c>
      <c r="N159" s="51" t="n">
        <v>822.853</v>
      </c>
      <c r="O159" s="51" t="n">
        <v>-106</v>
      </c>
      <c r="P159" s="57" t="n">
        <v>6921.896</v>
      </c>
      <c r="Q159" s="50" t="n">
        <v>0</v>
      </c>
      <c r="R159" s="51" t="n">
        <v>0</v>
      </c>
      <c r="S159" s="51" t="n">
        <v>0</v>
      </c>
      <c r="T159" s="56" t="n">
        <v>8518086</v>
      </c>
      <c r="U159" s="125" t="n">
        <v>13313104</v>
      </c>
      <c r="V159" s="58" t="n">
        <v>0</v>
      </c>
      <c r="W159" s="130" t="n">
        <v>56.1454053822821</v>
      </c>
      <c r="X159" s="148" t="n">
        <v>50</v>
      </c>
      <c r="Y159" s="149" t="n">
        <v>38</v>
      </c>
      <c r="Z159" s="150" t="n">
        <v>44</v>
      </c>
    </row>
    <row r="160" customFormat="false" ht="11.25" hidden="true" customHeight="false" outlineLevel="0" collapsed="false">
      <c r="A160" s="134" t="s">
        <v>69</v>
      </c>
      <c r="B160" s="81" t="n">
        <v>36986</v>
      </c>
      <c r="C160" s="56" t="n">
        <v>4126</v>
      </c>
      <c r="D160" s="51" t="n">
        <v>3045.644</v>
      </c>
      <c r="E160" s="57" t="n">
        <v>7171.644</v>
      </c>
      <c r="F160" s="151" t="n">
        <v>849.071</v>
      </c>
      <c r="G160" s="147"/>
      <c r="H160" s="147"/>
      <c r="I160" s="51" t="n">
        <v>481.474</v>
      </c>
      <c r="J160" s="51" t="n">
        <v>495.845</v>
      </c>
      <c r="K160" s="51" t="n">
        <v>2486.117</v>
      </c>
      <c r="L160" s="51" t="n">
        <v>850.465</v>
      </c>
      <c r="M160" s="51" t="n">
        <v>1191.291</v>
      </c>
      <c r="N160" s="51" t="n">
        <v>819.471</v>
      </c>
      <c r="O160" s="51" t="n">
        <v>-83</v>
      </c>
      <c r="P160" s="57" t="n">
        <v>7090.734</v>
      </c>
      <c r="Q160" s="50" t="n">
        <v>80.91</v>
      </c>
      <c r="R160" s="51" t="n">
        <v>0</v>
      </c>
      <c r="S160" s="51" t="n">
        <v>80.91</v>
      </c>
      <c r="T160" s="56" t="n">
        <v>8598996</v>
      </c>
      <c r="U160" s="125" t="n">
        <v>13313104</v>
      </c>
      <c r="V160" s="58" t="n">
        <v>-1.4210854715202E-013</v>
      </c>
      <c r="W160" s="130" t="n">
        <v>49.9331206592671</v>
      </c>
      <c r="X160" s="148" t="n">
        <v>51</v>
      </c>
      <c r="Y160" s="149" t="n">
        <v>38</v>
      </c>
      <c r="Z160" s="150" t="n">
        <v>44.5</v>
      </c>
    </row>
    <row r="161" customFormat="false" ht="11.25" hidden="true" customHeight="false" outlineLevel="0" collapsed="false">
      <c r="A161" s="134" t="s">
        <v>70</v>
      </c>
      <c r="B161" s="81" t="n">
        <v>36987</v>
      </c>
      <c r="C161" s="56" t="n">
        <v>4202</v>
      </c>
      <c r="D161" s="51" t="n">
        <v>3087.731</v>
      </c>
      <c r="E161" s="57" t="n">
        <v>7289.731</v>
      </c>
      <c r="F161" s="151" t="n">
        <v>954.368</v>
      </c>
      <c r="G161" s="147"/>
      <c r="H161" s="147"/>
      <c r="I161" s="51" t="n">
        <v>486.151</v>
      </c>
      <c r="J161" s="51" t="n">
        <v>521.579</v>
      </c>
      <c r="K161" s="51" t="n">
        <v>2597.203</v>
      </c>
      <c r="L161" s="51" t="n">
        <v>772.035</v>
      </c>
      <c r="M161" s="51" t="n">
        <v>1102.165</v>
      </c>
      <c r="N161" s="51" t="n">
        <v>830.995</v>
      </c>
      <c r="O161" s="51" t="n">
        <v>-77</v>
      </c>
      <c r="P161" s="57" t="n">
        <v>7187.496</v>
      </c>
      <c r="Q161" s="50" t="n">
        <v>102.235</v>
      </c>
      <c r="R161" s="51" t="n">
        <v>0</v>
      </c>
      <c r="S161" s="51" t="n">
        <v>102.235</v>
      </c>
      <c r="T161" s="56" t="n">
        <v>8701231</v>
      </c>
      <c r="U161" s="125" t="n">
        <v>13313104</v>
      </c>
      <c r="V161" s="58" t="n">
        <v>-3.26849658449646E-013</v>
      </c>
      <c r="W161" s="130" t="n">
        <v>53.5731819110721</v>
      </c>
      <c r="X161" s="148" t="n">
        <v>50</v>
      </c>
      <c r="Y161" s="149" t="n">
        <v>40</v>
      </c>
      <c r="Z161" s="150" t="n">
        <v>45</v>
      </c>
    </row>
    <row r="162" customFormat="false" ht="11.25" hidden="true" customHeight="false" outlineLevel="0" collapsed="false">
      <c r="A162" s="134" t="s">
        <v>71</v>
      </c>
      <c r="B162" s="81" t="n">
        <v>36988</v>
      </c>
      <c r="C162" s="56" t="n">
        <v>4156</v>
      </c>
      <c r="D162" s="51" t="n">
        <v>3174.836</v>
      </c>
      <c r="E162" s="57" t="n">
        <v>7330.836</v>
      </c>
      <c r="F162" s="151" t="n">
        <v>624.687999999999</v>
      </c>
      <c r="G162" s="147"/>
      <c r="H162" s="147"/>
      <c r="I162" s="51" t="n">
        <v>519.02</v>
      </c>
      <c r="J162" s="51" t="n">
        <v>552.565</v>
      </c>
      <c r="K162" s="51" t="n">
        <v>2677.531</v>
      </c>
      <c r="L162" s="51" t="n">
        <v>851.05</v>
      </c>
      <c r="M162" s="51" t="n">
        <v>1222.915</v>
      </c>
      <c r="N162" s="51" t="n">
        <v>831.251</v>
      </c>
      <c r="O162" s="51" t="n">
        <v>-90</v>
      </c>
      <c r="P162" s="57" t="n">
        <v>7189.02</v>
      </c>
      <c r="Q162" s="50" t="n">
        <v>141.816</v>
      </c>
      <c r="R162" s="51" t="n">
        <v>0</v>
      </c>
      <c r="S162" s="51" t="n">
        <v>141.816</v>
      </c>
      <c r="T162" s="56" t="n">
        <v>8843047</v>
      </c>
      <c r="U162" s="125" t="n">
        <v>13313104</v>
      </c>
      <c r="V162" s="58" t="n">
        <v>0</v>
      </c>
      <c r="W162" s="130" t="n">
        <v>50.4850921625077</v>
      </c>
      <c r="X162" s="148" t="n">
        <v>52</v>
      </c>
      <c r="Y162" s="149" t="n">
        <v>33</v>
      </c>
      <c r="Z162" s="150" t="n">
        <v>42.5</v>
      </c>
    </row>
    <row r="163" customFormat="false" ht="11.25" hidden="true" customHeight="false" outlineLevel="0" collapsed="false">
      <c r="A163" s="134" t="s">
        <v>72</v>
      </c>
      <c r="B163" s="81" t="n">
        <v>36989</v>
      </c>
      <c r="C163" s="56" t="n">
        <v>4172</v>
      </c>
      <c r="D163" s="51" t="n">
        <v>3147.888</v>
      </c>
      <c r="E163" s="57" t="n">
        <v>7319.888</v>
      </c>
      <c r="F163" s="151" t="n">
        <v>710.73</v>
      </c>
      <c r="G163" s="147"/>
      <c r="H163" s="147"/>
      <c r="I163" s="51" t="n">
        <v>572.403</v>
      </c>
      <c r="J163" s="51" t="n">
        <v>551.157</v>
      </c>
      <c r="K163" s="51" t="n">
        <v>2638.719</v>
      </c>
      <c r="L163" s="51" t="n">
        <v>850.605</v>
      </c>
      <c r="M163" s="51" t="n">
        <v>1223.696</v>
      </c>
      <c r="N163" s="51" t="n">
        <v>835.201</v>
      </c>
      <c r="O163" s="51" t="n">
        <v>-81</v>
      </c>
      <c r="P163" s="57" t="n">
        <v>7301.511</v>
      </c>
      <c r="Q163" s="50" t="n">
        <v>18.377</v>
      </c>
      <c r="R163" s="51" t="n">
        <v>0</v>
      </c>
      <c r="S163" s="51" t="n">
        <v>18.377</v>
      </c>
      <c r="T163" s="56" t="n">
        <v>8861424</v>
      </c>
      <c r="U163" s="125" t="n">
        <v>13313104</v>
      </c>
      <c r="V163" s="58" t="n">
        <v>-5.00932628710871E-013</v>
      </c>
      <c r="W163" s="130" t="n">
        <v>48.784672680872</v>
      </c>
      <c r="X163" s="148" t="n">
        <v>40</v>
      </c>
      <c r="Y163" s="149" t="n">
        <v>30</v>
      </c>
      <c r="Z163" s="150" t="n">
        <v>35</v>
      </c>
    </row>
    <row r="164" customFormat="false" ht="11.25" hidden="true" customHeight="false" outlineLevel="0" collapsed="false">
      <c r="A164" s="134" t="s">
        <v>73</v>
      </c>
      <c r="B164" s="81" t="n">
        <v>36990</v>
      </c>
      <c r="C164" s="56" t="n">
        <v>4342.82</v>
      </c>
      <c r="D164" s="51" t="n">
        <v>3047.694</v>
      </c>
      <c r="E164" s="57" t="n">
        <v>7390.514</v>
      </c>
      <c r="F164" s="151" t="n">
        <v>956.935999999999</v>
      </c>
      <c r="G164" s="147"/>
      <c r="H164" s="147"/>
      <c r="I164" s="51" t="n">
        <v>526.274</v>
      </c>
      <c r="J164" s="51" t="n">
        <v>556.414</v>
      </c>
      <c r="K164" s="51" t="n">
        <v>2592.678</v>
      </c>
      <c r="L164" s="51" t="n">
        <v>821.008</v>
      </c>
      <c r="M164" s="51" t="n">
        <v>1120.036</v>
      </c>
      <c r="N164" s="51" t="n">
        <v>834.532</v>
      </c>
      <c r="O164" s="51" t="n">
        <v>-81</v>
      </c>
      <c r="P164" s="57" t="n">
        <v>7326.878</v>
      </c>
      <c r="Q164" s="50" t="n">
        <v>133.448</v>
      </c>
      <c r="R164" s="51" t="n">
        <v>-69.812</v>
      </c>
      <c r="S164" s="51" t="n">
        <v>63.636</v>
      </c>
      <c r="T164" s="56" t="n">
        <v>8994872</v>
      </c>
      <c r="U164" s="125" t="n">
        <v>13243292</v>
      </c>
      <c r="V164" s="58" t="n">
        <v>4.12114786740858E-013</v>
      </c>
      <c r="W164" s="130" t="n">
        <v>47.9990727137926</v>
      </c>
      <c r="X164" s="148" t="n">
        <v>47</v>
      </c>
      <c r="Y164" s="149" t="n">
        <v>25</v>
      </c>
      <c r="Z164" s="150" t="n">
        <v>36</v>
      </c>
    </row>
    <row r="165" customFormat="false" ht="11.25" hidden="true" customHeight="false" outlineLevel="0" collapsed="false">
      <c r="A165" s="134" t="s">
        <v>74</v>
      </c>
      <c r="B165" s="81" t="n">
        <v>36991</v>
      </c>
      <c r="C165" s="56" t="n">
        <v>4210.867</v>
      </c>
      <c r="D165" s="51" t="n">
        <v>3067.42</v>
      </c>
      <c r="E165" s="57" t="n">
        <v>7278.287</v>
      </c>
      <c r="F165" s="151" t="n">
        <v>1224</v>
      </c>
      <c r="G165" s="147"/>
      <c r="H165" s="147"/>
      <c r="I165" s="51" t="n">
        <v>530.72</v>
      </c>
      <c r="J165" s="51" t="n">
        <v>525</v>
      </c>
      <c r="K165" s="51" t="n">
        <v>2618.003</v>
      </c>
      <c r="L165" s="51" t="n">
        <v>819.236</v>
      </c>
      <c r="M165" s="51" t="n">
        <v>1171.47</v>
      </c>
      <c r="N165" s="51" t="n">
        <v>832.394</v>
      </c>
      <c r="O165" s="51" t="n">
        <v>-70</v>
      </c>
      <c r="P165" s="57" t="n">
        <v>7650.823</v>
      </c>
      <c r="Q165" s="50" t="n">
        <v>91.169</v>
      </c>
      <c r="R165" s="51" t="n">
        <v>-463.774</v>
      </c>
      <c r="S165" s="51" t="n">
        <v>-372.605</v>
      </c>
      <c r="T165" s="56" t="n">
        <v>9086041</v>
      </c>
      <c r="U165" s="125" t="n">
        <v>12779518</v>
      </c>
      <c r="V165" s="58" t="n">
        <v>0.06899999999996</v>
      </c>
      <c r="W165" s="130" t="n">
        <v>48.5556193869658</v>
      </c>
      <c r="X165" s="148" t="n">
        <v>49</v>
      </c>
      <c r="Y165" s="149" t="n">
        <v>33</v>
      </c>
      <c r="Z165" s="150" t="n">
        <v>41</v>
      </c>
    </row>
    <row r="166" customFormat="false" ht="11.25" hidden="true" customHeight="false" outlineLevel="0" collapsed="false">
      <c r="A166" s="134" t="s">
        <v>68</v>
      </c>
      <c r="B166" s="81" t="n">
        <v>36992</v>
      </c>
      <c r="C166" s="56" t="n">
        <v>4137.179</v>
      </c>
      <c r="D166" s="51" t="n">
        <v>3029.246</v>
      </c>
      <c r="E166" s="57" t="n">
        <v>7166.425</v>
      </c>
      <c r="F166" s="151" t="n">
        <v>897.888</v>
      </c>
      <c r="G166" s="147"/>
      <c r="H166" s="147"/>
      <c r="I166" s="51" t="n">
        <v>479.406</v>
      </c>
      <c r="J166" s="51" t="n">
        <v>529.824</v>
      </c>
      <c r="K166" s="51" t="n">
        <v>2516.942</v>
      </c>
      <c r="L166" s="51" t="n">
        <v>807.458</v>
      </c>
      <c r="M166" s="51" t="n">
        <v>1141.72</v>
      </c>
      <c r="N166" s="51" t="n">
        <v>832.501</v>
      </c>
      <c r="O166" s="51" t="n">
        <v>-51</v>
      </c>
      <c r="P166" s="57" t="n">
        <v>7154.739</v>
      </c>
      <c r="Q166" s="50" t="n">
        <v>-49.175</v>
      </c>
      <c r="R166" s="51" t="n">
        <v>60.861</v>
      </c>
      <c r="S166" s="51" t="n">
        <v>11.686</v>
      </c>
      <c r="T166" s="56" t="n">
        <v>9036866</v>
      </c>
      <c r="U166" s="125" t="n">
        <v>12840379</v>
      </c>
      <c r="V166" s="58" t="n">
        <v>-3.05533376376843E-013</v>
      </c>
      <c r="W166" s="130" t="n">
        <v>37.5412322107401</v>
      </c>
      <c r="X166" s="148" t="n">
        <v>52</v>
      </c>
      <c r="Y166" s="149" t="n">
        <v>31</v>
      </c>
      <c r="Z166" s="150" t="n">
        <v>41.5</v>
      </c>
    </row>
    <row r="167" customFormat="false" ht="11.25" hidden="true" customHeight="false" outlineLevel="0" collapsed="false">
      <c r="A167" s="134" t="s">
        <v>69</v>
      </c>
      <c r="B167" s="81" t="n">
        <v>36993</v>
      </c>
      <c r="C167" s="56" t="n">
        <v>4231.041</v>
      </c>
      <c r="D167" s="51" t="n">
        <v>2980.167</v>
      </c>
      <c r="E167" s="57" t="n">
        <v>7211.208</v>
      </c>
      <c r="F167" s="151" t="n">
        <v>1048.564</v>
      </c>
      <c r="G167" s="147"/>
      <c r="H167" s="147"/>
      <c r="I167" s="51" t="n">
        <v>568.373</v>
      </c>
      <c r="J167" s="51" t="n">
        <v>486.996</v>
      </c>
      <c r="K167" s="51" t="n">
        <v>2582.412</v>
      </c>
      <c r="L167" s="51" t="n">
        <v>778.664</v>
      </c>
      <c r="M167" s="51" t="n">
        <v>1062.574</v>
      </c>
      <c r="N167" s="51" t="n">
        <v>833.034</v>
      </c>
      <c r="O167" s="51" t="n">
        <v>-25</v>
      </c>
      <c r="P167" s="57" t="n">
        <v>7335.617</v>
      </c>
      <c r="Q167" s="50" t="n">
        <v>-22.797</v>
      </c>
      <c r="R167" s="51" t="n">
        <v>-101.612</v>
      </c>
      <c r="S167" s="51" t="n">
        <v>-124.409</v>
      </c>
      <c r="T167" s="56" t="n">
        <v>9014069</v>
      </c>
      <c r="U167" s="125" t="n">
        <v>12738767</v>
      </c>
      <c r="V167" s="58" t="n">
        <v>3.41060513164848E-013</v>
      </c>
      <c r="W167" s="130" t="n">
        <v>38.0958923441289</v>
      </c>
      <c r="X167" s="148" t="n">
        <v>44</v>
      </c>
      <c r="Y167" s="149" t="n">
        <v>32</v>
      </c>
      <c r="Z167" s="150" t="n">
        <v>38</v>
      </c>
    </row>
    <row r="168" customFormat="false" ht="11.25" hidden="true" customHeight="false" outlineLevel="0" collapsed="false">
      <c r="A168" s="134" t="s">
        <v>70</v>
      </c>
      <c r="B168" s="81" t="n">
        <v>36994</v>
      </c>
      <c r="C168" s="56" t="n">
        <v>4202.057</v>
      </c>
      <c r="D168" s="51" t="n">
        <v>2959.918</v>
      </c>
      <c r="E168" s="57" t="n">
        <v>7161.975</v>
      </c>
      <c r="F168" s="151" t="n">
        <v>966.701000000001</v>
      </c>
      <c r="G168" s="147"/>
      <c r="H168" s="147"/>
      <c r="I168" s="51" t="n">
        <v>447.422</v>
      </c>
      <c r="J168" s="51" t="n">
        <v>521.587</v>
      </c>
      <c r="K168" s="51" t="n">
        <v>2543.5</v>
      </c>
      <c r="L168" s="51" t="n">
        <v>725.155</v>
      </c>
      <c r="M168" s="51" t="n">
        <v>1147.03</v>
      </c>
      <c r="N168" s="51" t="n">
        <v>822.733</v>
      </c>
      <c r="O168" s="51" t="n">
        <v>-37</v>
      </c>
      <c r="P168" s="57" t="n">
        <v>7137.128</v>
      </c>
      <c r="Q168" s="50" t="n">
        <v>108.323</v>
      </c>
      <c r="R168" s="51" t="n">
        <v>-83.476</v>
      </c>
      <c r="S168" s="51" t="n">
        <v>24.847</v>
      </c>
      <c r="T168" s="56" t="n">
        <v>9122392</v>
      </c>
      <c r="U168" s="125" t="n">
        <v>12655291</v>
      </c>
      <c r="V168" s="58" t="n">
        <v>-2.41584530158434E-013</v>
      </c>
      <c r="W168" s="130" t="n">
        <v>42.4371372720698</v>
      </c>
      <c r="X168" s="148" t="n">
        <v>55</v>
      </c>
      <c r="Y168" s="149" t="n">
        <v>31</v>
      </c>
      <c r="Z168" s="150" t="n">
        <v>43</v>
      </c>
    </row>
    <row r="169" customFormat="false" ht="11.25" hidden="true" customHeight="false" outlineLevel="0" collapsed="false">
      <c r="A169" s="134" t="s">
        <v>71</v>
      </c>
      <c r="B169" s="81" t="n">
        <v>36995</v>
      </c>
      <c r="C169" s="56" t="n">
        <v>4228.059</v>
      </c>
      <c r="D169" s="51" t="n">
        <v>3029.129</v>
      </c>
      <c r="E169" s="57" t="n">
        <v>7257.188</v>
      </c>
      <c r="F169" s="151" t="n">
        <v>820.084</v>
      </c>
      <c r="G169" s="147"/>
      <c r="H169" s="147"/>
      <c r="I169" s="51" t="n">
        <v>425.943</v>
      </c>
      <c r="J169" s="51" t="n">
        <v>518.798</v>
      </c>
      <c r="K169" s="51" t="n">
        <v>2513.8</v>
      </c>
      <c r="L169" s="51" t="n">
        <v>857.305</v>
      </c>
      <c r="M169" s="51" t="n">
        <v>1189.253</v>
      </c>
      <c r="N169" s="51" t="n">
        <v>820.669</v>
      </c>
      <c r="O169" s="51" t="n">
        <v>-33</v>
      </c>
      <c r="P169" s="57" t="n">
        <v>7112.852</v>
      </c>
      <c r="Q169" s="50" t="n">
        <v>217.263</v>
      </c>
      <c r="R169" s="51" t="n">
        <v>-72.927</v>
      </c>
      <c r="S169" s="51" t="n">
        <v>144.336</v>
      </c>
      <c r="T169" s="56" t="n">
        <v>9339655</v>
      </c>
      <c r="U169" s="125" t="n">
        <v>12582364</v>
      </c>
      <c r="V169" s="58" t="n">
        <v>2.27373675443232E-013</v>
      </c>
      <c r="W169" s="130" t="n">
        <v>44.5514044602269</v>
      </c>
      <c r="X169" s="148" t="n">
        <v>52</v>
      </c>
      <c r="Y169" s="149" t="n">
        <v>39</v>
      </c>
      <c r="Z169" s="150" t="n">
        <v>45.5</v>
      </c>
    </row>
    <row r="170" customFormat="false" ht="11.25" hidden="true" customHeight="false" outlineLevel="0" collapsed="false">
      <c r="A170" s="134" t="s">
        <v>72</v>
      </c>
      <c r="B170" s="81" t="n">
        <v>36996</v>
      </c>
      <c r="C170" s="56" t="n">
        <v>4175.954</v>
      </c>
      <c r="D170" s="51" t="n">
        <v>3019.33</v>
      </c>
      <c r="E170" s="57" t="n">
        <v>7195.284</v>
      </c>
      <c r="F170" s="151" t="n">
        <v>779.844999999999</v>
      </c>
      <c r="G170" s="147"/>
      <c r="H170" s="147"/>
      <c r="I170" s="51" t="n">
        <v>343.446</v>
      </c>
      <c r="J170" s="51" t="n">
        <v>518.798</v>
      </c>
      <c r="K170" s="51" t="n">
        <v>2467.501</v>
      </c>
      <c r="L170" s="51" t="n">
        <v>883.044</v>
      </c>
      <c r="M170" s="51" t="n">
        <v>1163.133</v>
      </c>
      <c r="N170" s="51" t="n">
        <v>814.529</v>
      </c>
      <c r="O170" s="51" t="n">
        <v>-40</v>
      </c>
      <c r="P170" s="57" t="n">
        <v>6930.296</v>
      </c>
      <c r="Q170" s="50" t="n">
        <v>297.259</v>
      </c>
      <c r="R170" s="51" t="n">
        <v>-32.271</v>
      </c>
      <c r="S170" s="51" t="n">
        <v>264.988</v>
      </c>
      <c r="T170" s="56" t="n">
        <v>9636914</v>
      </c>
      <c r="U170" s="125" t="n">
        <v>12550093</v>
      </c>
      <c r="V170" s="58" t="n">
        <v>0</v>
      </c>
      <c r="W170" s="130" t="n">
        <v>45.002572152678</v>
      </c>
      <c r="X170" s="148" t="n">
        <v>61</v>
      </c>
      <c r="Y170" s="149" t="n">
        <v>35</v>
      </c>
      <c r="Z170" s="150" t="n">
        <v>48</v>
      </c>
    </row>
    <row r="171" customFormat="false" ht="11.25" hidden="true" customHeight="false" outlineLevel="0" collapsed="false">
      <c r="A171" s="134" t="s">
        <v>73</v>
      </c>
      <c r="B171" s="81" t="n">
        <v>36997</v>
      </c>
      <c r="C171" s="56" t="n">
        <v>4198.531</v>
      </c>
      <c r="D171" s="51" t="n">
        <v>3112.377</v>
      </c>
      <c r="E171" s="57" t="n">
        <v>7310.908</v>
      </c>
      <c r="F171" s="151" t="n">
        <v>985.038</v>
      </c>
      <c r="G171" s="147"/>
      <c r="H171" s="147"/>
      <c r="I171" s="51" t="n">
        <v>325.06</v>
      </c>
      <c r="J171" s="51" t="n">
        <v>511.215</v>
      </c>
      <c r="K171" s="51" t="n">
        <v>2559.027</v>
      </c>
      <c r="L171" s="51" t="n">
        <v>839.816</v>
      </c>
      <c r="M171" s="51" t="n">
        <v>1062.909</v>
      </c>
      <c r="N171" s="51" t="n">
        <v>811.775</v>
      </c>
      <c r="O171" s="51" t="n">
        <v>-37</v>
      </c>
      <c r="P171" s="57" t="n">
        <v>7057.84</v>
      </c>
      <c r="Q171" s="50" t="n">
        <v>367.447</v>
      </c>
      <c r="R171" s="51" t="n">
        <v>-114.379</v>
      </c>
      <c r="S171" s="51" t="n">
        <v>253.068</v>
      </c>
      <c r="T171" s="56" t="n">
        <v>10004361</v>
      </c>
      <c r="U171" s="125" t="n">
        <v>12435714</v>
      </c>
      <c r="V171" s="58" t="n">
        <v>2.27373675443232E-013</v>
      </c>
      <c r="W171" s="130" t="n">
        <v>44.2560801355696</v>
      </c>
      <c r="X171" s="148" t="n">
        <v>67</v>
      </c>
      <c r="Y171" s="149" t="n">
        <v>39</v>
      </c>
      <c r="Z171" s="150" t="n">
        <v>53</v>
      </c>
    </row>
    <row r="172" customFormat="false" ht="11.25" hidden="true" customHeight="false" outlineLevel="0" collapsed="false">
      <c r="A172" s="134" t="s">
        <v>74</v>
      </c>
      <c r="B172" s="81" t="n">
        <v>36998</v>
      </c>
      <c r="C172" s="56" t="n">
        <v>4237.546</v>
      </c>
      <c r="D172" s="51" t="n">
        <v>3093.788</v>
      </c>
      <c r="E172" s="57" t="n">
        <v>7331.334</v>
      </c>
      <c r="F172" s="151" t="n">
        <v>890.736</v>
      </c>
      <c r="G172" s="147"/>
      <c r="H172" s="147"/>
      <c r="I172" s="51" t="n">
        <v>274.668</v>
      </c>
      <c r="J172" s="51" t="n">
        <v>534.664</v>
      </c>
      <c r="K172" s="51" t="n">
        <v>2533.279</v>
      </c>
      <c r="L172" s="51" t="n">
        <v>888.489</v>
      </c>
      <c r="M172" s="51" t="n">
        <v>1081.88</v>
      </c>
      <c r="N172" s="51" t="n">
        <v>813.719</v>
      </c>
      <c r="O172" s="51" t="n">
        <v>-45</v>
      </c>
      <c r="P172" s="57" t="n">
        <v>6972.435</v>
      </c>
      <c r="Q172" s="50" t="n">
        <v>386.008</v>
      </c>
      <c r="R172" s="51" t="n">
        <v>-27.109</v>
      </c>
      <c r="S172" s="51" t="n">
        <v>358.899</v>
      </c>
      <c r="T172" s="56" t="n">
        <v>10390369</v>
      </c>
      <c r="U172" s="125" t="n">
        <v>12408605</v>
      </c>
      <c r="V172" s="58" t="n">
        <v>0</v>
      </c>
      <c r="W172" s="130" t="n">
        <v>38.9321822135416</v>
      </c>
      <c r="X172" s="148" t="n">
        <v>78</v>
      </c>
      <c r="Y172" s="149" t="n">
        <v>46</v>
      </c>
      <c r="Z172" s="150" t="n">
        <v>62</v>
      </c>
    </row>
    <row r="173" customFormat="false" ht="11.25" hidden="true" customHeight="false" outlineLevel="0" collapsed="false">
      <c r="A173" s="134" t="s">
        <v>68</v>
      </c>
      <c r="B173" s="81" t="n">
        <v>36999</v>
      </c>
      <c r="C173" s="56" t="n">
        <v>4157.114</v>
      </c>
      <c r="D173" s="51" t="n">
        <v>3114.885</v>
      </c>
      <c r="E173" s="57" t="n">
        <v>7271.999</v>
      </c>
      <c r="F173" s="151" t="n">
        <v>767.803</v>
      </c>
      <c r="G173" s="147"/>
      <c r="H173" s="147"/>
      <c r="I173" s="51" t="n">
        <v>277.618</v>
      </c>
      <c r="J173" s="51" t="n">
        <v>497.923</v>
      </c>
      <c r="K173" s="51" t="n">
        <v>2578.049</v>
      </c>
      <c r="L173" s="51" t="n">
        <v>892.68</v>
      </c>
      <c r="M173" s="51" t="n">
        <v>1186.819</v>
      </c>
      <c r="N173" s="51" t="n">
        <v>763.941</v>
      </c>
      <c r="O173" s="51" t="n">
        <v>-43</v>
      </c>
      <c r="P173" s="57" t="n">
        <v>6921.833</v>
      </c>
      <c r="Q173" s="50" t="n">
        <v>335.118</v>
      </c>
      <c r="R173" s="51" t="n">
        <v>15.048</v>
      </c>
      <c r="S173" s="51" t="n">
        <v>350.166</v>
      </c>
      <c r="T173" s="56" t="n">
        <v>10725487</v>
      </c>
      <c r="U173" s="125" t="n">
        <v>12423653</v>
      </c>
      <c r="V173" s="58" t="n">
        <v>0</v>
      </c>
      <c r="W173" s="130" t="n">
        <v>52.1182776399758</v>
      </c>
      <c r="X173" s="148" t="n">
        <v>79</v>
      </c>
      <c r="Y173" s="149" t="n">
        <v>55</v>
      </c>
      <c r="Z173" s="150" t="n">
        <v>67</v>
      </c>
    </row>
    <row r="174" customFormat="false" ht="11.25" hidden="true" customHeight="false" outlineLevel="0" collapsed="false">
      <c r="A174" s="134" t="s">
        <v>69</v>
      </c>
      <c r="B174" s="81" t="n">
        <v>37000</v>
      </c>
      <c r="C174" s="56" t="n">
        <v>4215.134</v>
      </c>
      <c r="D174" s="51" t="n">
        <v>3102.939</v>
      </c>
      <c r="E174" s="57" t="n">
        <v>7318.073</v>
      </c>
      <c r="F174" s="151" t="n">
        <v>791.351000000001</v>
      </c>
      <c r="G174" s="147"/>
      <c r="H174" s="147"/>
      <c r="I174" s="51" t="n">
        <v>301.221</v>
      </c>
      <c r="J174" s="51" t="n">
        <v>481.219</v>
      </c>
      <c r="K174" s="51" t="n">
        <v>2534.991</v>
      </c>
      <c r="L174" s="51" t="n">
        <v>910.001</v>
      </c>
      <c r="M174" s="51" t="n">
        <v>1179.572</v>
      </c>
      <c r="N174" s="51" t="n">
        <v>777.172</v>
      </c>
      <c r="O174" s="51" t="n">
        <v>-64</v>
      </c>
      <c r="P174" s="57" t="n">
        <v>6911.527</v>
      </c>
      <c r="Q174" s="50" t="n">
        <v>289.054</v>
      </c>
      <c r="R174" s="51" t="n">
        <v>117.492</v>
      </c>
      <c r="S174" s="51" t="n">
        <v>406.546</v>
      </c>
      <c r="T174" s="56" t="n">
        <v>11014541</v>
      </c>
      <c r="U174" s="125" t="n">
        <v>12541145</v>
      </c>
      <c r="V174" s="58" t="n">
        <v>0</v>
      </c>
      <c r="W174" s="130" t="n">
        <v>61.6445090172394</v>
      </c>
      <c r="X174" s="148" t="n">
        <v>66</v>
      </c>
      <c r="Y174" s="149" t="n">
        <v>47</v>
      </c>
      <c r="Z174" s="150" t="n">
        <v>56.5</v>
      </c>
    </row>
    <row r="175" customFormat="false" ht="11.25" hidden="true" customHeight="false" outlineLevel="0" collapsed="false">
      <c r="A175" s="134" t="s">
        <v>70</v>
      </c>
      <c r="B175" s="81" t="n">
        <v>37001</v>
      </c>
      <c r="C175" s="56" t="n">
        <v>4292.126</v>
      </c>
      <c r="D175" s="51" t="n">
        <v>3132.447</v>
      </c>
      <c r="E175" s="57" t="n">
        <v>7424.573</v>
      </c>
      <c r="F175" s="151" t="n">
        <v>987.421000000001</v>
      </c>
      <c r="G175" s="147"/>
      <c r="H175" s="147"/>
      <c r="I175" s="51" t="n">
        <v>428.382</v>
      </c>
      <c r="J175" s="51" t="n">
        <v>513.953</v>
      </c>
      <c r="K175" s="51" t="n">
        <v>2572.547</v>
      </c>
      <c r="L175" s="51" t="n">
        <v>870.749</v>
      </c>
      <c r="M175" s="51" t="n">
        <v>1179.815</v>
      </c>
      <c r="N175" s="51" t="n">
        <v>775.101</v>
      </c>
      <c r="O175" s="51" t="n">
        <v>-60</v>
      </c>
      <c r="P175" s="57" t="n">
        <v>7267.968</v>
      </c>
      <c r="Q175" s="50" t="n">
        <v>116.075</v>
      </c>
      <c r="R175" s="51" t="n">
        <v>40.53</v>
      </c>
      <c r="S175" s="51" t="n">
        <v>156.605</v>
      </c>
      <c r="T175" s="56" t="n">
        <v>11130616</v>
      </c>
      <c r="U175" s="125" t="n">
        <v>12581675</v>
      </c>
      <c r="V175" s="58" t="n">
        <v>-4.54747350886464E-013</v>
      </c>
      <c r="W175" s="130" t="n">
        <v>59.4790212684141</v>
      </c>
      <c r="X175" s="148" t="n">
        <v>59</v>
      </c>
      <c r="Y175" s="149" t="n">
        <v>37</v>
      </c>
      <c r="Z175" s="150" t="n">
        <v>48</v>
      </c>
    </row>
    <row r="176" customFormat="false" ht="11.25" hidden="true" customHeight="false" outlineLevel="0" collapsed="false">
      <c r="A176" s="134" t="s">
        <v>71</v>
      </c>
      <c r="B176" s="81" t="n">
        <v>37002</v>
      </c>
      <c r="C176" s="56" t="n">
        <v>4147.231</v>
      </c>
      <c r="D176" s="51" t="n">
        <v>3156.098</v>
      </c>
      <c r="E176" s="57" t="n">
        <v>7303.329</v>
      </c>
      <c r="F176" s="151" t="n">
        <v>871.662999999999</v>
      </c>
      <c r="G176" s="147"/>
      <c r="H176" s="147"/>
      <c r="I176" s="51" t="n">
        <v>440.382</v>
      </c>
      <c r="J176" s="51" t="n">
        <v>539.888</v>
      </c>
      <c r="K176" s="51" t="n">
        <v>2566.944</v>
      </c>
      <c r="L176" s="51" t="n">
        <v>884.309</v>
      </c>
      <c r="M176" s="51" t="n">
        <v>1181.514</v>
      </c>
      <c r="N176" s="51" t="n">
        <v>772.555</v>
      </c>
      <c r="O176" s="51" t="n">
        <v>-91</v>
      </c>
      <c r="P176" s="57" t="n">
        <v>7166.255</v>
      </c>
      <c r="Q176" s="50" t="n">
        <v>201.19</v>
      </c>
      <c r="R176" s="51" t="n">
        <v>-64.116</v>
      </c>
      <c r="S176" s="51" t="n">
        <v>137.074</v>
      </c>
      <c r="T176" s="56" t="n">
        <v>11331806</v>
      </c>
      <c r="U176" s="125" t="n">
        <v>12517559</v>
      </c>
      <c r="V176" s="58" t="n">
        <v>5.11590769747272E-013</v>
      </c>
      <c r="W176" s="130" t="n">
        <v>48.8300819224874</v>
      </c>
      <c r="X176" s="148" t="n">
        <v>52</v>
      </c>
      <c r="Y176" s="149" t="n">
        <v>40</v>
      </c>
      <c r="Z176" s="150" t="n">
        <v>46</v>
      </c>
    </row>
    <row r="177" customFormat="false" ht="11.25" hidden="true" customHeight="false" outlineLevel="0" collapsed="false">
      <c r="A177" s="134" t="s">
        <v>72</v>
      </c>
      <c r="B177" s="81" t="n">
        <v>37003</v>
      </c>
      <c r="C177" s="56" t="n">
        <v>4090.37</v>
      </c>
      <c r="D177" s="51" t="n">
        <v>3128.775</v>
      </c>
      <c r="E177" s="57" t="n">
        <v>7219.145</v>
      </c>
      <c r="F177" s="151" t="n">
        <v>1201.989</v>
      </c>
      <c r="G177" s="147"/>
      <c r="H177" s="147"/>
      <c r="I177" s="51" t="n">
        <v>396.288</v>
      </c>
      <c r="J177" s="51" t="n">
        <v>514.671</v>
      </c>
      <c r="K177" s="51" t="n">
        <v>2537.765</v>
      </c>
      <c r="L177" s="51" t="n">
        <v>876.913</v>
      </c>
      <c r="M177" s="51" t="n">
        <v>1183.439</v>
      </c>
      <c r="N177" s="51" t="n">
        <v>773.132</v>
      </c>
      <c r="O177" s="51" t="n">
        <v>-92</v>
      </c>
      <c r="P177" s="57" t="n">
        <v>7392.197</v>
      </c>
      <c r="Q177" s="50" t="n">
        <v>145.576</v>
      </c>
      <c r="R177" s="51" t="n">
        <v>-318.628</v>
      </c>
      <c r="S177" s="51" t="n">
        <v>-173.052</v>
      </c>
      <c r="T177" s="56" t="n">
        <v>11477382</v>
      </c>
      <c r="U177" s="125" t="n">
        <v>12198931</v>
      </c>
      <c r="V177" s="58" t="n">
        <v>3.12638803734444E-013</v>
      </c>
      <c r="W177" s="130" t="n">
        <v>40.4422457739719</v>
      </c>
      <c r="X177" s="148" t="n">
        <v>56</v>
      </c>
      <c r="Y177" s="149" t="n">
        <v>39</v>
      </c>
      <c r="Z177" s="150" t="n">
        <v>47.5</v>
      </c>
    </row>
    <row r="178" customFormat="false" ht="11.25" hidden="true" customHeight="false" outlineLevel="0" collapsed="false">
      <c r="A178" s="134" t="s">
        <v>73</v>
      </c>
      <c r="B178" s="81" t="n">
        <v>37004</v>
      </c>
      <c r="C178" s="56" t="n">
        <v>4082.827</v>
      </c>
      <c r="D178" s="51" t="n">
        <v>3123.034</v>
      </c>
      <c r="E178" s="57" t="n">
        <v>7205.861</v>
      </c>
      <c r="F178" s="151" t="n">
        <v>826.785</v>
      </c>
      <c r="G178" s="147"/>
      <c r="H178" s="147"/>
      <c r="I178" s="51" t="n">
        <v>380.388</v>
      </c>
      <c r="J178" s="51" t="n">
        <v>537.566</v>
      </c>
      <c r="K178" s="51" t="n">
        <v>2539.628</v>
      </c>
      <c r="L178" s="51" t="n">
        <v>868.841</v>
      </c>
      <c r="M178" s="51" t="n">
        <v>1180.417</v>
      </c>
      <c r="N178" s="51" t="n">
        <v>773.354</v>
      </c>
      <c r="O178" s="51" t="n">
        <v>-87</v>
      </c>
      <c r="P178" s="57" t="n">
        <v>7019.979</v>
      </c>
      <c r="Q178" s="50" t="n">
        <v>202.702</v>
      </c>
      <c r="R178" s="51" t="n">
        <v>-16.82</v>
      </c>
      <c r="S178" s="51" t="n">
        <v>185.882</v>
      </c>
      <c r="T178" s="56" t="n">
        <v>11680084</v>
      </c>
      <c r="U178" s="125" t="n">
        <v>12182111</v>
      </c>
      <c r="V178" s="58" t="n">
        <v>5.11590769747272E-013</v>
      </c>
      <c r="W178" s="130" t="n">
        <v>33.8795463702389</v>
      </c>
      <c r="X178" s="148" t="n">
        <v>61</v>
      </c>
      <c r="Y178" s="149" t="n">
        <v>41</v>
      </c>
      <c r="Z178" s="150" t="n">
        <v>51</v>
      </c>
    </row>
    <row r="179" customFormat="false" ht="11.25" hidden="true" customHeight="false" outlineLevel="0" collapsed="false">
      <c r="A179" s="134" t="s">
        <v>74</v>
      </c>
      <c r="B179" s="81" t="n">
        <v>37005</v>
      </c>
      <c r="C179" s="56" t="n">
        <v>3710.095</v>
      </c>
      <c r="D179" s="51" t="n">
        <v>3102.927</v>
      </c>
      <c r="E179" s="57" t="n">
        <v>6813.022</v>
      </c>
      <c r="F179" s="151" t="n">
        <v>746.579</v>
      </c>
      <c r="G179" s="147"/>
      <c r="H179" s="147"/>
      <c r="I179" s="51" t="n">
        <v>313.619</v>
      </c>
      <c r="J179" s="51" t="n">
        <v>381.72</v>
      </c>
      <c r="K179" s="51" t="n">
        <v>2573.891</v>
      </c>
      <c r="L179" s="51" t="n">
        <v>851.471</v>
      </c>
      <c r="M179" s="51" t="n">
        <v>1109.172</v>
      </c>
      <c r="N179" s="51" t="n">
        <v>712.024</v>
      </c>
      <c r="O179" s="51" t="n">
        <v>-53</v>
      </c>
      <c r="P179" s="57" t="n">
        <v>6635.476</v>
      </c>
      <c r="Q179" s="50" t="n">
        <v>149.794</v>
      </c>
      <c r="R179" s="51" t="n">
        <v>27.752</v>
      </c>
      <c r="S179" s="51" t="n">
        <v>177.546</v>
      </c>
      <c r="T179" s="56" t="n">
        <v>11829878</v>
      </c>
      <c r="U179" s="125" t="n">
        <v>12209863</v>
      </c>
      <c r="V179" s="58" t="n">
        <v>2.55795384873636E-013</v>
      </c>
      <c r="W179" s="130" t="n">
        <v>44.7315473299574</v>
      </c>
      <c r="X179" s="148" t="n">
        <v>65</v>
      </c>
      <c r="Y179" s="149" t="n">
        <v>42</v>
      </c>
      <c r="Z179" s="150" t="n">
        <v>53.5</v>
      </c>
    </row>
    <row r="180" customFormat="false" ht="11.25" hidden="true" customHeight="false" outlineLevel="0" collapsed="false">
      <c r="A180" s="134" t="s">
        <v>68</v>
      </c>
      <c r="B180" s="81" t="n">
        <v>37006</v>
      </c>
      <c r="C180" s="56" t="n">
        <v>3760.487</v>
      </c>
      <c r="D180" s="51" t="n">
        <v>3129.505</v>
      </c>
      <c r="E180" s="57" t="n">
        <v>6889.992</v>
      </c>
      <c r="F180" s="151" t="n">
        <v>607.300999999999</v>
      </c>
      <c r="G180" s="147"/>
      <c r="H180" s="147"/>
      <c r="I180" s="51" t="n">
        <v>297.876</v>
      </c>
      <c r="J180" s="51" t="n">
        <v>445.766</v>
      </c>
      <c r="K180" s="51" t="n">
        <v>2605.655</v>
      </c>
      <c r="L180" s="51" t="n">
        <v>886.05</v>
      </c>
      <c r="M180" s="51" t="n">
        <v>1175.917</v>
      </c>
      <c r="N180" s="51" t="n">
        <v>716.564</v>
      </c>
      <c r="O180" s="51" t="n">
        <v>-55</v>
      </c>
      <c r="P180" s="57" t="n">
        <v>6680.129</v>
      </c>
      <c r="Q180" s="50" t="n">
        <v>197.705</v>
      </c>
      <c r="R180" s="51" t="n">
        <v>12.158</v>
      </c>
      <c r="S180" s="51" t="n">
        <v>209.863</v>
      </c>
      <c r="T180" s="56" t="n">
        <v>12027583</v>
      </c>
      <c r="U180" s="125" t="n">
        <v>12222021</v>
      </c>
      <c r="V180" s="58" t="n">
        <v>2.8421709430404E-013</v>
      </c>
      <c r="W180" s="130" t="n">
        <v>51.353511214502</v>
      </c>
      <c r="X180" s="148" t="n">
        <v>70</v>
      </c>
      <c r="Y180" s="149" t="n">
        <v>42</v>
      </c>
      <c r="Z180" s="150" t="n">
        <v>56</v>
      </c>
    </row>
    <row r="181" customFormat="false" ht="11.25" hidden="true" customHeight="false" outlineLevel="0" collapsed="false">
      <c r="A181" s="134" t="s">
        <v>69</v>
      </c>
      <c r="B181" s="81" t="n">
        <v>37007</v>
      </c>
      <c r="C181" s="56" t="n">
        <v>4031.099</v>
      </c>
      <c r="D181" s="51" t="n">
        <v>3104.438</v>
      </c>
      <c r="E181" s="57" t="n">
        <v>7135.537</v>
      </c>
      <c r="F181" s="151" t="n">
        <v>771.206</v>
      </c>
      <c r="G181" s="147"/>
      <c r="H181" s="147"/>
      <c r="I181" s="51" t="n">
        <v>272.528</v>
      </c>
      <c r="J181" s="51" t="n">
        <v>490.881</v>
      </c>
      <c r="K181" s="51" t="n">
        <v>2653.885</v>
      </c>
      <c r="L181" s="51" t="n">
        <v>873.003</v>
      </c>
      <c r="M181" s="51" t="n">
        <v>1157.206</v>
      </c>
      <c r="N181" s="51" t="n">
        <v>652.652</v>
      </c>
      <c r="O181" s="51" t="n">
        <v>-71</v>
      </c>
      <c r="P181" s="57" t="n">
        <v>6800.361</v>
      </c>
      <c r="Q181" s="50" t="n">
        <v>296.85</v>
      </c>
      <c r="R181" s="51" t="n">
        <v>38.326</v>
      </c>
      <c r="S181" s="51" t="n">
        <v>335.176</v>
      </c>
      <c r="T181" s="56" t="n">
        <v>12324433</v>
      </c>
      <c r="U181" s="125" t="n">
        <v>12260347</v>
      </c>
      <c r="V181" s="58" t="n">
        <v>0</v>
      </c>
      <c r="W181" s="130" t="n">
        <v>56.7758723546421</v>
      </c>
      <c r="X181" s="148" t="n">
        <v>78</v>
      </c>
      <c r="Y181" s="149" t="n">
        <v>47</v>
      </c>
      <c r="Z181" s="150" t="n">
        <v>62.5</v>
      </c>
    </row>
    <row r="182" customFormat="false" ht="11.25" hidden="true" customHeight="false" outlineLevel="0" collapsed="false">
      <c r="A182" s="134" t="s">
        <v>70</v>
      </c>
      <c r="B182" s="81" t="n">
        <v>37008</v>
      </c>
      <c r="C182" s="56" t="n">
        <v>4032.853</v>
      </c>
      <c r="D182" s="51" t="n">
        <v>3117.631</v>
      </c>
      <c r="E182" s="57" t="n">
        <v>7150.484</v>
      </c>
      <c r="F182" s="151" t="n">
        <v>608.274</v>
      </c>
      <c r="G182" s="147"/>
      <c r="H182" s="147"/>
      <c r="I182" s="51" t="n">
        <v>250.026</v>
      </c>
      <c r="J182" s="51" t="n">
        <v>526.927</v>
      </c>
      <c r="K182" s="51" t="n">
        <v>2692.397</v>
      </c>
      <c r="L182" s="51" t="n">
        <v>880.517</v>
      </c>
      <c r="M182" s="51" t="n">
        <v>1171.703</v>
      </c>
      <c r="N182" s="51" t="n">
        <v>667.306</v>
      </c>
      <c r="O182" s="51" t="n">
        <v>-75</v>
      </c>
      <c r="P182" s="57" t="n">
        <v>6722.15</v>
      </c>
      <c r="Q182" s="50" t="n">
        <v>340.995</v>
      </c>
      <c r="R182" s="51" t="n">
        <v>87.339</v>
      </c>
      <c r="S182" s="51" t="n">
        <v>428.334</v>
      </c>
      <c r="T182" s="56" t="n">
        <v>12665428</v>
      </c>
      <c r="U182" s="125" t="n">
        <v>12347686</v>
      </c>
      <c r="V182" s="58" t="n">
        <v>0</v>
      </c>
      <c r="W182" s="130" t="n">
        <v>59.8577504364418</v>
      </c>
      <c r="X182" s="148" t="n">
        <v>80</v>
      </c>
      <c r="Y182" s="149" t="n">
        <v>51</v>
      </c>
      <c r="Z182" s="150" t="n">
        <v>65.5</v>
      </c>
    </row>
    <row r="183" customFormat="false" ht="11.25" hidden="true" customHeight="false" outlineLevel="0" collapsed="false">
      <c r="A183" s="134" t="s">
        <v>71</v>
      </c>
      <c r="B183" s="81" t="n">
        <v>37009</v>
      </c>
      <c r="C183" s="56" t="n">
        <v>4073.948</v>
      </c>
      <c r="D183" s="51" t="n">
        <v>3043.132</v>
      </c>
      <c r="E183" s="57" t="n">
        <v>7117.08</v>
      </c>
      <c r="F183" s="151" t="n">
        <v>671.58</v>
      </c>
      <c r="G183" s="147"/>
      <c r="H183" s="147"/>
      <c r="I183" s="51" t="n">
        <v>245.557</v>
      </c>
      <c r="J183" s="51" t="n">
        <v>509.478</v>
      </c>
      <c r="K183" s="51" t="n">
        <v>2602.206</v>
      </c>
      <c r="L183" s="51" t="n">
        <v>933.741</v>
      </c>
      <c r="M183" s="51" t="n">
        <v>1181.323</v>
      </c>
      <c r="N183" s="51" t="n">
        <v>669.869</v>
      </c>
      <c r="O183" s="51" t="n">
        <v>-117</v>
      </c>
      <c r="P183" s="57" t="n">
        <v>6696.754</v>
      </c>
      <c r="Q183" s="50" t="n">
        <v>363.713</v>
      </c>
      <c r="R183" s="51" t="n">
        <v>56.613</v>
      </c>
      <c r="S183" s="51" t="n">
        <v>420.326</v>
      </c>
      <c r="T183" s="56" t="n">
        <v>13029141</v>
      </c>
      <c r="U183" s="125" t="n">
        <v>12404299</v>
      </c>
      <c r="V183" s="58" t="n">
        <v>0</v>
      </c>
      <c r="W183" s="130" t="n">
        <v>61.1160529435438</v>
      </c>
      <c r="X183" s="148" t="n">
        <v>80</v>
      </c>
      <c r="Y183" s="149" t="n">
        <v>61</v>
      </c>
      <c r="Z183" s="150" t="n">
        <v>70.5</v>
      </c>
    </row>
    <row r="184" customFormat="false" ht="11.25" hidden="true" customHeight="false" outlineLevel="0" collapsed="false">
      <c r="A184" s="134" t="s">
        <v>72</v>
      </c>
      <c r="B184" s="81" t="n">
        <v>37010</v>
      </c>
      <c r="C184" s="56" t="n">
        <v>4187.411</v>
      </c>
      <c r="D184" s="51" t="n">
        <v>3204.766</v>
      </c>
      <c r="E184" s="57" t="n">
        <v>7392.177</v>
      </c>
      <c r="F184" s="151" t="n">
        <v>796.946999999999</v>
      </c>
      <c r="G184" s="147"/>
      <c r="H184" s="147"/>
      <c r="I184" s="51" t="n">
        <v>260.972</v>
      </c>
      <c r="J184" s="51" t="n">
        <v>526.059</v>
      </c>
      <c r="K184" s="51" t="n">
        <v>2726.478</v>
      </c>
      <c r="L184" s="51" t="n">
        <v>893.692</v>
      </c>
      <c r="M184" s="51" t="n">
        <v>1181.343</v>
      </c>
      <c r="N184" s="51" t="n">
        <v>805.497</v>
      </c>
      <c r="O184" s="51" t="n">
        <v>-109</v>
      </c>
      <c r="P184" s="57" t="n">
        <v>7081.988</v>
      </c>
      <c r="Q184" s="50" t="n">
        <v>250.776</v>
      </c>
      <c r="R184" s="51" t="n">
        <v>59.413</v>
      </c>
      <c r="S184" s="51" t="n">
        <v>310.189</v>
      </c>
      <c r="T184" s="56" t="n">
        <v>13279917</v>
      </c>
      <c r="U184" s="125" t="n">
        <v>12463712</v>
      </c>
      <c r="V184" s="58" t="n">
        <v>0</v>
      </c>
      <c r="W184" s="130" t="n">
        <v>62.5485426250581</v>
      </c>
      <c r="X184" s="148" t="n">
        <v>64</v>
      </c>
      <c r="Y184" s="149" t="n">
        <v>50</v>
      </c>
      <c r="Z184" s="150" t="n">
        <v>57</v>
      </c>
    </row>
    <row r="185" customFormat="false" ht="12" hidden="true" customHeight="false" outlineLevel="0" collapsed="false">
      <c r="A185" s="137" t="s">
        <v>73</v>
      </c>
      <c r="B185" s="82" t="n">
        <v>37011</v>
      </c>
      <c r="C185" s="70" t="n">
        <v>4173.561</v>
      </c>
      <c r="D185" s="66" t="n">
        <v>3199.403</v>
      </c>
      <c r="E185" s="71" t="n">
        <v>7372.964</v>
      </c>
      <c r="F185" s="152" t="n">
        <v>823.634</v>
      </c>
      <c r="G185" s="153"/>
      <c r="H185" s="153"/>
      <c r="I185" s="66" t="n">
        <v>272.659</v>
      </c>
      <c r="J185" s="66" t="n">
        <v>523.265</v>
      </c>
      <c r="K185" s="66" t="n">
        <v>2731.807</v>
      </c>
      <c r="L185" s="66" t="n">
        <v>884.288</v>
      </c>
      <c r="M185" s="66" t="n">
        <v>1174.793</v>
      </c>
      <c r="N185" s="66" t="n">
        <v>811.031</v>
      </c>
      <c r="O185" s="66" t="n">
        <v>-107</v>
      </c>
      <c r="P185" s="71" t="n">
        <v>7114.477</v>
      </c>
      <c r="Q185" s="65" t="n">
        <v>252.621</v>
      </c>
      <c r="R185" s="66" t="n">
        <v>5.866</v>
      </c>
      <c r="S185" s="66" t="n">
        <v>258.487</v>
      </c>
      <c r="T185" s="70" t="n">
        <v>13532538</v>
      </c>
      <c r="U185" s="139" t="n">
        <v>12469578</v>
      </c>
      <c r="V185" s="72" t="n">
        <v>0</v>
      </c>
      <c r="W185" s="144" t="n">
        <v>61.6864019644472</v>
      </c>
      <c r="X185" s="154" t="n">
        <v>78</v>
      </c>
      <c r="Y185" s="155" t="n">
        <v>45</v>
      </c>
      <c r="Z185" s="156" t="n">
        <v>61.5</v>
      </c>
    </row>
    <row r="186" customFormat="false" ht="11.25" hidden="true" customHeight="false" outlineLevel="0" collapsed="false">
      <c r="A186" s="134" t="s">
        <v>74</v>
      </c>
      <c r="B186" s="81" t="n">
        <v>37012</v>
      </c>
      <c r="C186" s="56" t="n">
        <v>4071.912</v>
      </c>
      <c r="D186" s="51" t="n">
        <v>2601.531</v>
      </c>
      <c r="E186" s="57" t="n">
        <v>6673.443</v>
      </c>
      <c r="F186" s="151" t="n">
        <v>464.862</v>
      </c>
      <c r="G186" s="147"/>
      <c r="H186" s="147"/>
      <c r="I186" s="51" t="n">
        <v>304.91</v>
      </c>
      <c r="J186" s="51" t="n">
        <v>447.55</v>
      </c>
      <c r="K186" s="51" t="n">
        <v>2473.118</v>
      </c>
      <c r="L186" s="51" t="n">
        <v>681.657</v>
      </c>
      <c r="M186" s="51" t="n">
        <v>1096.219</v>
      </c>
      <c r="N186" s="51" t="n">
        <v>797.721</v>
      </c>
      <c r="O186" s="51" t="n">
        <v>-81</v>
      </c>
      <c r="P186" s="57" t="n">
        <v>6185.037</v>
      </c>
      <c r="Q186" s="50" t="n">
        <v>462.665</v>
      </c>
      <c r="R186" s="51" t="n">
        <v>25.741</v>
      </c>
      <c r="S186" s="51" t="n">
        <v>488.406</v>
      </c>
      <c r="T186" s="56" t="n">
        <v>13995203</v>
      </c>
      <c r="U186" s="125" t="n">
        <v>12495319</v>
      </c>
      <c r="V186" s="58" t="n">
        <v>0</v>
      </c>
      <c r="W186" s="130" t="n">
        <v>65.3274453700903</v>
      </c>
      <c r="X186" s="148" t="n">
        <v>69</v>
      </c>
      <c r="Y186" s="149" t="n">
        <v>45</v>
      </c>
      <c r="Z186" s="150" t="n">
        <v>57</v>
      </c>
    </row>
    <row r="187" customFormat="false" ht="11.25" hidden="true" customHeight="false" outlineLevel="0" collapsed="false">
      <c r="A187" s="134" t="s">
        <v>68</v>
      </c>
      <c r="B187" s="81" t="n">
        <v>37013</v>
      </c>
      <c r="C187" s="56" t="n">
        <v>3995.482</v>
      </c>
      <c r="D187" s="51" t="n">
        <v>2636.484</v>
      </c>
      <c r="E187" s="57" t="n">
        <v>6631.966</v>
      </c>
      <c r="F187" s="151" t="n">
        <v>782.361000000001</v>
      </c>
      <c r="G187" s="147"/>
      <c r="H187" s="147"/>
      <c r="I187" s="51" t="n">
        <v>418.082</v>
      </c>
      <c r="J187" s="51" t="n">
        <v>492.244</v>
      </c>
      <c r="K187" s="51" t="n">
        <v>2442.025</v>
      </c>
      <c r="L187" s="51" t="n">
        <v>696.148</v>
      </c>
      <c r="M187" s="51" t="n">
        <v>1126.586</v>
      </c>
      <c r="N187" s="51" t="n">
        <v>700.002</v>
      </c>
      <c r="O187" s="51" t="n">
        <v>-96</v>
      </c>
      <c r="P187" s="57" t="n">
        <v>6561.448</v>
      </c>
      <c r="Q187" s="50" t="n">
        <v>207.918</v>
      </c>
      <c r="R187" s="51" t="n">
        <v>-137.4</v>
      </c>
      <c r="S187" s="51" t="n">
        <v>70.518</v>
      </c>
      <c r="T187" s="56" t="n">
        <v>14203121</v>
      </c>
      <c r="U187" s="125" t="n">
        <v>12357919</v>
      </c>
      <c r="V187" s="58" t="n">
        <v>0</v>
      </c>
      <c r="W187" s="130" t="n">
        <v>57.1087166065952</v>
      </c>
      <c r="X187" s="148" t="n">
        <v>56</v>
      </c>
      <c r="Y187" s="149" t="n">
        <v>33</v>
      </c>
      <c r="Z187" s="150" t="n">
        <v>44.5</v>
      </c>
    </row>
    <row r="188" customFormat="false" ht="11.25" hidden="true" customHeight="false" outlineLevel="0" collapsed="false">
      <c r="A188" s="134" t="s">
        <v>69</v>
      </c>
      <c r="B188" s="81" t="n">
        <v>37014</v>
      </c>
      <c r="C188" s="56" t="n">
        <v>3909.465</v>
      </c>
      <c r="D188" s="51" t="n">
        <v>2965.697</v>
      </c>
      <c r="E188" s="57" t="n">
        <v>6875.162</v>
      </c>
      <c r="F188" s="151" t="n">
        <v>1103.939</v>
      </c>
      <c r="G188" s="147"/>
      <c r="H188" s="147"/>
      <c r="I188" s="51" t="n">
        <v>448.716</v>
      </c>
      <c r="J188" s="51" t="n">
        <v>499.499</v>
      </c>
      <c r="K188" s="51" t="n">
        <v>2551.87</v>
      </c>
      <c r="L188" s="51" t="n">
        <v>842.866</v>
      </c>
      <c r="M188" s="51" t="n">
        <v>1077.867</v>
      </c>
      <c r="N188" s="51" t="n">
        <v>684.646</v>
      </c>
      <c r="O188" s="51" t="n">
        <v>-77</v>
      </c>
      <c r="P188" s="57" t="n">
        <v>7132.403</v>
      </c>
      <c r="Q188" s="50" t="n">
        <v>77.616</v>
      </c>
      <c r="R188" s="51" t="n">
        <v>-334.857</v>
      </c>
      <c r="S188" s="51" t="n">
        <v>-257.241</v>
      </c>
      <c r="T188" s="56" t="n">
        <v>14280737</v>
      </c>
      <c r="U188" s="125" t="n">
        <v>12023062</v>
      </c>
      <c r="V188" s="58" t="n">
        <v>0</v>
      </c>
      <c r="W188" s="130" t="n">
        <v>34.8600406950427</v>
      </c>
      <c r="X188" s="148" t="n">
        <v>57</v>
      </c>
      <c r="Y188" s="149" t="n">
        <v>42</v>
      </c>
      <c r="Z188" s="150" t="n">
        <v>49.5</v>
      </c>
    </row>
    <row r="189" customFormat="false" ht="11.25" hidden="true" customHeight="false" outlineLevel="0" collapsed="false">
      <c r="A189" s="134" t="s">
        <v>70</v>
      </c>
      <c r="B189" s="81" t="n">
        <v>37015</v>
      </c>
      <c r="C189" s="56" t="n">
        <v>4042.322</v>
      </c>
      <c r="D189" s="51" t="n">
        <v>3175.533</v>
      </c>
      <c r="E189" s="57" t="n">
        <v>7217.855</v>
      </c>
      <c r="F189" s="151" t="n">
        <v>1004.927</v>
      </c>
      <c r="G189" s="147"/>
      <c r="H189" s="147"/>
      <c r="I189" s="51" t="n">
        <v>351.81</v>
      </c>
      <c r="J189" s="51" t="n">
        <v>525.905</v>
      </c>
      <c r="K189" s="51" t="n">
        <v>2752.731</v>
      </c>
      <c r="L189" s="51" t="n">
        <v>849.318</v>
      </c>
      <c r="M189" s="51" t="n">
        <v>1094.864</v>
      </c>
      <c r="N189" s="51" t="n">
        <v>749.655</v>
      </c>
      <c r="O189" s="51" t="n">
        <v>-75</v>
      </c>
      <c r="P189" s="57" t="n">
        <v>7254.21</v>
      </c>
      <c r="Q189" s="50" t="n">
        <v>263.947</v>
      </c>
      <c r="R189" s="51" t="n">
        <v>-300.302</v>
      </c>
      <c r="S189" s="51" t="n">
        <v>-36.355</v>
      </c>
      <c r="T189" s="56" t="n">
        <v>14544684</v>
      </c>
      <c r="U189" s="125" t="n">
        <v>11722760</v>
      </c>
      <c r="V189" s="58" t="n">
        <v>4.54747350886464E-013</v>
      </c>
      <c r="W189" s="130" t="n">
        <v>35.363076083967</v>
      </c>
      <c r="X189" s="148" t="n">
        <v>62</v>
      </c>
      <c r="Y189" s="149" t="n">
        <v>36</v>
      </c>
      <c r="Z189" s="150" t="n">
        <v>49</v>
      </c>
    </row>
    <row r="190" customFormat="false" ht="11.25" hidden="true" customHeight="false" outlineLevel="0" collapsed="false">
      <c r="A190" s="134" t="s">
        <v>71</v>
      </c>
      <c r="B190" s="81" t="n">
        <v>37016</v>
      </c>
      <c r="C190" s="56" t="n">
        <v>3960.553</v>
      </c>
      <c r="D190" s="51" t="n">
        <v>2937.843</v>
      </c>
      <c r="E190" s="57" t="n">
        <v>6898.396</v>
      </c>
      <c r="F190" s="151" t="n">
        <v>929.886999999999</v>
      </c>
      <c r="G190" s="147"/>
      <c r="H190" s="147"/>
      <c r="I190" s="51" t="n">
        <v>304.276</v>
      </c>
      <c r="J190" s="51" t="n">
        <v>535.052</v>
      </c>
      <c r="K190" s="51" t="n">
        <v>2433.372</v>
      </c>
      <c r="L190" s="51" t="n">
        <v>853.06</v>
      </c>
      <c r="M190" s="51" t="n">
        <v>1151.586</v>
      </c>
      <c r="N190" s="51" t="n">
        <v>724.822</v>
      </c>
      <c r="O190" s="51" t="n">
        <v>-91</v>
      </c>
      <c r="P190" s="57" t="n">
        <v>6841.055</v>
      </c>
      <c r="Q190" s="50" t="n">
        <v>288.379</v>
      </c>
      <c r="R190" s="51" t="n">
        <v>-231.038</v>
      </c>
      <c r="S190" s="51" t="n">
        <v>57.341</v>
      </c>
      <c r="T190" s="56" t="n">
        <v>14833063</v>
      </c>
      <c r="U190" s="125" t="n">
        <v>11491722</v>
      </c>
      <c r="V190" s="58" t="n">
        <v>3.41060513164848E-013</v>
      </c>
      <c r="W190" s="130" t="n">
        <v>37.992342013191</v>
      </c>
      <c r="X190" s="148" t="n">
        <v>67</v>
      </c>
      <c r="Y190" s="149" t="n">
        <v>39</v>
      </c>
      <c r="Z190" s="150" t="n">
        <v>53</v>
      </c>
    </row>
    <row r="191" customFormat="false" ht="11.25" hidden="true" customHeight="false" outlineLevel="0" collapsed="false">
      <c r="A191" s="134" t="s">
        <v>72</v>
      </c>
      <c r="B191" s="81" t="n">
        <v>37017</v>
      </c>
      <c r="C191" s="56" t="n">
        <v>4013.489</v>
      </c>
      <c r="D191" s="51" t="n">
        <v>3033.602</v>
      </c>
      <c r="E191" s="57" t="n">
        <v>7047.091</v>
      </c>
      <c r="F191" s="151" t="n">
        <v>756.179000000001</v>
      </c>
      <c r="G191" s="147"/>
      <c r="H191" s="147"/>
      <c r="I191" s="51" t="n">
        <v>316.892</v>
      </c>
      <c r="J191" s="51" t="n">
        <v>523.574</v>
      </c>
      <c r="K191" s="51" t="n">
        <v>2540.021</v>
      </c>
      <c r="L191" s="51" t="n">
        <v>874.441</v>
      </c>
      <c r="M191" s="51" t="n">
        <v>1167.187</v>
      </c>
      <c r="N191" s="51" t="n">
        <v>753.494</v>
      </c>
      <c r="O191" s="51" t="n">
        <v>-94</v>
      </c>
      <c r="P191" s="57" t="n">
        <v>6837.788</v>
      </c>
      <c r="Q191" s="50" t="n">
        <v>203.095</v>
      </c>
      <c r="R191" s="51" t="n">
        <v>6.208</v>
      </c>
      <c r="S191" s="51" t="n">
        <v>209.303</v>
      </c>
      <c r="T191" s="56" t="n">
        <v>15036158</v>
      </c>
      <c r="U191" s="125" t="n">
        <v>11497930</v>
      </c>
      <c r="V191" s="58" t="n">
        <v>0</v>
      </c>
      <c r="W191" s="130" t="n">
        <v>47.0712293441389</v>
      </c>
      <c r="X191" s="148" t="n">
        <v>64</v>
      </c>
      <c r="Y191" s="149" t="n">
        <v>40</v>
      </c>
      <c r="Z191" s="150" t="n">
        <v>52</v>
      </c>
    </row>
    <row r="192" customFormat="false" ht="11.25" hidden="true" customHeight="false" outlineLevel="0" collapsed="false">
      <c r="A192" s="134" t="s">
        <v>73</v>
      </c>
      <c r="B192" s="81" t="n">
        <v>37018</v>
      </c>
      <c r="C192" s="56" t="n">
        <v>4021.216</v>
      </c>
      <c r="D192" s="51" t="n">
        <v>3041.418</v>
      </c>
      <c r="E192" s="57" t="n">
        <v>7062.634</v>
      </c>
      <c r="F192" s="151" t="n">
        <v>787.435000000001</v>
      </c>
      <c r="G192" s="147"/>
      <c r="H192" s="147"/>
      <c r="I192" s="51" t="n">
        <v>313.777</v>
      </c>
      <c r="J192" s="51" t="n">
        <v>522.428</v>
      </c>
      <c r="K192" s="51" t="n">
        <v>2561.041</v>
      </c>
      <c r="L192" s="51" t="n">
        <v>859.315</v>
      </c>
      <c r="M192" s="51" t="n">
        <v>1089.141</v>
      </c>
      <c r="N192" s="51" t="n">
        <v>806.331</v>
      </c>
      <c r="O192" s="51" t="n">
        <v>-96</v>
      </c>
      <c r="P192" s="57" t="n">
        <v>6843.468</v>
      </c>
      <c r="Q192" s="50" t="n">
        <v>223.366</v>
      </c>
      <c r="R192" s="51" t="n">
        <v>-4.2</v>
      </c>
      <c r="S192" s="51" t="n">
        <v>219.166</v>
      </c>
      <c r="T192" s="56" t="n">
        <v>15259524</v>
      </c>
      <c r="U192" s="125" t="n">
        <v>11493730</v>
      </c>
      <c r="V192" s="58" t="n">
        <v>0</v>
      </c>
      <c r="W192" s="130" t="n">
        <v>50.3135407267776</v>
      </c>
      <c r="X192" s="148" t="n">
        <v>69</v>
      </c>
      <c r="Y192" s="149" t="n">
        <v>40</v>
      </c>
      <c r="Z192" s="150" t="n">
        <v>54.5</v>
      </c>
    </row>
    <row r="193" customFormat="false" ht="11.25" hidden="true" customHeight="false" outlineLevel="0" collapsed="false">
      <c r="A193" s="134" t="s">
        <v>74</v>
      </c>
      <c r="B193" s="81" t="n">
        <v>37019</v>
      </c>
      <c r="C193" s="56" t="n">
        <v>4068.365</v>
      </c>
      <c r="D193" s="51" t="n">
        <v>2921.105</v>
      </c>
      <c r="E193" s="57" t="n">
        <v>6989.47</v>
      </c>
      <c r="F193" s="151" t="n">
        <v>638.374</v>
      </c>
      <c r="G193" s="147"/>
      <c r="H193" s="147"/>
      <c r="I193" s="51" t="n">
        <v>293.768</v>
      </c>
      <c r="J193" s="51" t="n">
        <v>507.735</v>
      </c>
      <c r="K193" s="51" t="n">
        <v>2674.794</v>
      </c>
      <c r="L193" s="51" t="n">
        <v>723.672</v>
      </c>
      <c r="M193" s="51" t="n">
        <v>1079.236</v>
      </c>
      <c r="N193" s="51" t="n">
        <v>820.344</v>
      </c>
      <c r="O193" s="51" t="n">
        <v>-108</v>
      </c>
      <c r="P193" s="57" t="n">
        <v>6629.923</v>
      </c>
      <c r="Q193" s="50" t="n">
        <v>302.18</v>
      </c>
      <c r="R193" s="51" t="n">
        <v>57.367</v>
      </c>
      <c r="S193" s="51" t="n">
        <v>359.547</v>
      </c>
      <c r="T193" s="56" t="n">
        <v>15561704</v>
      </c>
      <c r="U193" s="125" t="n">
        <v>11551097</v>
      </c>
      <c r="V193" s="58" t="n">
        <v>4.54747350886464E-013</v>
      </c>
      <c r="W193" s="130" t="n">
        <v>54.0281080362247</v>
      </c>
      <c r="X193" s="148" t="n">
        <v>79</v>
      </c>
      <c r="Y193" s="149" t="n">
        <v>44</v>
      </c>
      <c r="Z193" s="150" t="n">
        <v>61.5</v>
      </c>
    </row>
    <row r="194" customFormat="false" ht="11.25" hidden="true" customHeight="false" outlineLevel="0" collapsed="false">
      <c r="A194" s="134" t="s">
        <v>68</v>
      </c>
      <c r="B194" s="81" t="n">
        <v>37020</v>
      </c>
      <c r="C194" s="56" t="n">
        <v>4106.573</v>
      </c>
      <c r="D194" s="51" t="n">
        <v>2969.146</v>
      </c>
      <c r="E194" s="57" t="n">
        <v>7075.719</v>
      </c>
      <c r="F194" s="151" t="n">
        <v>391.759000000001</v>
      </c>
      <c r="G194" s="147"/>
      <c r="H194" s="147"/>
      <c r="I194" s="51" t="n">
        <v>282.747</v>
      </c>
      <c r="J194" s="51" t="n">
        <v>539.074</v>
      </c>
      <c r="K194" s="51" t="n">
        <v>2702.648</v>
      </c>
      <c r="L194" s="51" t="n">
        <v>632.248</v>
      </c>
      <c r="M194" s="51" t="n">
        <v>1126.553</v>
      </c>
      <c r="N194" s="51" t="n">
        <v>820.428</v>
      </c>
      <c r="O194" s="51" t="n">
        <v>100</v>
      </c>
      <c r="P194" s="57" t="n">
        <v>6595.457</v>
      </c>
      <c r="Q194" s="50" t="n">
        <v>349.112</v>
      </c>
      <c r="R194" s="51" t="n">
        <v>131.15</v>
      </c>
      <c r="S194" s="51" t="n">
        <v>480.262</v>
      </c>
      <c r="T194" s="56" t="n">
        <v>15910816</v>
      </c>
      <c r="U194" s="125" t="n">
        <v>11682247</v>
      </c>
      <c r="V194" s="58" t="n">
        <v>0</v>
      </c>
      <c r="W194" s="130" t="n">
        <v>61.4146346850377</v>
      </c>
      <c r="X194" s="148" t="n">
        <v>83</v>
      </c>
      <c r="Y194" s="149" t="n">
        <v>54</v>
      </c>
      <c r="Z194" s="150" t="n">
        <v>68.5</v>
      </c>
    </row>
    <row r="195" customFormat="false" ht="11.25" hidden="true" customHeight="false" outlineLevel="0" collapsed="false">
      <c r="A195" s="134" t="s">
        <v>69</v>
      </c>
      <c r="B195" s="81" t="n">
        <v>37021</v>
      </c>
      <c r="C195" s="56" t="n">
        <v>4063.935</v>
      </c>
      <c r="D195" s="51" t="n">
        <v>2990.294</v>
      </c>
      <c r="E195" s="57" t="n">
        <v>7054.229</v>
      </c>
      <c r="F195" s="151" t="n">
        <v>518.907999999999</v>
      </c>
      <c r="G195" s="147"/>
      <c r="H195" s="147"/>
      <c r="I195" s="51" t="n">
        <v>253.918</v>
      </c>
      <c r="J195" s="51" t="n">
        <v>483.201</v>
      </c>
      <c r="K195" s="51" t="n">
        <v>2768.887</v>
      </c>
      <c r="L195" s="51" t="n">
        <v>623.602</v>
      </c>
      <c r="M195" s="51" t="n">
        <v>1111.793</v>
      </c>
      <c r="N195" s="51" t="n">
        <v>805.871</v>
      </c>
      <c r="O195" s="51" t="n">
        <v>100</v>
      </c>
      <c r="P195" s="57" t="n">
        <v>6666.18</v>
      </c>
      <c r="Q195" s="50" t="n">
        <v>329.074</v>
      </c>
      <c r="R195" s="51" t="n">
        <v>58.975</v>
      </c>
      <c r="S195" s="51" t="n">
        <v>388.049</v>
      </c>
      <c r="T195" s="56" t="n">
        <v>16239890</v>
      </c>
      <c r="U195" s="125" t="n">
        <v>11741222</v>
      </c>
      <c r="V195" s="58" t="n">
        <v>0</v>
      </c>
      <c r="W195" s="130" t="n">
        <v>63.5922048208653</v>
      </c>
      <c r="X195" s="148" t="n">
        <v>76</v>
      </c>
      <c r="Y195" s="149" t="n">
        <v>50</v>
      </c>
      <c r="Z195" s="150" t="n">
        <v>63</v>
      </c>
    </row>
    <row r="196" customFormat="false" ht="11.25" hidden="true" customHeight="false" outlineLevel="0" collapsed="false">
      <c r="A196" s="134" t="s">
        <v>70</v>
      </c>
      <c r="B196" s="81" t="n">
        <v>37022</v>
      </c>
      <c r="C196" s="56" t="n">
        <v>4127.79</v>
      </c>
      <c r="D196" s="51" t="n">
        <v>3089.336</v>
      </c>
      <c r="E196" s="57" t="n">
        <v>7217.126</v>
      </c>
      <c r="F196" s="151" t="n">
        <v>540.942</v>
      </c>
      <c r="G196" s="147"/>
      <c r="H196" s="147"/>
      <c r="I196" s="51" t="n">
        <v>271.391</v>
      </c>
      <c r="J196" s="51" t="n">
        <v>483.091</v>
      </c>
      <c r="K196" s="51" t="n">
        <v>2807.016</v>
      </c>
      <c r="L196" s="51" t="n">
        <v>708.574</v>
      </c>
      <c r="M196" s="51" t="n">
        <v>1137.366</v>
      </c>
      <c r="N196" s="51" t="n">
        <v>810.474</v>
      </c>
      <c r="O196" s="51" t="n">
        <v>100</v>
      </c>
      <c r="P196" s="57" t="n">
        <v>6858.854</v>
      </c>
      <c r="Q196" s="50" t="n">
        <v>311.286</v>
      </c>
      <c r="R196" s="51" t="n">
        <v>46.986</v>
      </c>
      <c r="S196" s="51" t="n">
        <v>358.272</v>
      </c>
      <c r="T196" s="56" t="n">
        <v>16551176</v>
      </c>
      <c r="U196" s="125" t="n">
        <v>11788208</v>
      </c>
      <c r="V196" s="58" t="n">
        <v>0</v>
      </c>
      <c r="W196" s="130" t="n">
        <v>61.4643528955811</v>
      </c>
      <c r="X196" s="148" t="n">
        <v>84</v>
      </c>
      <c r="Y196" s="149" t="n">
        <v>44</v>
      </c>
      <c r="Z196" s="150" t="n">
        <v>64</v>
      </c>
    </row>
    <row r="197" customFormat="false" ht="11.25" hidden="true" customHeight="false" outlineLevel="0" collapsed="false">
      <c r="A197" s="134" t="s">
        <v>71</v>
      </c>
      <c r="B197" s="81" t="n">
        <v>37023</v>
      </c>
      <c r="C197" s="56" t="n">
        <v>4082.991</v>
      </c>
      <c r="D197" s="51" t="n">
        <v>3114.354</v>
      </c>
      <c r="E197" s="57" t="n">
        <v>7197.345</v>
      </c>
      <c r="F197" s="151" t="n">
        <v>488.643999999999</v>
      </c>
      <c r="G197" s="147"/>
      <c r="H197" s="147"/>
      <c r="I197" s="51" t="n">
        <v>251.806</v>
      </c>
      <c r="J197" s="51" t="n">
        <v>498.265</v>
      </c>
      <c r="K197" s="51" t="n">
        <v>2838.876</v>
      </c>
      <c r="L197" s="51" t="n">
        <v>693.894</v>
      </c>
      <c r="M197" s="51" t="n">
        <v>1179.578</v>
      </c>
      <c r="N197" s="51" t="n">
        <v>803.112</v>
      </c>
      <c r="O197" s="51" t="n">
        <v>96</v>
      </c>
      <c r="P197" s="57" t="n">
        <v>6850.175</v>
      </c>
      <c r="Q197" s="50" t="n">
        <v>299.858</v>
      </c>
      <c r="R197" s="51" t="n">
        <v>47.312</v>
      </c>
      <c r="S197" s="51" t="n">
        <v>347.17</v>
      </c>
      <c r="T197" s="56" t="n">
        <v>16851034</v>
      </c>
      <c r="U197" s="125" t="n">
        <v>11835520</v>
      </c>
      <c r="V197" s="58" t="n">
        <v>0</v>
      </c>
      <c r="W197" s="130" t="n">
        <v>60.1282032176146</v>
      </c>
      <c r="X197" s="148" t="n">
        <v>90</v>
      </c>
      <c r="Y197" s="149" t="n">
        <v>56</v>
      </c>
      <c r="Z197" s="150" t="n">
        <v>73</v>
      </c>
    </row>
    <row r="198" customFormat="false" ht="11.25" hidden="true" customHeight="false" outlineLevel="0" collapsed="false">
      <c r="A198" s="134" t="s">
        <v>72</v>
      </c>
      <c r="B198" s="81" t="n">
        <v>37024</v>
      </c>
      <c r="C198" s="56" t="n">
        <v>4105.549</v>
      </c>
      <c r="D198" s="51" t="n">
        <v>3133.369</v>
      </c>
      <c r="E198" s="57" t="n">
        <v>7238.918</v>
      </c>
      <c r="F198" s="151" t="n">
        <v>547.399</v>
      </c>
      <c r="G198" s="147"/>
      <c r="H198" s="147"/>
      <c r="I198" s="51" t="n">
        <v>238.926</v>
      </c>
      <c r="J198" s="51" t="n">
        <v>483.609</v>
      </c>
      <c r="K198" s="51" t="n">
        <v>2743.709</v>
      </c>
      <c r="L198" s="51" t="n">
        <v>831.27</v>
      </c>
      <c r="M198" s="51" t="n">
        <v>1146.592</v>
      </c>
      <c r="N198" s="51" t="n">
        <v>803.955</v>
      </c>
      <c r="O198" s="51" t="n">
        <v>100</v>
      </c>
      <c r="P198" s="57" t="n">
        <v>6895.46</v>
      </c>
      <c r="Q198" s="50" t="n">
        <v>325.752</v>
      </c>
      <c r="R198" s="51" t="n">
        <v>17.706</v>
      </c>
      <c r="S198" s="51" t="n">
        <v>343.458</v>
      </c>
      <c r="T198" s="56" t="n">
        <v>17176786</v>
      </c>
      <c r="U198" s="125" t="n">
        <v>11853226</v>
      </c>
      <c r="V198" s="58" t="n">
        <v>5.11590769747272E-013</v>
      </c>
      <c r="W198" s="130" t="n">
        <v>66.3649219380084</v>
      </c>
      <c r="X198" s="148" t="n">
        <v>79</v>
      </c>
      <c r="Y198" s="149" t="n">
        <v>60</v>
      </c>
      <c r="Z198" s="150" t="n">
        <v>69.5</v>
      </c>
    </row>
    <row r="199" customFormat="false" ht="11.25" hidden="true" customHeight="false" outlineLevel="0" collapsed="false">
      <c r="A199" s="134" t="s">
        <v>73</v>
      </c>
      <c r="B199" s="81" t="n">
        <v>37025</v>
      </c>
      <c r="C199" s="56" t="n">
        <v>4067.544</v>
      </c>
      <c r="D199" s="51" t="n">
        <v>3119.328</v>
      </c>
      <c r="E199" s="57" t="n">
        <v>7186.872</v>
      </c>
      <c r="F199" s="151" t="n">
        <v>446.547</v>
      </c>
      <c r="G199" s="147"/>
      <c r="H199" s="147"/>
      <c r="I199" s="51" t="n">
        <v>252.853</v>
      </c>
      <c r="J199" s="51" t="n">
        <v>487.899</v>
      </c>
      <c r="K199" s="51" t="n">
        <v>2735.817</v>
      </c>
      <c r="L199" s="51" t="n">
        <v>817.778</v>
      </c>
      <c r="M199" s="51" t="n">
        <v>1137.362</v>
      </c>
      <c r="N199" s="51" t="n">
        <v>798.936</v>
      </c>
      <c r="O199" s="51" t="n">
        <v>100</v>
      </c>
      <c r="P199" s="57" t="n">
        <v>6777.192</v>
      </c>
      <c r="Q199" s="50" t="n">
        <v>280.041</v>
      </c>
      <c r="R199" s="51" t="n">
        <v>129.639</v>
      </c>
      <c r="S199" s="51" t="n">
        <v>409.68</v>
      </c>
      <c r="T199" s="56" t="n">
        <v>17456827</v>
      </c>
      <c r="U199" s="125" t="n">
        <v>11982865</v>
      </c>
      <c r="V199" s="58" t="n">
        <v>0</v>
      </c>
      <c r="W199" s="130" t="n">
        <v>67.7474089575127</v>
      </c>
      <c r="X199" s="148" t="n">
        <v>83</v>
      </c>
      <c r="Y199" s="149" t="n">
        <v>55</v>
      </c>
      <c r="Z199" s="150" t="n">
        <v>69</v>
      </c>
    </row>
    <row r="200" customFormat="false" ht="11.25" hidden="true" customHeight="false" outlineLevel="0" collapsed="false">
      <c r="A200" s="134" t="s">
        <v>74</v>
      </c>
      <c r="B200" s="81" t="n">
        <v>37026</v>
      </c>
      <c r="C200" s="56" t="n">
        <v>4069.025</v>
      </c>
      <c r="D200" s="51" t="n">
        <v>3132.209</v>
      </c>
      <c r="E200" s="57" t="n">
        <v>7201.234</v>
      </c>
      <c r="F200" s="151" t="n">
        <v>428.060000000001</v>
      </c>
      <c r="G200" s="147"/>
      <c r="H200" s="147"/>
      <c r="I200" s="51" t="n">
        <v>253.168</v>
      </c>
      <c r="J200" s="51" t="n">
        <v>464.296</v>
      </c>
      <c r="K200" s="51" t="n">
        <v>2674.29</v>
      </c>
      <c r="L200" s="51" t="n">
        <v>859.578</v>
      </c>
      <c r="M200" s="51" t="n">
        <v>1144.087</v>
      </c>
      <c r="N200" s="51" t="n">
        <v>800.789</v>
      </c>
      <c r="O200" s="51" t="n">
        <v>100</v>
      </c>
      <c r="P200" s="57" t="n">
        <v>6724.268</v>
      </c>
      <c r="Q200" s="50" t="n">
        <v>309.501</v>
      </c>
      <c r="R200" s="51" t="n">
        <v>167.465</v>
      </c>
      <c r="S200" s="51" t="n">
        <v>476.966</v>
      </c>
      <c r="T200" s="56" t="n">
        <v>17766328</v>
      </c>
      <c r="U200" s="125" t="n">
        <v>12150330</v>
      </c>
      <c r="V200" s="58" t="n">
        <v>0</v>
      </c>
      <c r="W200" s="130" t="n">
        <v>67.3760778525182</v>
      </c>
      <c r="X200" s="148" t="n">
        <v>83</v>
      </c>
      <c r="Y200" s="149" t="n">
        <v>62</v>
      </c>
      <c r="Z200" s="150" t="n">
        <v>72.5</v>
      </c>
    </row>
    <row r="201" customFormat="false" ht="11.25" hidden="true" customHeight="false" outlineLevel="0" collapsed="false">
      <c r="A201" s="134" t="s">
        <v>68</v>
      </c>
      <c r="B201" s="81" t="n">
        <v>37027</v>
      </c>
      <c r="C201" s="56" t="n">
        <v>4005.885</v>
      </c>
      <c r="D201" s="51" t="n">
        <v>3165.386</v>
      </c>
      <c r="E201" s="57" t="n">
        <v>7171.271</v>
      </c>
      <c r="F201" s="151" t="n">
        <v>456.398</v>
      </c>
      <c r="G201" s="147"/>
      <c r="H201" s="147"/>
      <c r="I201" s="51" t="n">
        <v>270.354</v>
      </c>
      <c r="J201" s="51" t="n">
        <v>479.758</v>
      </c>
      <c r="K201" s="51" t="n">
        <v>2764.499</v>
      </c>
      <c r="L201" s="51" t="n">
        <v>834.971</v>
      </c>
      <c r="M201" s="51" t="n">
        <v>1167.107</v>
      </c>
      <c r="N201" s="51" t="n">
        <v>762.866</v>
      </c>
      <c r="O201" s="51" t="n">
        <v>100</v>
      </c>
      <c r="P201" s="57" t="n">
        <v>6835.953</v>
      </c>
      <c r="Q201" s="50" t="n">
        <v>271.787</v>
      </c>
      <c r="R201" s="51" t="n">
        <v>63.531</v>
      </c>
      <c r="S201" s="51" t="n">
        <v>335.318</v>
      </c>
      <c r="T201" s="56" t="n">
        <v>18038115</v>
      </c>
      <c r="U201" s="125" t="n">
        <v>12213861</v>
      </c>
      <c r="V201" s="58" t="n">
        <v>0</v>
      </c>
      <c r="W201" s="130" t="n">
        <v>69.4015878134343</v>
      </c>
      <c r="X201" s="148" t="n">
        <v>75</v>
      </c>
      <c r="Y201" s="149" t="n">
        <v>57</v>
      </c>
      <c r="Z201" s="150" t="n">
        <v>66</v>
      </c>
    </row>
    <row r="202" customFormat="false" ht="11.25" hidden="true" customHeight="false" outlineLevel="0" collapsed="false">
      <c r="A202" s="134" t="s">
        <v>69</v>
      </c>
      <c r="B202" s="81" t="n">
        <v>37028</v>
      </c>
      <c r="C202" s="56" t="n">
        <v>4070.292</v>
      </c>
      <c r="D202" s="51" t="n">
        <v>3203.719</v>
      </c>
      <c r="E202" s="57" t="n">
        <v>7274.011</v>
      </c>
      <c r="F202" s="151" t="n">
        <v>577.730000000001</v>
      </c>
      <c r="G202" s="147"/>
      <c r="H202" s="147"/>
      <c r="I202" s="51" t="n">
        <v>276.399</v>
      </c>
      <c r="J202" s="51" t="n">
        <v>474.622</v>
      </c>
      <c r="K202" s="51" t="n">
        <v>2771.514</v>
      </c>
      <c r="L202" s="51" t="n">
        <v>860.605</v>
      </c>
      <c r="M202" s="51" t="n">
        <v>1164.718</v>
      </c>
      <c r="N202" s="51" t="n">
        <v>749.916</v>
      </c>
      <c r="O202" s="51" t="n">
        <v>100</v>
      </c>
      <c r="P202" s="57" t="n">
        <v>6975.504</v>
      </c>
      <c r="Q202" s="50" t="n">
        <v>239.236</v>
      </c>
      <c r="R202" s="51" t="n">
        <v>59.271</v>
      </c>
      <c r="S202" s="51" t="n">
        <v>298.507</v>
      </c>
      <c r="T202" s="56" t="n">
        <v>18277351</v>
      </c>
      <c r="U202" s="125" t="n">
        <v>12273132</v>
      </c>
      <c r="V202" s="58" t="n">
        <v>0</v>
      </c>
      <c r="W202" s="130" t="n">
        <v>65.2881363163035</v>
      </c>
      <c r="X202" s="148" t="n">
        <v>75</v>
      </c>
      <c r="Y202" s="149" t="n">
        <v>57</v>
      </c>
      <c r="Z202" s="150" t="n">
        <v>66</v>
      </c>
    </row>
    <row r="203" customFormat="false" ht="11.25" hidden="true" customHeight="false" outlineLevel="0" collapsed="false">
      <c r="A203" s="134" t="s">
        <v>70</v>
      </c>
      <c r="B203" s="81" t="n">
        <v>37029</v>
      </c>
      <c r="C203" s="56" t="n">
        <v>4061.451</v>
      </c>
      <c r="D203" s="51" t="n">
        <v>3199.178</v>
      </c>
      <c r="E203" s="57" t="n">
        <v>7260.629</v>
      </c>
      <c r="F203" s="151" t="n">
        <v>575.958</v>
      </c>
      <c r="G203" s="147"/>
      <c r="H203" s="147"/>
      <c r="I203" s="51" t="n">
        <v>256.181</v>
      </c>
      <c r="J203" s="51" t="n">
        <v>472.746</v>
      </c>
      <c r="K203" s="51" t="n">
        <v>2778.119</v>
      </c>
      <c r="L203" s="51" t="n">
        <v>863.918</v>
      </c>
      <c r="M203" s="51" t="n">
        <v>1082.82</v>
      </c>
      <c r="N203" s="51" t="n">
        <v>751.87</v>
      </c>
      <c r="O203" s="51" t="n">
        <v>95</v>
      </c>
      <c r="P203" s="57" t="n">
        <v>6876.612</v>
      </c>
      <c r="Q203" s="50" t="n">
        <v>254.651</v>
      </c>
      <c r="R203" s="51" t="n">
        <v>129.366</v>
      </c>
      <c r="S203" s="51" t="n">
        <v>384.017</v>
      </c>
      <c r="T203" s="56" t="n">
        <v>18532002</v>
      </c>
      <c r="U203" s="125" t="n">
        <v>12402498</v>
      </c>
      <c r="V203" s="58" t="n">
        <v>0</v>
      </c>
      <c r="W203" s="130" t="n">
        <v>54.3138144837061</v>
      </c>
      <c r="X203" s="148" t="n">
        <v>74</v>
      </c>
      <c r="Y203" s="149" t="n">
        <v>59</v>
      </c>
      <c r="Z203" s="150" t="n">
        <v>66.5</v>
      </c>
    </row>
    <row r="204" customFormat="false" ht="11.25" hidden="true" customHeight="false" outlineLevel="0" collapsed="false">
      <c r="A204" s="134" t="s">
        <v>71</v>
      </c>
      <c r="B204" s="81" t="n">
        <v>37030</v>
      </c>
      <c r="C204" s="56" t="n">
        <v>4074.235</v>
      </c>
      <c r="D204" s="51" t="n">
        <v>3165.399</v>
      </c>
      <c r="E204" s="57" t="n">
        <v>7239.634</v>
      </c>
      <c r="F204" s="151" t="n">
        <v>455.271999999999</v>
      </c>
      <c r="G204" s="147"/>
      <c r="H204" s="147"/>
      <c r="I204" s="51" t="n">
        <v>233.289</v>
      </c>
      <c r="J204" s="51" t="n">
        <v>484.271</v>
      </c>
      <c r="K204" s="51" t="n">
        <v>2768.874</v>
      </c>
      <c r="L204" s="51" t="n">
        <v>847.272</v>
      </c>
      <c r="M204" s="51" t="n">
        <v>1169.769</v>
      </c>
      <c r="N204" s="51" t="n">
        <v>743.654</v>
      </c>
      <c r="O204" s="51" t="n">
        <v>100</v>
      </c>
      <c r="P204" s="57" t="n">
        <v>6802.401</v>
      </c>
      <c r="Q204" s="50" t="n">
        <v>292.493</v>
      </c>
      <c r="R204" s="51" t="n">
        <v>144.74</v>
      </c>
      <c r="S204" s="51" t="n">
        <v>437.233</v>
      </c>
      <c r="T204" s="56" t="n">
        <v>18824495</v>
      </c>
      <c r="U204" s="125" t="n">
        <v>12547238</v>
      </c>
      <c r="V204" s="58" t="n">
        <v>0</v>
      </c>
      <c r="W204" s="130" t="n">
        <v>61.2409959544422</v>
      </c>
      <c r="X204" s="148" t="n">
        <v>76</v>
      </c>
      <c r="Y204" s="149" t="n">
        <v>51</v>
      </c>
      <c r="Z204" s="150" t="n">
        <v>63.5</v>
      </c>
    </row>
    <row r="205" customFormat="false" ht="11.25" hidden="true" customHeight="false" outlineLevel="0" collapsed="false">
      <c r="A205" s="134" t="s">
        <v>72</v>
      </c>
      <c r="B205" s="81" t="n">
        <v>37031</v>
      </c>
      <c r="C205" s="56" t="n">
        <v>4018.883</v>
      </c>
      <c r="D205" s="51" t="n">
        <v>3075.47</v>
      </c>
      <c r="E205" s="57" t="n">
        <v>7094.353</v>
      </c>
      <c r="F205" s="151" t="n">
        <v>545.293</v>
      </c>
      <c r="G205" s="147"/>
      <c r="H205" s="147"/>
      <c r="I205" s="51" t="n">
        <v>241.656</v>
      </c>
      <c r="J205" s="51" t="n">
        <v>488.751</v>
      </c>
      <c r="K205" s="51" t="n">
        <v>2722.942</v>
      </c>
      <c r="L205" s="51" t="n">
        <v>825.138</v>
      </c>
      <c r="M205" s="51" t="n">
        <v>1088.468</v>
      </c>
      <c r="N205" s="51" t="n">
        <v>772.074</v>
      </c>
      <c r="O205" s="51" t="n">
        <v>97</v>
      </c>
      <c r="P205" s="57" t="n">
        <v>6781.322</v>
      </c>
      <c r="Q205" s="50" t="n">
        <v>282.106</v>
      </c>
      <c r="R205" s="51" t="n">
        <v>30.925</v>
      </c>
      <c r="S205" s="51" t="n">
        <v>313.031</v>
      </c>
      <c r="T205" s="56" t="n">
        <v>19106601</v>
      </c>
      <c r="U205" s="125" t="n">
        <v>12578163</v>
      </c>
      <c r="V205" s="58" t="n">
        <v>0</v>
      </c>
      <c r="W205" s="130" t="n">
        <v>55.7694756258688</v>
      </c>
      <c r="X205" s="148" t="n">
        <v>74</v>
      </c>
      <c r="Y205" s="149" t="n">
        <v>49</v>
      </c>
      <c r="Z205" s="150" t="n">
        <v>61.5</v>
      </c>
    </row>
    <row r="206" customFormat="false" ht="11.25" hidden="true" customHeight="false" outlineLevel="0" collapsed="false">
      <c r="A206" s="134" t="s">
        <v>73</v>
      </c>
      <c r="B206" s="81" t="n">
        <v>37032</v>
      </c>
      <c r="C206" s="56" t="n">
        <v>4076.819</v>
      </c>
      <c r="D206" s="51" t="n">
        <v>3222.817</v>
      </c>
      <c r="E206" s="57" t="n">
        <v>7299.636</v>
      </c>
      <c r="F206" s="151" t="n">
        <v>599.952000000001</v>
      </c>
      <c r="G206" s="147"/>
      <c r="H206" s="147"/>
      <c r="I206" s="51" t="n">
        <v>270.967</v>
      </c>
      <c r="J206" s="51" t="n">
        <v>489.59</v>
      </c>
      <c r="K206" s="51" t="n">
        <v>2789.181</v>
      </c>
      <c r="L206" s="51" t="n">
        <v>854.192</v>
      </c>
      <c r="M206" s="51" t="n">
        <v>1170.53</v>
      </c>
      <c r="N206" s="51" t="n">
        <v>764.263</v>
      </c>
      <c r="O206" s="51" t="n">
        <v>100</v>
      </c>
      <c r="P206" s="57" t="n">
        <v>7038.675</v>
      </c>
      <c r="Q206" s="50" t="n">
        <v>232.437</v>
      </c>
      <c r="R206" s="51" t="n">
        <v>28.524</v>
      </c>
      <c r="S206" s="51" t="n">
        <v>260.961</v>
      </c>
      <c r="T206" s="56" t="n">
        <v>19339038</v>
      </c>
      <c r="U206" s="125" t="n">
        <v>12606687</v>
      </c>
      <c r="V206" s="58" t="n">
        <v>0</v>
      </c>
      <c r="W206" s="130" t="n">
        <v>50.3315926422507</v>
      </c>
      <c r="X206" s="148" t="n">
        <v>66</v>
      </c>
      <c r="Y206" s="149" t="n">
        <v>39</v>
      </c>
      <c r="Z206" s="150" t="n">
        <v>52.5</v>
      </c>
    </row>
    <row r="207" customFormat="false" ht="11.25" hidden="true" customHeight="false" outlineLevel="0" collapsed="false">
      <c r="A207" s="134" t="s">
        <v>74</v>
      </c>
      <c r="B207" s="81" t="n">
        <v>37033</v>
      </c>
      <c r="C207" s="56" t="n">
        <v>4102.665</v>
      </c>
      <c r="D207" s="51" t="n">
        <v>3079.63</v>
      </c>
      <c r="E207" s="57" t="n">
        <v>7182.295</v>
      </c>
      <c r="F207" s="151" t="n">
        <v>577.756</v>
      </c>
      <c r="G207" s="147"/>
      <c r="H207" s="147"/>
      <c r="I207" s="51" t="n">
        <v>278.532</v>
      </c>
      <c r="J207" s="51" t="n">
        <v>471.088</v>
      </c>
      <c r="K207" s="51" t="n">
        <v>2674.262</v>
      </c>
      <c r="L207" s="51" t="n">
        <v>887.749</v>
      </c>
      <c r="M207" s="51" t="n">
        <v>1174.021</v>
      </c>
      <c r="N207" s="51" t="n">
        <v>762.916</v>
      </c>
      <c r="O207" s="51" t="n">
        <v>100</v>
      </c>
      <c r="P207" s="57" t="n">
        <v>6926.324</v>
      </c>
      <c r="Q207" s="50" t="n">
        <v>151.755</v>
      </c>
      <c r="R207" s="51" t="n">
        <v>104.216</v>
      </c>
      <c r="S207" s="51" t="n">
        <v>255.971</v>
      </c>
      <c r="T207" s="56" t="n">
        <v>19490793</v>
      </c>
      <c r="U207" s="125" t="n">
        <v>12710903</v>
      </c>
      <c r="V207" s="58" t="n">
        <v>-4.54747350886464E-013</v>
      </c>
      <c r="W207" s="130" t="n">
        <v>48.1998859171764</v>
      </c>
      <c r="X207" s="148" t="n">
        <v>77</v>
      </c>
      <c r="Y207" s="149" t="n">
        <v>45</v>
      </c>
      <c r="Z207" s="150" t="n">
        <v>61</v>
      </c>
    </row>
    <row r="208" customFormat="false" ht="11.25" hidden="true" customHeight="false" outlineLevel="0" collapsed="false">
      <c r="A208" s="134" t="s">
        <v>68</v>
      </c>
      <c r="B208" s="81" t="n">
        <v>37034</v>
      </c>
      <c r="C208" s="56" t="n">
        <v>3970.06</v>
      </c>
      <c r="D208" s="51" t="n">
        <v>3037.079</v>
      </c>
      <c r="E208" s="57" t="n">
        <v>7007.139</v>
      </c>
      <c r="F208" s="151" t="n">
        <v>529.648</v>
      </c>
      <c r="G208" s="147"/>
      <c r="H208" s="147"/>
      <c r="I208" s="51" t="n">
        <v>290.091</v>
      </c>
      <c r="J208" s="51" t="n">
        <v>466.532</v>
      </c>
      <c r="K208" s="51" t="n">
        <v>2660.65</v>
      </c>
      <c r="L208" s="51" t="n">
        <v>847.609</v>
      </c>
      <c r="M208" s="51" t="n">
        <v>1166.965</v>
      </c>
      <c r="N208" s="51" t="n">
        <v>712.78</v>
      </c>
      <c r="O208" s="51" t="n">
        <v>100</v>
      </c>
      <c r="P208" s="57" t="n">
        <v>6774.275</v>
      </c>
      <c r="Q208" s="50" t="n">
        <v>184.112</v>
      </c>
      <c r="R208" s="51" t="n">
        <v>48.752</v>
      </c>
      <c r="S208" s="51" t="n">
        <v>232.864</v>
      </c>
      <c r="T208" s="56" t="n">
        <v>19674905</v>
      </c>
      <c r="U208" s="125" t="n">
        <v>12759655</v>
      </c>
      <c r="V208" s="58" t="n">
        <v>4.83169060316868E-013</v>
      </c>
      <c r="W208" s="130" t="n">
        <v>58.8216253326641</v>
      </c>
      <c r="X208" s="148" t="n">
        <v>86</v>
      </c>
      <c r="Y208" s="149" t="n">
        <v>50</v>
      </c>
      <c r="Z208" s="150" t="n">
        <v>68</v>
      </c>
    </row>
    <row r="209" customFormat="false" ht="11.25" hidden="true" customHeight="false" outlineLevel="0" collapsed="false">
      <c r="A209" s="134" t="s">
        <v>69</v>
      </c>
      <c r="B209" s="81" t="n">
        <v>37035</v>
      </c>
      <c r="C209" s="56" t="n">
        <v>4058.219</v>
      </c>
      <c r="D209" s="51" t="n">
        <v>3101.031</v>
      </c>
      <c r="E209" s="57" t="n">
        <v>7159.25</v>
      </c>
      <c r="F209" s="151" t="n">
        <v>574.41</v>
      </c>
      <c r="G209" s="147"/>
      <c r="H209" s="147"/>
      <c r="I209" s="51" t="n">
        <v>258</v>
      </c>
      <c r="J209" s="51" t="n">
        <v>481.275</v>
      </c>
      <c r="K209" s="51" t="n">
        <v>2725.742</v>
      </c>
      <c r="L209" s="51" t="n">
        <v>862.271</v>
      </c>
      <c r="M209" s="51" t="n">
        <v>1162.254</v>
      </c>
      <c r="N209" s="51" t="n">
        <v>682.799</v>
      </c>
      <c r="O209" s="51" t="n">
        <v>98</v>
      </c>
      <c r="P209" s="57" t="n">
        <v>6844.751</v>
      </c>
      <c r="Q209" s="50" t="n">
        <v>152.89</v>
      </c>
      <c r="R209" s="51" t="n">
        <v>161.609</v>
      </c>
      <c r="S209" s="51" t="n">
        <v>314.499</v>
      </c>
      <c r="T209" s="56" t="n">
        <v>19827795</v>
      </c>
      <c r="U209" s="125" t="n">
        <v>12921264</v>
      </c>
      <c r="V209" s="58" t="n">
        <v>0</v>
      </c>
      <c r="W209" s="130" t="n">
        <v>59.5237375737022</v>
      </c>
      <c r="X209" s="148" t="n">
        <v>90</v>
      </c>
      <c r="Y209" s="149" t="n">
        <v>52</v>
      </c>
      <c r="Z209" s="150" t="n">
        <v>71</v>
      </c>
    </row>
    <row r="210" customFormat="false" ht="11.25" hidden="true" customHeight="false" outlineLevel="0" collapsed="false">
      <c r="A210" s="134" t="s">
        <v>70</v>
      </c>
      <c r="B210" s="81" t="n">
        <v>37036</v>
      </c>
      <c r="C210" s="56" t="n">
        <v>4123.602</v>
      </c>
      <c r="D210" s="51" t="n">
        <v>3081.69</v>
      </c>
      <c r="E210" s="57" t="n">
        <v>7205.292</v>
      </c>
      <c r="F210" s="151" t="n">
        <v>503.411</v>
      </c>
      <c r="G210" s="147"/>
      <c r="H210" s="147"/>
      <c r="I210" s="51" t="n">
        <v>242</v>
      </c>
      <c r="J210" s="51" t="n">
        <v>471.751</v>
      </c>
      <c r="K210" s="51" t="n">
        <v>2690.334</v>
      </c>
      <c r="L210" s="51" t="n">
        <v>879.115</v>
      </c>
      <c r="M210" s="51" t="n">
        <v>1158.947</v>
      </c>
      <c r="N210" s="51" t="n">
        <v>777.419</v>
      </c>
      <c r="O210" s="51" t="n">
        <v>100</v>
      </c>
      <c r="P210" s="57" t="n">
        <v>6822.977</v>
      </c>
      <c r="Q210" s="50" t="n">
        <v>234.725</v>
      </c>
      <c r="R210" s="51" t="n">
        <v>147.59</v>
      </c>
      <c r="S210" s="51" t="n">
        <v>382.315</v>
      </c>
      <c r="T210" s="56" t="n">
        <v>20062520</v>
      </c>
      <c r="U210" s="125" t="n">
        <v>13068854</v>
      </c>
      <c r="V210" s="58" t="n">
        <v>0</v>
      </c>
      <c r="W210" s="130" t="n">
        <v>57.1574184872762</v>
      </c>
      <c r="X210" s="148" t="n">
        <v>92</v>
      </c>
      <c r="Y210" s="149" t="n">
        <v>61</v>
      </c>
      <c r="Z210" s="150" t="n">
        <v>76.5</v>
      </c>
    </row>
    <row r="211" customFormat="false" ht="11.25" hidden="true" customHeight="false" outlineLevel="0" collapsed="false">
      <c r="A211" s="134" t="s">
        <v>71</v>
      </c>
      <c r="B211" s="81" t="n">
        <v>37037</v>
      </c>
      <c r="C211" s="56" t="n">
        <v>4075.97</v>
      </c>
      <c r="D211" s="51" t="n">
        <v>3035.862</v>
      </c>
      <c r="E211" s="57" t="n">
        <v>7111.832</v>
      </c>
      <c r="F211" s="151" t="n">
        <v>395.382000000001</v>
      </c>
      <c r="G211" s="147"/>
      <c r="H211" s="147"/>
      <c r="I211" s="51" t="n">
        <v>247</v>
      </c>
      <c r="J211" s="51" t="n">
        <v>484.309</v>
      </c>
      <c r="K211" s="51" t="n">
        <v>2597.664</v>
      </c>
      <c r="L211" s="51" t="n">
        <v>879.436</v>
      </c>
      <c r="M211" s="51" t="n">
        <v>1163.875</v>
      </c>
      <c r="N211" s="51" t="n">
        <v>776.094</v>
      </c>
      <c r="O211" s="51" t="n">
        <v>100</v>
      </c>
      <c r="P211" s="57" t="n">
        <v>6643.76</v>
      </c>
      <c r="Q211" s="50" t="n">
        <v>268.31</v>
      </c>
      <c r="R211" s="51" t="n">
        <v>199.762</v>
      </c>
      <c r="S211" s="51" t="n">
        <v>468.072</v>
      </c>
      <c r="T211" s="56" t="n">
        <v>20330830</v>
      </c>
      <c r="U211" s="125" t="n">
        <v>13268616</v>
      </c>
      <c r="V211" s="58" t="n">
        <v>0</v>
      </c>
      <c r="W211" s="130" t="n">
        <v>59.5552522853182</v>
      </c>
      <c r="X211" s="148" t="n">
        <v>90</v>
      </c>
      <c r="Y211" s="149" t="n">
        <v>64</v>
      </c>
      <c r="Z211" s="150" t="n">
        <v>77</v>
      </c>
    </row>
    <row r="212" customFormat="false" ht="11.25" hidden="true" customHeight="false" outlineLevel="0" collapsed="false">
      <c r="A212" s="134" t="s">
        <v>72</v>
      </c>
      <c r="B212" s="81" t="n">
        <v>37038</v>
      </c>
      <c r="C212" s="56" t="n">
        <v>4001.699</v>
      </c>
      <c r="D212" s="51" t="n">
        <v>2986.441</v>
      </c>
      <c r="E212" s="57" t="n">
        <v>6988.14</v>
      </c>
      <c r="F212" s="151" t="n">
        <v>473.039</v>
      </c>
      <c r="G212" s="147"/>
      <c r="H212" s="147"/>
      <c r="I212" s="51" t="n">
        <v>231</v>
      </c>
      <c r="J212" s="51" t="n">
        <v>487.649</v>
      </c>
      <c r="K212" s="51" t="n">
        <v>2485.812</v>
      </c>
      <c r="L212" s="51" t="n">
        <v>901.434</v>
      </c>
      <c r="M212" s="51" t="n">
        <v>1087.06</v>
      </c>
      <c r="N212" s="51" t="n">
        <v>756.62</v>
      </c>
      <c r="O212" s="51" t="n">
        <v>100</v>
      </c>
      <c r="P212" s="57" t="n">
        <v>6522.614</v>
      </c>
      <c r="Q212" s="50" t="n">
        <v>236.157</v>
      </c>
      <c r="R212" s="51" t="n">
        <v>229.369</v>
      </c>
      <c r="S212" s="51" t="n">
        <v>465.526</v>
      </c>
      <c r="T212" s="56" t="n">
        <v>20566987</v>
      </c>
      <c r="U212" s="125" t="n">
        <v>13497985</v>
      </c>
      <c r="V212" s="58" t="n">
        <v>0</v>
      </c>
      <c r="W212" s="130" t="n">
        <v>64.4845513908596</v>
      </c>
      <c r="X212" s="148" t="n">
        <v>88</v>
      </c>
      <c r="Y212" s="149" t="n">
        <v>56</v>
      </c>
      <c r="Z212" s="150" t="n">
        <v>72</v>
      </c>
    </row>
    <row r="213" customFormat="false" ht="11.25" hidden="true" customHeight="false" outlineLevel="0" collapsed="false">
      <c r="A213" s="134" t="s">
        <v>73</v>
      </c>
      <c r="B213" s="81" t="n">
        <v>37039</v>
      </c>
      <c r="C213" s="56" t="n">
        <v>4005.803</v>
      </c>
      <c r="D213" s="51" t="n">
        <v>2958.09</v>
      </c>
      <c r="E213" s="57" t="n">
        <v>6963.893</v>
      </c>
      <c r="F213" s="151" t="n">
        <v>492.009</v>
      </c>
      <c r="G213" s="147"/>
      <c r="H213" s="147"/>
      <c r="I213" s="51" t="n">
        <v>230</v>
      </c>
      <c r="J213" s="51" t="n">
        <v>485.791</v>
      </c>
      <c r="K213" s="51" t="n">
        <v>2481.805</v>
      </c>
      <c r="L213" s="51" t="n">
        <v>878.17</v>
      </c>
      <c r="M213" s="51" t="n">
        <v>1087.104</v>
      </c>
      <c r="N213" s="51" t="n">
        <v>757.073</v>
      </c>
      <c r="O213" s="51" t="n">
        <v>98</v>
      </c>
      <c r="P213" s="57" t="n">
        <v>6509.952</v>
      </c>
      <c r="Q213" s="50" t="n">
        <v>271.497</v>
      </c>
      <c r="R213" s="51" t="n">
        <v>182.444</v>
      </c>
      <c r="S213" s="51" t="n">
        <v>453.941</v>
      </c>
      <c r="T213" s="56" t="n">
        <v>20838484</v>
      </c>
      <c r="U213" s="125" t="n">
        <v>13680429</v>
      </c>
      <c r="V213" s="58" t="n">
        <v>0</v>
      </c>
      <c r="W213" s="130" t="n">
        <v>64.0497246040173</v>
      </c>
      <c r="X213" s="148" t="n">
        <v>82</v>
      </c>
      <c r="Y213" s="149" t="n">
        <v>65</v>
      </c>
      <c r="Z213" s="150" t="n">
        <v>73.5</v>
      </c>
    </row>
    <row r="214" customFormat="false" ht="11.25" hidden="true" customHeight="false" outlineLevel="0" collapsed="false">
      <c r="A214" s="134" t="s">
        <v>74</v>
      </c>
      <c r="B214" s="81" t="n">
        <v>37040</v>
      </c>
      <c r="C214" s="56" t="n">
        <v>4005.898</v>
      </c>
      <c r="D214" s="51" t="n">
        <v>3150.44</v>
      </c>
      <c r="E214" s="57" t="n">
        <v>7156.338</v>
      </c>
      <c r="F214" s="151" t="n">
        <v>439.529</v>
      </c>
      <c r="G214" s="147"/>
      <c r="H214" s="147"/>
      <c r="I214" s="51" t="n">
        <v>261</v>
      </c>
      <c r="J214" s="51" t="n">
        <v>482.609</v>
      </c>
      <c r="K214" s="51" t="n">
        <v>2720.797</v>
      </c>
      <c r="L214" s="51" t="n">
        <v>863.541</v>
      </c>
      <c r="M214" s="51" t="n">
        <v>1164.251</v>
      </c>
      <c r="N214" s="51" t="n">
        <v>785.646</v>
      </c>
      <c r="O214" s="51" t="n">
        <v>100</v>
      </c>
      <c r="P214" s="57" t="n">
        <v>6817.373</v>
      </c>
      <c r="Q214" s="50" t="n">
        <v>235.658</v>
      </c>
      <c r="R214" s="51" t="n">
        <v>103.307</v>
      </c>
      <c r="S214" s="51" t="n">
        <v>338.965</v>
      </c>
      <c r="T214" s="56" t="n">
        <v>21074142</v>
      </c>
      <c r="U214" s="125" t="n">
        <v>13783736</v>
      </c>
      <c r="V214" s="58" t="n">
        <v>0</v>
      </c>
      <c r="W214" s="130" t="n">
        <v>64.2137954427783</v>
      </c>
      <c r="X214" s="148" t="n">
        <v>80</v>
      </c>
      <c r="Y214" s="149" t="n">
        <v>59</v>
      </c>
      <c r="Z214" s="150" t="n">
        <v>69.5</v>
      </c>
    </row>
    <row r="215" customFormat="false" ht="11.25" hidden="true" customHeight="false" outlineLevel="0" collapsed="false">
      <c r="A215" s="134" t="s">
        <v>68</v>
      </c>
      <c r="B215" s="81" t="n">
        <v>37041</v>
      </c>
      <c r="C215" s="56" t="n">
        <v>3990.299</v>
      </c>
      <c r="D215" s="51" t="n">
        <v>3157.846</v>
      </c>
      <c r="E215" s="57" t="n">
        <v>7148.145</v>
      </c>
      <c r="F215" s="151" t="n">
        <v>469.627000000001</v>
      </c>
      <c r="G215" s="147"/>
      <c r="H215" s="147"/>
      <c r="I215" s="51" t="n">
        <v>261</v>
      </c>
      <c r="J215" s="51" t="n">
        <v>476.168</v>
      </c>
      <c r="K215" s="51" t="n">
        <v>2765.121</v>
      </c>
      <c r="L215" s="51" t="n">
        <v>852.158</v>
      </c>
      <c r="M215" s="51" t="n">
        <v>1136.669</v>
      </c>
      <c r="N215" s="51" t="n">
        <v>773.142</v>
      </c>
      <c r="O215" s="51" t="n">
        <v>93</v>
      </c>
      <c r="P215" s="57" t="n">
        <v>6826.885</v>
      </c>
      <c r="Q215" s="50" t="n">
        <v>235.25</v>
      </c>
      <c r="R215" s="51" t="n">
        <v>86.01</v>
      </c>
      <c r="S215" s="51" t="n">
        <v>321.26</v>
      </c>
      <c r="T215" s="56" t="n">
        <v>21309392</v>
      </c>
      <c r="U215" s="125" t="n">
        <v>13869746</v>
      </c>
      <c r="V215" s="58" t="n">
        <v>0</v>
      </c>
      <c r="W215" s="130" t="n">
        <v>61.7360601925807</v>
      </c>
      <c r="X215" s="148" t="n">
        <v>74</v>
      </c>
      <c r="Y215" s="149" t="n">
        <v>49</v>
      </c>
      <c r="Z215" s="150" t="n">
        <v>61.5</v>
      </c>
    </row>
    <row r="216" customFormat="false" ht="12" hidden="true" customHeight="false" outlineLevel="0" collapsed="false">
      <c r="A216" s="137" t="s">
        <v>69</v>
      </c>
      <c r="B216" s="82" t="n">
        <v>37042</v>
      </c>
      <c r="C216" s="70" t="n">
        <v>4009.977</v>
      </c>
      <c r="D216" s="66" t="n">
        <v>3112.584</v>
      </c>
      <c r="E216" s="71" t="n">
        <v>7122.561</v>
      </c>
      <c r="F216" s="152" t="n">
        <v>612.454</v>
      </c>
      <c r="G216" s="153"/>
      <c r="H216" s="153"/>
      <c r="I216" s="66" t="n">
        <v>262</v>
      </c>
      <c r="J216" s="66" t="n">
        <v>472.183</v>
      </c>
      <c r="K216" s="66" t="n">
        <v>2685.695</v>
      </c>
      <c r="L216" s="66" t="n">
        <v>886.657</v>
      </c>
      <c r="M216" s="66" t="n">
        <v>1085.392</v>
      </c>
      <c r="N216" s="66" t="n">
        <v>789.117</v>
      </c>
      <c r="O216" s="66" t="n">
        <v>94</v>
      </c>
      <c r="P216" s="71" t="n">
        <v>6887.498</v>
      </c>
      <c r="Q216" s="65" t="n">
        <v>168.206</v>
      </c>
      <c r="R216" s="66" t="n">
        <v>66.857</v>
      </c>
      <c r="S216" s="66" t="n">
        <v>235.063</v>
      </c>
      <c r="T216" s="70" t="n">
        <v>21477598</v>
      </c>
      <c r="U216" s="139" t="n">
        <v>13936603</v>
      </c>
      <c r="V216" s="72" t="n">
        <v>0</v>
      </c>
      <c r="W216" s="144" t="n">
        <v>57.0446109873361</v>
      </c>
      <c r="X216" s="154" t="n">
        <v>79</v>
      </c>
      <c r="Y216" s="155" t="n">
        <v>50</v>
      </c>
      <c r="Z216" s="156" t="n">
        <v>64.5</v>
      </c>
    </row>
    <row r="217" customFormat="false" ht="11.25" hidden="true" customHeight="false" outlineLevel="0" collapsed="false">
      <c r="A217" s="134" t="s">
        <v>70</v>
      </c>
      <c r="B217" s="81" t="n">
        <v>37043</v>
      </c>
      <c r="C217" s="56" t="n">
        <v>3942.305</v>
      </c>
      <c r="D217" s="51" t="n">
        <v>3120.921</v>
      </c>
      <c r="E217" s="57" t="n">
        <v>7063.226</v>
      </c>
      <c r="F217" s="151" t="n">
        <v>433.662</v>
      </c>
      <c r="G217" s="147"/>
      <c r="H217" s="147"/>
      <c r="I217" s="51" t="n">
        <v>252</v>
      </c>
      <c r="J217" s="51" t="n">
        <v>409.076</v>
      </c>
      <c r="K217" s="51" t="n">
        <v>2766.645</v>
      </c>
      <c r="L217" s="51" t="n">
        <v>857.924</v>
      </c>
      <c r="M217" s="51" t="n">
        <v>1145.849</v>
      </c>
      <c r="N217" s="51" t="n">
        <v>747.81</v>
      </c>
      <c r="O217" s="51" t="n">
        <v>100</v>
      </c>
      <c r="P217" s="57" t="n">
        <v>6712.966</v>
      </c>
      <c r="Q217" s="50" t="n">
        <v>265.053</v>
      </c>
      <c r="R217" s="51" t="n">
        <v>85.207</v>
      </c>
      <c r="S217" s="51" t="n">
        <v>350.26</v>
      </c>
      <c r="T217" s="56" t="n">
        <v>21742651</v>
      </c>
      <c r="U217" s="125" t="n">
        <v>14021810</v>
      </c>
      <c r="V217" s="58" t="n">
        <v>0</v>
      </c>
      <c r="W217" s="130" t="n">
        <v>62.5640201791986</v>
      </c>
      <c r="X217" s="148" t="n">
        <v>92</v>
      </c>
      <c r="Y217" s="149" t="n">
        <v>55</v>
      </c>
      <c r="Z217" s="150" t="n">
        <v>73.5</v>
      </c>
    </row>
    <row r="218" customFormat="false" ht="11.25" hidden="true" customHeight="false" outlineLevel="0" collapsed="false">
      <c r="A218" s="134" t="s">
        <v>71</v>
      </c>
      <c r="B218" s="81" t="n">
        <v>37044</v>
      </c>
      <c r="C218" s="56" t="n">
        <v>4064.642</v>
      </c>
      <c r="D218" s="51" t="n">
        <v>3050.672</v>
      </c>
      <c r="E218" s="57" t="n">
        <v>7115.314</v>
      </c>
      <c r="F218" s="151" t="n">
        <v>500.06</v>
      </c>
      <c r="G218" s="147"/>
      <c r="H218" s="147"/>
      <c r="I218" s="51" t="n">
        <v>235.047</v>
      </c>
      <c r="J218" s="51" t="n">
        <v>478.976</v>
      </c>
      <c r="K218" s="51" t="n">
        <v>2608.303</v>
      </c>
      <c r="L218" s="51" t="n">
        <v>861.691</v>
      </c>
      <c r="M218" s="51" t="n">
        <v>1152.863</v>
      </c>
      <c r="N218" s="51" t="n">
        <v>808.523</v>
      </c>
      <c r="O218" s="51" t="n">
        <v>100</v>
      </c>
      <c r="P218" s="57" t="n">
        <v>6745.463</v>
      </c>
      <c r="Q218" s="50" t="n">
        <v>233.687</v>
      </c>
      <c r="R218" s="51" t="n">
        <v>136.164</v>
      </c>
      <c r="S218" s="51" t="n">
        <v>369.851</v>
      </c>
      <c r="T218" s="56" t="n">
        <v>21976338</v>
      </c>
      <c r="U218" s="125" t="n">
        <v>14157974</v>
      </c>
      <c r="V218" s="58" t="n">
        <v>0</v>
      </c>
      <c r="W218" s="130" t="n">
        <v>65.2556719994439</v>
      </c>
      <c r="X218" s="148" t="n">
        <v>82</v>
      </c>
      <c r="Y218" s="149" t="n">
        <v>61</v>
      </c>
      <c r="Z218" s="150" t="n">
        <v>71.5</v>
      </c>
    </row>
    <row r="219" customFormat="false" ht="11.25" hidden="true" customHeight="false" outlineLevel="0" collapsed="false">
      <c r="A219" s="134" t="s">
        <v>72</v>
      </c>
      <c r="B219" s="81" t="n">
        <v>37045</v>
      </c>
      <c r="C219" s="56" t="n">
        <v>4041.649</v>
      </c>
      <c r="D219" s="51" t="n">
        <v>2997.873</v>
      </c>
      <c r="E219" s="57" t="n">
        <v>7039.522</v>
      </c>
      <c r="F219" s="151" t="n">
        <v>342.499</v>
      </c>
      <c r="G219" s="147"/>
      <c r="H219" s="147"/>
      <c r="I219" s="51" t="n">
        <v>242.891</v>
      </c>
      <c r="J219" s="51" t="n">
        <v>468.372</v>
      </c>
      <c r="K219" s="51" t="n">
        <v>2609.121</v>
      </c>
      <c r="L219" s="51" t="n">
        <v>839.196</v>
      </c>
      <c r="M219" s="51" t="n">
        <v>1140.792</v>
      </c>
      <c r="N219" s="51" t="n">
        <v>763.006</v>
      </c>
      <c r="O219" s="51" t="n">
        <v>100</v>
      </c>
      <c r="P219" s="57" t="n">
        <v>6505.877</v>
      </c>
      <c r="Q219" s="50" t="n">
        <v>280.775</v>
      </c>
      <c r="R219" s="51" t="n">
        <v>252.87</v>
      </c>
      <c r="S219" s="51" t="n">
        <v>533.645</v>
      </c>
      <c r="T219" s="56" t="n">
        <v>22257113</v>
      </c>
      <c r="U219" s="125" t="n">
        <v>14410844</v>
      </c>
      <c r="V219" s="58" t="n">
        <v>0</v>
      </c>
      <c r="W219" s="130" t="n">
        <v>70.4334770663766</v>
      </c>
      <c r="X219" s="148" t="n">
        <v>67</v>
      </c>
      <c r="Y219" s="149" t="n">
        <v>52</v>
      </c>
      <c r="Z219" s="150" t="n">
        <v>59.5</v>
      </c>
    </row>
    <row r="220" customFormat="false" ht="11.25" hidden="true" customHeight="false" outlineLevel="0" collapsed="false">
      <c r="A220" s="134" t="s">
        <v>73</v>
      </c>
      <c r="B220" s="81" t="n">
        <v>37046</v>
      </c>
      <c r="C220" s="56" t="n">
        <v>4041.186</v>
      </c>
      <c r="D220" s="51" t="n">
        <v>2320.94</v>
      </c>
      <c r="E220" s="57" t="n">
        <v>6362.126</v>
      </c>
      <c r="F220" s="151" t="n">
        <v>414.942</v>
      </c>
      <c r="G220" s="147"/>
      <c r="H220" s="147"/>
      <c r="I220" s="51" t="n">
        <v>280.464</v>
      </c>
      <c r="J220" s="51" t="n">
        <v>475.33</v>
      </c>
      <c r="K220" s="51" t="n">
        <v>1999.732</v>
      </c>
      <c r="L220" s="51" t="n">
        <v>783.959</v>
      </c>
      <c r="M220" s="51" t="n">
        <v>1161.607</v>
      </c>
      <c r="N220" s="51" t="n">
        <v>798.993</v>
      </c>
      <c r="O220" s="51" t="n">
        <v>100</v>
      </c>
      <c r="P220" s="57" t="n">
        <v>6015.027</v>
      </c>
      <c r="Q220" s="50" t="n">
        <v>230.222</v>
      </c>
      <c r="R220" s="51" t="n">
        <v>116.877</v>
      </c>
      <c r="S220" s="51" t="n">
        <v>347.099</v>
      </c>
      <c r="T220" s="56" t="n">
        <v>22487335</v>
      </c>
      <c r="U220" s="125" t="n">
        <v>14527721</v>
      </c>
      <c r="V220" s="58" t="n">
        <v>0</v>
      </c>
      <c r="W220" s="130" t="n">
        <v>59.7779370979813</v>
      </c>
      <c r="X220" s="148" t="n">
        <v>62</v>
      </c>
      <c r="Y220" s="149" t="n">
        <v>43</v>
      </c>
      <c r="Z220" s="150" t="n">
        <v>52.5</v>
      </c>
    </row>
    <row r="221" customFormat="false" ht="11.25" hidden="true" customHeight="false" outlineLevel="0" collapsed="false">
      <c r="A221" s="134" t="s">
        <v>74</v>
      </c>
      <c r="B221" s="81" t="n">
        <v>37047</v>
      </c>
      <c r="C221" s="56" t="n">
        <v>4055.813</v>
      </c>
      <c r="D221" s="51" t="n">
        <v>2718.336</v>
      </c>
      <c r="E221" s="57" t="n">
        <v>6774.149</v>
      </c>
      <c r="F221" s="151" t="n">
        <v>486.64</v>
      </c>
      <c r="G221" s="147"/>
      <c r="H221" s="147"/>
      <c r="I221" s="51" t="n">
        <v>282.018</v>
      </c>
      <c r="J221" s="51" t="n">
        <v>458.512</v>
      </c>
      <c r="K221" s="51" t="n">
        <v>2237.603</v>
      </c>
      <c r="L221" s="51" t="n">
        <v>862.723</v>
      </c>
      <c r="M221" s="51" t="n">
        <v>1138.326</v>
      </c>
      <c r="N221" s="51" t="n">
        <v>798.683</v>
      </c>
      <c r="O221" s="51" t="n">
        <v>100</v>
      </c>
      <c r="P221" s="57" t="n">
        <v>6364.505</v>
      </c>
      <c r="Q221" s="50" t="n">
        <v>219.055</v>
      </c>
      <c r="R221" s="51" t="n">
        <v>190.589</v>
      </c>
      <c r="S221" s="51" t="n">
        <v>409.644</v>
      </c>
      <c r="T221" s="56" t="n">
        <v>22706390</v>
      </c>
      <c r="U221" s="125" t="n">
        <v>14718310</v>
      </c>
      <c r="V221" s="58" t="n">
        <v>-6.82121026329696E-013</v>
      </c>
      <c r="W221" s="130" t="n">
        <v>55.0243177523987</v>
      </c>
      <c r="X221" s="148" t="n">
        <v>75</v>
      </c>
      <c r="Y221" s="149" t="n">
        <v>46</v>
      </c>
      <c r="Z221" s="150" t="n">
        <v>60.5</v>
      </c>
    </row>
    <row r="222" customFormat="false" ht="11.25" hidden="true" customHeight="false" outlineLevel="0" collapsed="false">
      <c r="A222" s="134" t="s">
        <v>68</v>
      </c>
      <c r="B222" s="81" t="n">
        <v>37048</v>
      </c>
      <c r="C222" s="56" t="n">
        <v>4025.171</v>
      </c>
      <c r="D222" s="51" t="n">
        <v>2438.668</v>
      </c>
      <c r="E222" s="57" t="n">
        <v>6463.839</v>
      </c>
      <c r="F222" s="151" t="n">
        <v>488.230000000001</v>
      </c>
      <c r="G222" s="147"/>
      <c r="H222" s="147"/>
      <c r="I222" s="51" t="n">
        <v>252.587</v>
      </c>
      <c r="J222" s="51" t="n">
        <v>454.296</v>
      </c>
      <c r="K222" s="51" t="n">
        <v>1928.081</v>
      </c>
      <c r="L222" s="51" t="n">
        <v>881.843</v>
      </c>
      <c r="M222" s="51" t="n">
        <v>1135.168</v>
      </c>
      <c r="N222" s="51" t="n">
        <v>775.673</v>
      </c>
      <c r="O222" s="51" t="n">
        <v>100</v>
      </c>
      <c r="P222" s="57" t="n">
        <v>6015.878</v>
      </c>
      <c r="Q222" s="50" t="n">
        <v>282.069</v>
      </c>
      <c r="R222" s="51" t="n">
        <v>165.892</v>
      </c>
      <c r="S222" s="51" t="n">
        <v>447.961</v>
      </c>
      <c r="T222" s="56" t="n">
        <v>22988459</v>
      </c>
      <c r="U222" s="125" t="n">
        <v>14884202</v>
      </c>
      <c r="V222" s="58" t="n">
        <v>0</v>
      </c>
      <c r="W222" s="130" t="n">
        <v>63.6794531882627</v>
      </c>
      <c r="X222" s="148" t="n">
        <v>75</v>
      </c>
      <c r="Y222" s="149" t="n">
        <v>50</v>
      </c>
      <c r="Z222" s="150" t="n">
        <v>62.5</v>
      </c>
    </row>
    <row r="223" customFormat="false" ht="11.25" hidden="true" customHeight="false" outlineLevel="0" collapsed="false">
      <c r="A223" s="134" t="s">
        <v>69</v>
      </c>
      <c r="B223" s="81" t="n">
        <v>37049</v>
      </c>
      <c r="C223" s="56" t="n">
        <v>4077.639</v>
      </c>
      <c r="D223" s="51" t="n">
        <v>2693.302</v>
      </c>
      <c r="E223" s="57" t="n">
        <v>6770.941</v>
      </c>
      <c r="F223" s="151" t="n">
        <v>459.692</v>
      </c>
      <c r="G223" s="147"/>
      <c r="H223" s="147"/>
      <c r="I223" s="51" t="n">
        <v>240.072</v>
      </c>
      <c r="J223" s="51" t="n">
        <v>487.172</v>
      </c>
      <c r="K223" s="51" t="n">
        <v>2266.863</v>
      </c>
      <c r="L223" s="51" t="n">
        <v>908.088</v>
      </c>
      <c r="M223" s="51" t="n">
        <v>1117.979</v>
      </c>
      <c r="N223" s="51" t="n">
        <v>773.332</v>
      </c>
      <c r="O223" s="51" t="n">
        <v>100</v>
      </c>
      <c r="P223" s="57" t="n">
        <v>6353.198</v>
      </c>
      <c r="Q223" s="50" t="n">
        <v>265.138</v>
      </c>
      <c r="R223" s="51" t="n">
        <v>152.605</v>
      </c>
      <c r="S223" s="51" t="n">
        <v>417.743</v>
      </c>
      <c r="T223" s="56" t="n">
        <v>23253597</v>
      </c>
      <c r="U223" s="125" t="n">
        <v>15036807</v>
      </c>
      <c r="V223" s="58" t="n">
        <v>4.54747350886464E-013</v>
      </c>
      <c r="W223" s="130" t="n">
        <v>66.600906571352</v>
      </c>
      <c r="X223" s="148" t="n">
        <v>86</v>
      </c>
      <c r="Y223" s="149" t="n">
        <v>51</v>
      </c>
      <c r="Z223" s="150" t="n">
        <v>68.5</v>
      </c>
    </row>
    <row r="224" customFormat="false" ht="11.25" hidden="true" customHeight="false" outlineLevel="0" collapsed="false">
      <c r="A224" s="134" t="s">
        <v>70</v>
      </c>
      <c r="B224" s="81" t="n">
        <v>37050</v>
      </c>
      <c r="C224" s="56" t="n">
        <v>4092.332</v>
      </c>
      <c r="D224" s="51" t="n">
        <v>2920.616</v>
      </c>
      <c r="E224" s="57" t="n">
        <v>7012.948</v>
      </c>
      <c r="F224" s="151" t="n">
        <v>536.558000000001</v>
      </c>
      <c r="G224" s="147"/>
      <c r="H224" s="147"/>
      <c r="I224" s="51" t="n">
        <v>229.1</v>
      </c>
      <c r="J224" s="51" t="n">
        <v>470.27</v>
      </c>
      <c r="K224" s="51" t="n">
        <v>2588.208</v>
      </c>
      <c r="L224" s="51" t="n">
        <v>861.904</v>
      </c>
      <c r="M224" s="51" t="n">
        <v>1133.616</v>
      </c>
      <c r="N224" s="51" t="n">
        <v>781.516</v>
      </c>
      <c r="O224" s="51" t="n">
        <v>100</v>
      </c>
      <c r="P224" s="57" t="n">
        <v>6701.172</v>
      </c>
      <c r="Q224" s="50" t="n">
        <v>204.95</v>
      </c>
      <c r="R224" s="51" t="n">
        <v>106.826</v>
      </c>
      <c r="S224" s="51" t="n">
        <v>311.776</v>
      </c>
      <c r="T224" s="56" t="n">
        <v>23458547</v>
      </c>
      <c r="U224" s="125" t="n">
        <v>15143633</v>
      </c>
      <c r="V224" s="58" t="n">
        <v>0</v>
      </c>
      <c r="W224" s="130" t="n">
        <v>65.8162877119059</v>
      </c>
      <c r="X224" s="148" t="n">
        <v>95</v>
      </c>
      <c r="Y224" s="149" t="n">
        <v>59</v>
      </c>
      <c r="Z224" s="150" t="n">
        <v>77</v>
      </c>
    </row>
    <row r="225" customFormat="false" ht="11.25" hidden="true" customHeight="false" outlineLevel="0" collapsed="false">
      <c r="A225" s="134" t="s">
        <v>71</v>
      </c>
      <c r="B225" s="81" t="n">
        <v>37051</v>
      </c>
      <c r="C225" s="56" t="n">
        <v>4052.028</v>
      </c>
      <c r="D225" s="51" t="n">
        <v>3015.869</v>
      </c>
      <c r="E225" s="57" t="n">
        <v>7067.897</v>
      </c>
      <c r="F225" s="151" t="n">
        <v>490.427999999999</v>
      </c>
      <c r="G225" s="147"/>
      <c r="H225" s="147"/>
      <c r="I225" s="51" t="n">
        <v>213.428</v>
      </c>
      <c r="J225" s="51" t="n">
        <v>490.257</v>
      </c>
      <c r="K225" s="51" t="n">
        <v>2794.231</v>
      </c>
      <c r="L225" s="51" t="n">
        <v>755.236</v>
      </c>
      <c r="M225" s="51" t="n">
        <v>1132.484</v>
      </c>
      <c r="N225" s="51" t="n">
        <v>748.92</v>
      </c>
      <c r="O225" s="51" t="n">
        <v>100</v>
      </c>
      <c r="P225" s="57" t="n">
        <v>6724.984</v>
      </c>
      <c r="Q225" s="50" t="n">
        <v>263.238</v>
      </c>
      <c r="R225" s="51" t="n">
        <v>79.675</v>
      </c>
      <c r="S225" s="51" t="n">
        <v>342.913</v>
      </c>
      <c r="T225" s="56" t="n">
        <v>23721785</v>
      </c>
      <c r="U225" s="125" t="n">
        <v>15223308</v>
      </c>
      <c r="V225" s="58" t="n">
        <v>-4.54747350886464E-013</v>
      </c>
      <c r="W225" s="130" t="n">
        <v>72.4177305213518</v>
      </c>
      <c r="X225" s="148" t="n">
        <v>89</v>
      </c>
      <c r="Y225" s="149" t="n">
        <v>66</v>
      </c>
      <c r="Z225" s="150" t="n">
        <v>77.5</v>
      </c>
    </row>
    <row r="226" customFormat="false" ht="11.25" hidden="true" customHeight="false" outlineLevel="0" collapsed="false">
      <c r="A226" s="134" t="s">
        <v>72</v>
      </c>
      <c r="B226" s="81" t="n">
        <v>37052</v>
      </c>
      <c r="C226" s="56" t="n">
        <v>4015.768</v>
      </c>
      <c r="D226" s="51" t="n">
        <v>3048.368</v>
      </c>
      <c r="E226" s="57" t="n">
        <v>7064.136</v>
      </c>
      <c r="F226" s="151" t="n">
        <v>536.814000000001</v>
      </c>
      <c r="G226" s="147"/>
      <c r="H226" s="147"/>
      <c r="I226" s="51" t="n">
        <v>215.346</v>
      </c>
      <c r="J226" s="51" t="n">
        <v>490.659</v>
      </c>
      <c r="K226" s="51" t="n">
        <v>2756.34</v>
      </c>
      <c r="L226" s="51" t="n">
        <v>767.94</v>
      </c>
      <c r="M226" s="51" t="n">
        <v>1132.022</v>
      </c>
      <c r="N226" s="51" t="n">
        <v>721.63</v>
      </c>
      <c r="O226" s="51" t="n">
        <v>100</v>
      </c>
      <c r="P226" s="57" t="n">
        <v>6720.751</v>
      </c>
      <c r="Q226" s="50" t="n">
        <v>278.356</v>
      </c>
      <c r="R226" s="51" t="n">
        <v>65.029</v>
      </c>
      <c r="S226" s="51" t="n">
        <v>343.385</v>
      </c>
      <c r="T226" s="56" t="n">
        <v>24000141</v>
      </c>
      <c r="U226" s="125" t="n">
        <v>15288337</v>
      </c>
      <c r="V226" s="58" t="n">
        <v>0</v>
      </c>
      <c r="W226" s="130" t="n">
        <v>72.5255473917998</v>
      </c>
      <c r="X226" s="148" t="n">
        <v>92</v>
      </c>
      <c r="Y226" s="149" t="n">
        <v>60</v>
      </c>
      <c r="Z226" s="150" t="n">
        <v>76</v>
      </c>
    </row>
    <row r="227" customFormat="false" ht="11.25" hidden="true" customHeight="false" outlineLevel="0" collapsed="false">
      <c r="A227" s="134" t="s">
        <v>73</v>
      </c>
      <c r="B227" s="81" t="n">
        <v>37053</v>
      </c>
      <c r="C227" s="56" t="n">
        <v>4017.51</v>
      </c>
      <c r="D227" s="51" t="n">
        <v>2669.747</v>
      </c>
      <c r="E227" s="57" t="n">
        <v>6687.257</v>
      </c>
      <c r="F227" s="151" t="n">
        <v>434.965999999999</v>
      </c>
      <c r="G227" s="147"/>
      <c r="H227" s="147"/>
      <c r="I227" s="51" t="n">
        <v>249.815</v>
      </c>
      <c r="J227" s="51" t="n">
        <v>479.977</v>
      </c>
      <c r="K227" s="51" t="n">
        <v>2266.769</v>
      </c>
      <c r="L227" s="51" t="n">
        <v>851.522</v>
      </c>
      <c r="M227" s="51" t="n">
        <v>1136.4</v>
      </c>
      <c r="N227" s="51" t="n">
        <v>774.867</v>
      </c>
      <c r="O227" s="51" t="n">
        <v>100</v>
      </c>
      <c r="P227" s="57" t="n">
        <v>6294.316</v>
      </c>
      <c r="Q227" s="50" t="n">
        <v>306.756</v>
      </c>
      <c r="R227" s="51" t="n">
        <v>86.185</v>
      </c>
      <c r="S227" s="51" t="n">
        <v>392.941</v>
      </c>
      <c r="T227" s="56" t="n">
        <v>24306897</v>
      </c>
      <c r="U227" s="125" t="n">
        <v>15374522</v>
      </c>
      <c r="V227" s="58" t="n">
        <v>0</v>
      </c>
      <c r="W227" s="130" t="n">
        <v>76.2735838397158</v>
      </c>
      <c r="X227" s="148" t="n">
        <v>83</v>
      </c>
      <c r="Y227" s="149" t="n">
        <v>60</v>
      </c>
      <c r="Z227" s="150" t="n">
        <v>71.5</v>
      </c>
    </row>
    <row r="228" customFormat="false" ht="11.25" hidden="true" customHeight="false" outlineLevel="0" collapsed="false">
      <c r="A228" s="134" t="s">
        <v>74</v>
      </c>
      <c r="B228" s="81" t="n">
        <v>37054</v>
      </c>
      <c r="C228" s="56" t="n">
        <v>4016.058</v>
      </c>
      <c r="D228" s="51" t="n">
        <v>3023.517</v>
      </c>
      <c r="E228" s="57" t="n">
        <v>7039.575</v>
      </c>
      <c r="F228" s="151" t="n">
        <v>533.673999999999</v>
      </c>
      <c r="G228" s="147"/>
      <c r="H228" s="147"/>
      <c r="I228" s="51" t="n">
        <v>292.154</v>
      </c>
      <c r="J228" s="51" t="n">
        <v>491.679</v>
      </c>
      <c r="K228" s="51" t="n">
        <v>2579.617</v>
      </c>
      <c r="L228" s="51" t="n">
        <v>856.848</v>
      </c>
      <c r="M228" s="51" t="n">
        <v>1136.38</v>
      </c>
      <c r="N228" s="51" t="n">
        <v>788.436</v>
      </c>
      <c r="O228" s="51" t="n">
        <v>100</v>
      </c>
      <c r="P228" s="57" t="n">
        <v>6778.788</v>
      </c>
      <c r="Q228" s="50" t="n">
        <v>194.443</v>
      </c>
      <c r="R228" s="51" t="n">
        <v>66.344</v>
      </c>
      <c r="S228" s="51" t="n">
        <v>260.787</v>
      </c>
      <c r="T228" s="56" t="n">
        <v>24501340</v>
      </c>
      <c r="U228" s="125" t="n">
        <v>15440866</v>
      </c>
      <c r="V228" s="58" t="n">
        <v>0</v>
      </c>
      <c r="W228" s="130" t="n">
        <v>72.9546437660956</v>
      </c>
      <c r="X228" s="148" t="n">
        <v>68</v>
      </c>
      <c r="Y228" s="149" t="n">
        <v>38</v>
      </c>
      <c r="Z228" s="150" t="n">
        <v>53</v>
      </c>
    </row>
    <row r="229" customFormat="false" ht="11.25" hidden="true" customHeight="false" outlineLevel="0" collapsed="false">
      <c r="A229" s="134" t="s">
        <v>68</v>
      </c>
      <c r="B229" s="81" t="n">
        <v>37055</v>
      </c>
      <c r="C229" s="56" t="n">
        <v>3987.143</v>
      </c>
      <c r="D229" s="51" t="n">
        <v>3049.537</v>
      </c>
      <c r="E229" s="57" t="n">
        <v>7036.68</v>
      </c>
      <c r="F229" s="151" t="n">
        <v>581.513</v>
      </c>
      <c r="G229" s="147"/>
      <c r="H229" s="147"/>
      <c r="I229" s="51" t="n">
        <v>349.545</v>
      </c>
      <c r="J229" s="51" t="n">
        <v>457.947</v>
      </c>
      <c r="K229" s="51" t="n">
        <v>2626.55</v>
      </c>
      <c r="L229" s="51" t="n">
        <v>858.213</v>
      </c>
      <c r="M229" s="51" t="n">
        <v>1131.25</v>
      </c>
      <c r="N229" s="51" t="n">
        <v>773.959</v>
      </c>
      <c r="O229" s="51" t="n">
        <v>100</v>
      </c>
      <c r="P229" s="57" t="n">
        <v>6878.977</v>
      </c>
      <c r="Q229" s="50" t="n">
        <v>112.698</v>
      </c>
      <c r="R229" s="51" t="n">
        <v>45.005</v>
      </c>
      <c r="S229" s="51" t="n">
        <v>157.703</v>
      </c>
      <c r="T229" s="56" t="n">
        <v>24614038</v>
      </c>
      <c r="U229" s="125" t="n">
        <v>15485871</v>
      </c>
      <c r="V229" s="58" t="n">
        <v>-4.83169060316868E-013</v>
      </c>
      <c r="W229" s="130" t="n">
        <v>66.3664202195589</v>
      </c>
      <c r="X229" s="148" t="n">
        <v>55</v>
      </c>
      <c r="Y229" s="149" t="n">
        <v>37</v>
      </c>
      <c r="Z229" s="150" t="n">
        <v>46</v>
      </c>
    </row>
    <row r="230" customFormat="false" ht="11.25" hidden="true" customHeight="false" outlineLevel="0" collapsed="false">
      <c r="A230" s="134" t="s">
        <v>69</v>
      </c>
      <c r="B230" s="81" t="n">
        <v>37056</v>
      </c>
      <c r="C230" s="56" t="n">
        <v>3967.43</v>
      </c>
      <c r="D230" s="51" t="n">
        <v>3111.295</v>
      </c>
      <c r="E230" s="57" t="n">
        <v>7078.725</v>
      </c>
      <c r="F230" s="151" t="n">
        <v>434.149000000001</v>
      </c>
      <c r="G230" s="147"/>
      <c r="H230" s="147"/>
      <c r="I230" s="51" t="n">
        <v>265.492</v>
      </c>
      <c r="J230" s="51" t="n">
        <v>486.498</v>
      </c>
      <c r="K230" s="51" t="n">
        <v>2695.951</v>
      </c>
      <c r="L230" s="51" t="n">
        <v>865.711</v>
      </c>
      <c r="M230" s="51" t="n">
        <v>1152.828</v>
      </c>
      <c r="N230" s="51" t="n">
        <v>779.607</v>
      </c>
      <c r="O230" s="51" t="n">
        <v>100</v>
      </c>
      <c r="P230" s="57" t="n">
        <v>6780.236</v>
      </c>
      <c r="Q230" s="50" t="n">
        <v>216.702</v>
      </c>
      <c r="R230" s="51" t="n">
        <v>81.787</v>
      </c>
      <c r="S230" s="51" t="n">
        <v>298.489</v>
      </c>
      <c r="T230" s="56" t="n">
        <v>24830740</v>
      </c>
      <c r="U230" s="125" t="n">
        <v>15567658</v>
      </c>
      <c r="V230" s="58" t="n">
        <v>-4.54747350886464E-013</v>
      </c>
      <c r="W230" s="130" t="n">
        <v>52.4373933597613</v>
      </c>
      <c r="X230" s="148" t="n">
        <v>70</v>
      </c>
      <c r="Y230" s="149" t="n">
        <v>43</v>
      </c>
      <c r="Z230" s="150" t="n">
        <v>56.5</v>
      </c>
    </row>
    <row r="231" customFormat="false" ht="11.25" hidden="true" customHeight="false" outlineLevel="0" collapsed="false">
      <c r="A231" s="134" t="s">
        <v>70</v>
      </c>
      <c r="B231" s="81" t="n">
        <v>37057</v>
      </c>
      <c r="C231" s="56" t="n">
        <v>4012.936</v>
      </c>
      <c r="D231" s="51" t="n">
        <v>3109.13</v>
      </c>
      <c r="E231" s="57" t="n">
        <v>7122.066</v>
      </c>
      <c r="F231" s="151" t="n">
        <v>470.789000000001</v>
      </c>
      <c r="G231" s="147"/>
      <c r="H231" s="147"/>
      <c r="I231" s="51" t="n">
        <v>258.309</v>
      </c>
      <c r="J231" s="51" t="n">
        <v>482.016</v>
      </c>
      <c r="K231" s="51" t="n">
        <v>2711.951</v>
      </c>
      <c r="L231" s="51" t="n">
        <v>862.217</v>
      </c>
      <c r="M231" s="51" t="n">
        <v>1143.501</v>
      </c>
      <c r="N231" s="51" t="n">
        <v>774.137</v>
      </c>
      <c r="O231" s="51" t="n">
        <v>100</v>
      </c>
      <c r="P231" s="57" t="n">
        <v>6802.92</v>
      </c>
      <c r="Q231" s="50" t="n">
        <v>214.978</v>
      </c>
      <c r="R231" s="51" t="n">
        <v>104.168</v>
      </c>
      <c r="S231" s="51" t="n">
        <v>319.146</v>
      </c>
      <c r="T231" s="56" t="n">
        <v>25045718</v>
      </c>
      <c r="U231" s="125" t="n">
        <v>15671826</v>
      </c>
      <c r="V231" s="58" t="n">
        <v>0</v>
      </c>
      <c r="W231" s="130" t="n">
        <v>58.1807535046118</v>
      </c>
      <c r="X231" s="148" t="n">
        <v>81</v>
      </c>
      <c r="Y231" s="149" t="n">
        <v>56</v>
      </c>
      <c r="Z231" s="150" t="n">
        <v>68.5</v>
      </c>
    </row>
    <row r="232" customFormat="false" ht="11.25" hidden="true" customHeight="false" outlineLevel="0" collapsed="false">
      <c r="A232" s="134" t="s">
        <v>71</v>
      </c>
      <c r="B232" s="81" t="n">
        <v>37058</v>
      </c>
      <c r="C232" s="56" t="n">
        <v>4031.017</v>
      </c>
      <c r="D232" s="51" t="n">
        <v>3056.851</v>
      </c>
      <c r="E232" s="57" t="n">
        <v>7087.868</v>
      </c>
      <c r="F232" s="151" t="n">
        <v>379.657</v>
      </c>
      <c r="G232" s="147"/>
      <c r="H232" s="147"/>
      <c r="I232" s="51" t="n">
        <v>251.145</v>
      </c>
      <c r="J232" s="51" t="n">
        <v>492.866</v>
      </c>
      <c r="K232" s="51" t="n">
        <v>2634.4</v>
      </c>
      <c r="L232" s="51" t="n">
        <v>835.659</v>
      </c>
      <c r="M232" s="51" t="n">
        <v>1146.215</v>
      </c>
      <c r="N232" s="51" t="n">
        <v>786.591</v>
      </c>
      <c r="O232" s="51" t="n">
        <v>100</v>
      </c>
      <c r="P232" s="57" t="n">
        <v>6626.533</v>
      </c>
      <c r="Q232" s="50" t="n">
        <v>293.052</v>
      </c>
      <c r="R232" s="51" t="n">
        <v>168.283</v>
      </c>
      <c r="S232" s="51" t="n">
        <v>461.335</v>
      </c>
      <c r="T232" s="56" t="n">
        <v>25338770</v>
      </c>
      <c r="U232" s="125" t="n">
        <v>15840109</v>
      </c>
      <c r="V232" s="58" t="n">
        <v>0</v>
      </c>
      <c r="W232" s="130" t="n">
        <v>65.5490365499792</v>
      </c>
      <c r="X232" s="148" t="n">
        <v>90</v>
      </c>
      <c r="Y232" s="149" t="n">
        <v>53</v>
      </c>
      <c r="Z232" s="150" t="n">
        <v>71.5</v>
      </c>
    </row>
    <row r="233" customFormat="false" ht="11.25" hidden="true" customHeight="false" outlineLevel="0" collapsed="false">
      <c r="A233" s="134" t="s">
        <v>72</v>
      </c>
      <c r="B233" s="81" t="n">
        <v>37059</v>
      </c>
      <c r="C233" s="56" t="n">
        <v>4063.189</v>
      </c>
      <c r="D233" s="51" t="n">
        <v>2888.103</v>
      </c>
      <c r="E233" s="57" t="n">
        <v>6951.292</v>
      </c>
      <c r="F233" s="151" t="n">
        <v>456.551</v>
      </c>
      <c r="G233" s="147"/>
      <c r="H233" s="147"/>
      <c r="I233" s="51" t="n">
        <v>243.133</v>
      </c>
      <c r="J233" s="51" t="n">
        <v>504.156</v>
      </c>
      <c r="K233" s="51" t="n">
        <v>2493.628</v>
      </c>
      <c r="L233" s="51" t="n">
        <v>810.498</v>
      </c>
      <c r="M233" s="51" t="n">
        <v>1146.041</v>
      </c>
      <c r="N233" s="51" t="n">
        <v>780.319</v>
      </c>
      <c r="O233" s="51" t="n">
        <v>100</v>
      </c>
      <c r="P233" s="57" t="n">
        <v>6534.326</v>
      </c>
      <c r="Q233" s="50" t="n">
        <v>294.788</v>
      </c>
      <c r="R233" s="51" t="n">
        <v>122.178</v>
      </c>
      <c r="S233" s="51" t="n">
        <v>416.966</v>
      </c>
      <c r="T233" s="56" t="n">
        <v>25633558</v>
      </c>
      <c r="U233" s="125" t="n">
        <v>15962287</v>
      </c>
      <c r="V233" s="58" t="n">
        <v>0</v>
      </c>
      <c r="W233" s="130" t="n">
        <v>70.6928988963934</v>
      </c>
      <c r="X233" s="148" t="n">
        <v>92</v>
      </c>
      <c r="Y233" s="149" t="n">
        <v>63</v>
      </c>
      <c r="Z233" s="150" t="n">
        <v>77.5</v>
      </c>
    </row>
    <row r="234" customFormat="false" ht="11.25" hidden="true" customHeight="false" outlineLevel="0" collapsed="false">
      <c r="A234" s="134" t="s">
        <v>73</v>
      </c>
      <c r="B234" s="81" t="n">
        <v>37060</v>
      </c>
      <c r="C234" s="56" t="n">
        <v>4056.573</v>
      </c>
      <c r="D234" s="51" t="n">
        <v>2676.324</v>
      </c>
      <c r="E234" s="57" t="n">
        <v>6732.897</v>
      </c>
      <c r="F234" s="151" t="n">
        <v>465.402999999999</v>
      </c>
      <c r="G234" s="147"/>
      <c r="H234" s="147"/>
      <c r="I234" s="51" t="n">
        <v>259.587</v>
      </c>
      <c r="J234" s="51" t="n">
        <v>506.262</v>
      </c>
      <c r="K234" s="51" t="n">
        <v>2240.451</v>
      </c>
      <c r="L234" s="51" t="n">
        <v>861.875</v>
      </c>
      <c r="M234" s="51" t="n">
        <v>1147.801</v>
      </c>
      <c r="N234" s="51" t="n">
        <v>793.515</v>
      </c>
      <c r="O234" s="51" t="n">
        <v>100</v>
      </c>
      <c r="P234" s="57" t="n">
        <v>6374.894</v>
      </c>
      <c r="Q234" s="50" t="n">
        <v>244.238</v>
      </c>
      <c r="R234" s="51" t="n">
        <v>113.765</v>
      </c>
      <c r="S234" s="51" t="n">
        <v>358.003</v>
      </c>
      <c r="T234" s="56" t="n">
        <v>25877796</v>
      </c>
      <c r="U234" s="125" t="n">
        <v>16076052</v>
      </c>
      <c r="V234" s="58" t="n">
        <v>0</v>
      </c>
      <c r="W234" s="130" t="n">
        <v>75.6718315861326</v>
      </c>
      <c r="X234" s="148" t="n">
        <v>78</v>
      </c>
      <c r="Y234" s="149" t="n">
        <v>54</v>
      </c>
      <c r="Z234" s="150" t="n">
        <v>66</v>
      </c>
    </row>
    <row r="235" customFormat="false" ht="11.25" hidden="true" customHeight="false" outlineLevel="0" collapsed="false">
      <c r="A235" s="134" t="s">
        <v>74</v>
      </c>
      <c r="B235" s="81" t="n">
        <v>37061</v>
      </c>
      <c r="C235" s="56" t="n">
        <v>3949</v>
      </c>
      <c r="D235" s="51" t="n">
        <v>2642.865</v>
      </c>
      <c r="E235" s="57" t="n">
        <v>6591.865</v>
      </c>
      <c r="F235" s="151" t="n">
        <v>492.82</v>
      </c>
      <c r="G235" s="147"/>
      <c r="H235" s="147"/>
      <c r="I235" s="51" t="n">
        <v>258.53</v>
      </c>
      <c r="J235" s="51" t="n">
        <v>439.073</v>
      </c>
      <c r="K235" s="51" t="n">
        <v>2263.161</v>
      </c>
      <c r="L235" s="51" t="n">
        <v>856.788</v>
      </c>
      <c r="M235" s="51" t="n">
        <v>1174.438</v>
      </c>
      <c r="N235" s="51" t="n">
        <v>785.721</v>
      </c>
      <c r="O235" s="51" t="n">
        <v>99</v>
      </c>
      <c r="P235" s="57" t="n">
        <v>6369.531</v>
      </c>
      <c r="Q235" s="50" t="n">
        <v>144.497</v>
      </c>
      <c r="R235" s="51" t="n">
        <v>77.837</v>
      </c>
      <c r="S235" s="51" t="n">
        <v>222.334</v>
      </c>
      <c r="T235" s="56" t="n">
        <v>26022293</v>
      </c>
      <c r="U235" s="125" t="n">
        <v>16153889</v>
      </c>
      <c r="V235" s="58" t="n">
        <v>7.38964445190504E-013</v>
      </c>
      <c r="W235" s="130" t="n">
        <v>71.07908087884</v>
      </c>
      <c r="X235" s="148" t="n">
        <v>84</v>
      </c>
      <c r="Y235" s="149" t="n">
        <v>53</v>
      </c>
      <c r="Z235" s="150" t="n">
        <v>68.5</v>
      </c>
    </row>
    <row r="236" customFormat="false" ht="11.25" hidden="true" customHeight="false" outlineLevel="0" collapsed="false">
      <c r="A236" s="134" t="s">
        <v>68</v>
      </c>
      <c r="B236" s="81" t="n">
        <v>37062</v>
      </c>
      <c r="C236" s="56" t="n">
        <v>3993.036</v>
      </c>
      <c r="D236" s="51" t="n">
        <v>2697.251</v>
      </c>
      <c r="E236" s="57" t="n">
        <v>6690.287</v>
      </c>
      <c r="F236" s="151" t="n">
        <v>540.184000000001</v>
      </c>
      <c r="G236" s="147"/>
      <c r="H236" s="147"/>
      <c r="I236" s="51" t="n">
        <v>266.283</v>
      </c>
      <c r="J236" s="51" t="n">
        <v>446.618</v>
      </c>
      <c r="K236" s="51" t="n">
        <v>2213.816</v>
      </c>
      <c r="L236" s="51" t="n">
        <v>920.548</v>
      </c>
      <c r="M236" s="51" t="n">
        <v>1138.962</v>
      </c>
      <c r="N236" s="51" t="n">
        <v>791.313</v>
      </c>
      <c r="O236" s="51" t="n">
        <v>100</v>
      </c>
      <c r="P236" s="57" t="n">
        <v>6417.724</v>
      </c>
      <c r="Q236" s="50" t="n">
        <v>201.064</v>
      </c>
      <c r="R236" s="51" t="n">
        <v>71.499</v>
      </c>
      <c r="S236" s="51" t="n">
        <v>272.563</v>
      </c>
      <c r="T236" s="56" t="n">
        <v>26223357</v>
      </c>
      <c r="U236" s="125" t="n">
        <v>16225388</v>
      </c>
      <c r="V236" s="58" t="n">
        <v>0</v>
      </c>
      <c r="W236" s="130" t="n">
        <v>62.8429776756165</v>
      </c>
      <c r="X236" s="148" t="n">
        <v>88</v>
      </c>
      <c r="Y236" s="149" t="n">
        <v>56</v>
      </c>
      <c r="Z236" s="150" t="n">
        <v>72</v>
      </c>
    </row>
    <row r="237" customFormat="false" ht="11.25" hidden="true" customHeight="false" outlineLevel="0" collapsed="false">
      <c r="A237" s="134" t="s">
        <v>69</v>
      </c>
      <c r="B237" s="81" t="n">
        <v>37063</v>
      </c>
      <c r="C237" s="56" t="n">
        <v>3988.995</v>
      </c>
      <c r="D237" s="51" t="n">
        <v>2919.379</v>
      </c>
      <c r="E237" s="57" t="n">
        <v>6908.374</v>
      </c>
      <c r="F237" s="151" t="n">
        <v>535.263999999999</v>
      </c>
      <c r="G237" s="147"/>
      <c r="H237" s="147"/>
      <c r="I237" s="51" t="n">
        <v>254.794</v>
      </c>
      <c r="J237" s="51" t="n">
        <v>493.046</v>
      </c>
      <c r="K237" s="51" t="n">
        <v>2408.058</v>
      </c>
      <c r="L237" s="51" t="n">
        <v>893.661</v>
      </c>
      <c r="M237" s="51" t="n">
        <v>1162.81</v>
      </c>
      <c r="N237" s="51" t="n">
        <v>786.147</v>
      </c>
      <c r="O237" s="51" t="n">
        <v>100</v>
      </c>
      <c r="P237" s="57" t="n">
        <v>6633.78</v>
      </c>
      <c r="Q237" s="50" t="n">
        <v>211.113</v>
      </c>
      <c r="R237" s="51" t="n">
        <v>63.481</v>
      </c>
      <c r="S237" s="51" t="n">
        <v>274.594</v>
      </c>
      <c r="T237" s="56" t="n">
        <v>26434470</v>
      </c>
      <c r="U237" s="125" t="n">
        <v>16288869</v>
      </c>
      <c r="V237" s="58" t="n">
        <v>0</v>
      </c>
      <c r="W237" s="130" t="n">
        <v>66.0322426376823</v>
      </c>
      <c r="X237" s="148" t="n">
        <v>93</v>
      </c>
      <c r="Y237" s="149" t="n">
        <v>58</v>
      </c>
      <c r="Z237" s="150" t="n">
        <v>75.5</v>
      </c>
    </row>
    <row r="238" customFormat="false" ht="11.25" hidden="true" customHeight="false" outlineLevel="0" collapsed="false">
      <c r="A238" s="134" t="s">
        <v>70</v>
      </c>
      <c r="B238" s="81" t="n">
        <v>37064</v>
      </c>
      <c r="C238" s="56" t="n">
        <v>4023.627</v>
      </c>
      <c r="D238" s="51" t="n">
        <v>2978.63</v>
      </c>
      <c r="E238" s="57" t="n">
        <v>7002.257</v>
      </c>
      <c r="F238" s="151" t="n">
        <v>519.564999999999</v>
      </c>
      <c r="G238" s="147"/>
      <c r="H238" s="147"/>
      <c r="I238" s="51" t="n">
        <v>263.985</v>
      </c>
      <c r="J238" s="51" t="n">
        <v>481.478</v>
      </c>
      <c r="K238" s="51" t="n">
        <v>2499.756</v>
      </c>
      <c r="L238" s="51" t="n">
        <v>917.631</v>
      </c>
      <c r="M238" s="51" t="n">
        <v>1164.197</v>
      </c>
      <c r="N238" s="51" t="n">
        <v>787.738</v>
      </c>
      <c r="O238" s="51" t="n">
        <v>100</v>
      </c>
      <c r="P238" s="57" t="n">
        <v>6734.35</v>
      </c>
      <c r="Q238" s="50" t="n">
        <v>182.751</v>
      </c>
      <c r="R238" s="51" t="n">
        <v>85.156</v>
      </c>
      <c r="S238" s="51" t="n">
        <v>267.907</v>
      </c>
      <c r="T238" s="56" t="n">
        <v>26617221</v>
      </c>
      <c r="U238" s="125" t="n">
        <v>16374025</v>
      </c>
      <c r="V238" s="58" t="n">
        <v>0</v>
      </c>
      <c r="W238" s="130" t="n">
        <v>68.4860830347194</v>
      </c>
      <c r="X238" s="148" t="n">
        <v>98</v>
      </c>
      <c r="Y238" s="149" t="n">
        <v>63</v>
      </c>
      <c r="Z238" s="150" t="n">
        <v>80.5</v>
      </c>
    </row>
    <row r="239" customFormat="false" ht="11.25" hidden="true" customHeight="false" outlineLevel="0" collapsed="false">
      <c r="A239" s="134" t="s">
        <v>71</v>
      </c>
      <c r="B239" s="81" t="n">
        <v>37065</v>
      </c>
      <c r="C239" s="56" t="n">
        <v>3924.354</v>
      </c>
      <c r="D239" s="51" t="n">
        <v>2998.461</v>
      </c>
      <c r="E239" s="57" t="n">
        <v>6922.815</v>
      </c>
      <c r="F239" s="151" t="n">
        <v>412.746</v>
      </c>
      <c r="G239" s="147"/>
      <c r="H239" s="147"/>
      <c r="I239" s="51" t="n">
        <v>254.743</v>
      </c>
      <c r="J239" s="51" t="n">
        <v>470.288</v>
      </c>
      <c r="K239" s="51" t="n">
        <v>2527.58</v>
      </c>
      <c r="L239" s="51" t="n">
        <v>887.043</v>
      </c>
      <c r="M239" s="51" t="n">
        <v>1165.374</v>
      </c>
      <c r="N239" s="51" t="n">
        <v>785.701</v>
      </c>
      <c r="O239" s="51" t="n">
        <v>100</v>
      </c>
      <c r="P239" s="57" t="n">
        <v>6603.475</v>
      </c>
      <c r="Q239" s="50" t="n">
        <v>240.064</v>
      </c>
      <c r="R239" s="51" t="n">
        <v>79.276</v>
      </c>
      <c r="S239" s="51" t="n">
        <v>319.34</v>
      </c>
      <c r="T239" s="56" t="n">
        <v>26857285</v>
      </c>
      <c r="U239" s="125" t="n">
        <v>16453301</v>
      </c>
      <c r="V239" s="58" t="n">
        <v>0</v>
      </c>
      <c r="W239" s="130" t="n">
        <v>73.6930887244462</v>
      </c>
      <c r="X239" s="148" t="n">
        <v>95</v>
      </c>
      <c r="Y239" s="149" t="n">
        <v>78</v>
      </c>
      <c r="Z239" s="150" t="n">
        <v>86.5</v>
      </c>
    </row>
    <row r="240" customFormat="false" ht="11.25" hidden="true" customHeight="false" outlineLevel="0" collapsed="false">
      <c r="A240" s="134" t="s">
        <v>72</v>
      </c>
      <c r="B240" s="81" t="n">
        <v>37066</v>
      </c>
      <c r="C240" s="56" t="n">
        <v>3932.504</v>
      </c>
      <c r="D240" s="51" t="n">
        <v>2952.9</v>
      </c>
      <c r="E240" s="57" t="n">
        <v>6885.404</v>
      </c>
      <c r="F240" s="151" t="n">
        <v>420.233</v>
      </c>
      <c r="G240" s="147"/>
      <c r="H240" s="147"/>
      <c r="I240" s="51" t="n">
        <v>249.188</v>
      </c>
      <c r="J240" s="51" t="n">
        <v>478.229</v>
      </c>
      <c r="K240" s="51" t="n">
        <v>2525.13</v>
      </c>
      <c r="L240" s="51" t="n">
        <v>832.789</v>
      </c>
      <c r="M240" s="51" t="n">
        <v>1163.405</v>
      </c>
      <c r="N240" s="51" t="n">
        <v>787.774</v>
      </c>
      <c r="O240" s="51" t="n">
        <v>100</v>
      </c>
      <c r="P240" s="57" t="n">
        <v>6556.748</v>
      </c>
      <c r="Q240" s="50" t="n">
        <v>228.27</v>
      </c>
      <c r="R240" s="51" t="n">
        <v>100.386</v>
      </c>
      <c r="S240" s="51" t="n">
        <v>328.656</v>
      </c>
      <c r="T240" s="56" t="n">
        <v>27085555</v>
      </c>
      <c r="U240" s="125" t="n">
        <v>16553687</v>
      </c>
      <c r="V240" s="58" t="n">
        <v>0</v>
      </c>
      <c r="W240" s="130" t="n">
        <v>76.4854829781313</v>
      </c>
      <c r="X240" s="148" t="n">
        <v>96</v>
      </c>
      <c r="Y240" s="149" t="n">
        <v>70</v>
      </c>
      <c r="Z240" s="150" t="n">
        <v>83</v>
      </c>
    </row>
    <row r="241" customFormat="false" ht="11.25" hidden="true" customHeight="false" outlineLevel="0" collapsed="false">
      <c r="A241" s="134" t="s">
        <v>73</v>
      </c>
      <c r="B241" s="81" t="n">
        <v>37067</v>
      </c>
      <c r="C241" s="56" t="n">
        <v>3955.138</v>
      </c>
      <c r="D241" s="51" t="n">
        <v>2998.704</v>
      </c>
      <c r="E241" s="57" t="n">
        <v>6953.842</v>
      </c>
      <c r="F241" s="151" t="n">
        <v>449.167000000001</v>
      </c>
      <c r="G241" s="147"/>
      <c r="H241" s="147"/>
      <c r="I241" s="51" t="n">
        <v>249.14</v>
      </c>
      <c r="J241" s="51" t="n">
        <v>491.384</v>
      </c>
      <c r="K241" s="51" t="n">
        <v>2527.596</v>
      </c>
      <c r="L241" s="51" t="n">
        <v>875.068</v>
      </c>
      <c r="M241" s="51" t="n">
        <v>1162.947</v>
      </c>
      <c r="N241" s="51" t="n">
        <v>788.566</v>
      </c>
      <c r="O241" s="51" t="n">
        <v>100</v>
      </c>
      <c r="P241" s="57" t="n">
        <v>6643.868</v>
      </c>
      <c r="Q241" s="50" t="n">
        <v>227.96</v>
      </c>
      <c r="R241" s="51" t="n">
        <v>82.014</v>
      </c>
      <c r="S241" s="51" t="n">
        <v>309.974</v>
      </c>
      <c r="T241" s="56" t="n">
        <v>27313515</v>
      </c>
      <c r="U241" s="125" t="n">
        <v>16635701</v>
      </c>
      <c r="V241" s="58" t="n">
        <v>0</v>
      </c>
      <c r="W241" s="130" t="n">
        <v>77.4638161925073</v>
      </c>
      <c r="X241" s="148" t="n">
        <v>89</v>
      </c>
      <c r="Y241" s="149" t="n">
        <v>63</v>
      </c>
      <c r="Z241" s="150" t="n">
        <v>76</v>
      </c>
    </row>
    <row r="242" customFormat="false" ht="11.25" hidden="true" customHeight="false" outlineLevel="0" collapsed="false">
      <c r="A242" s="134" t="s">
        <v>74</v>
      </c>
      <c r="B242" s="81" t="n">
        <v>37068</v>
      </c>
      <c r="C242" s="56" t="n">
        <v>3975.277</v>
      </c>
      <c r="D242" s="51" t="n">
        <v>2974.624</v>
      </c>
      <c r="E242" s="57" t="n">
        <v>6949.901</v>
      </c>
      <c r="F242" s="151" t="n">
        <v>497.699</v>
      </c>
      <c r="G242" s="147"/>
      <c r="H242" s="147"/>
      <c r="I242" s="51" t="n">
        <v>261.635</v>
      </c>
      <c r="J242" s="51" t="n">
        <v>476.186</v>
      </c>
      <c r="K242" s="51" t="n">
        <v>2528.685</v>
      </c>
      <c r="L242" s="51" t="n">
        <v>848.591</v>
      </c>
      <c r="M242" s="51" t="n">
        <v>1155.171</v>
      </c>
      <c r="N242" s="51" t="n">
        <v>795.229</v>
      </c>
      <c r="O242" s="51" t="n">
        <v>100</v>
      </c>
      <c r="P242" s="57" t="n">
        <v>6663.196</v>
      </c>
      <c r="Q242" s="50" t="n">
        <v>206.399</v>
      </c>
      <c r="R242" s="51" t="n">
        <v>80.306</v>
      </c>
      <c r="S242" s="51" t="n">
        <v>286.705</v>
      </c>
      <c r="T242" s="56" t="n">
        <v>27519914</v>
      </c>
      <c r="U242" s="125" t="n">
        <v>16716007</v>
      </c>
      <c r="V242" s="58" t="n">
        <v>0</v>
      </c>
      <c r="W242" s="130" t="n">
        <v>76.8726617612835</v>
      </c>
      <c r="X242" s="148" t="n">
        <v>81</v>
      </c>
      <c r="Y242" s="149" t="n">
        <v>68</v>
      </c>
      <c r="Z242" s="150" t="n">
        <v>74.5</v>
      </c>
    </row>
    <row r="243" customFormat="false" ht="11.25" hidden="true" customHeight="false" outlineLevel="0" collapsed="false">
      <c r="A243" s="134" t="s">
        <v>68</v>
      </c>
      <c r="B243" s="81" t="n">
        <v>37069</v>
      </c>
      <c r="C243" s="56" t="n">
        <v>3905.888</v>
      </c>
      <c r="D243" s="51" t="n">
        <v>3100.492</v>
      </c>
      <c r="E243" s="57" t="n">
        <v>7006.38</v>
      </c>
      <c r="F243" s="151" t="n">
        <v>314.786</v>
      </c>
      <c r="G243" s="147"/>
      <c r="H243" s="147"/>
      <c r="I243" s="51" t="n">
        <v>262.957</v>
      </c>
      <c r="J243" s="51" t="n">
        <v>423.487</v>
      </c>
      <c r="K243" s="51" t="n">
        <v>2666.587</v>
      </c>
      <c r="L243" s="51" t="n">
        <v>916.295</v>
      </c>
      <c r="M243" s="51" t="n">
        <v>1169.284</v>
      </c>
      <c r="N243" s="51" t="n">
        <v>789.355</v>
      </c>
      <c r="O243" s="51" t="n">
        <v>100</v>
      </c>
      <c r="P243" s="57" t="n">
        <v>6642.751</v>
      </c>
      <c r="Q243" s="50" t="n">
        <v>168.021</v>
      </c>
      <c r="R243" s="51" t="n">
        <v>195.608</v>
      </c>
      <c r="S243" s="51" t="n">
        <v>363.629</v>
      </c>
      <c r="T243" s="56" t="n">
        <v>27687935</v>
      </c>
      <c r="U243" s="125" t="n">
        <v>16911615</v>
      </c>
      <c r="V243" s="58" t="n">
        <v>0</v>
      </c>
      <c r="W243" s="130" t="n">
        <v>74.1614618364243</v>
      </c>
      <c r="X243" s="148" t="n">
        <v>92</v>
      </c>
      <c r="Y243" s="149" t="n">
        <v>67</v>
      </c>
      <c r="Z243" s="150" t="n">
        <v>79.5</v>
      </c>
    </row>
    <row r="244" customFormat="false" ht="11.25" hidden="true" customHeight="false" outlineLevel="0" collapsed="false">
      <c r="A244" s="134" t="s">
        <v>69</v>
      </c>
      <c r="B244" s="81" t="n">
        <v>37070</v>
      </c>
      <c r="C244" s="56" t="n">
        <v>3938.692</v>
      </c>
      <c r="D244" s="51" t="n">
        <v>3085.685</v>
      </c>
      <c r="E244" s="57" t="n">
        <v>7024.377</v>
      </c>
      <c r="F244" s="151" t="n">
        <v>490.991000000001</v>
      </c>
      <c r="G244" s="147"/>
      <c r="H244" s="147"/>
      <c r="I244" s="51" t="n">
        <v>261.365</v>
      </c>
      <c r="J244" s="51" t="n">
        <v>429.759</v>
      </c>
      <c r="K244" s="51" t="n">
        <v>2708.098</v>
      </c>
      <c r="L244" s="51" t="n">
        <v>855.918</v>
      </c>
      <c r="M244" s="51" t="n">
        <v>1151.366</v>
      </c>
      <c r="N244" s="51" t="n">
        <v>807.129</v>
      </c>
      <c r="O244" s="51" t="n">
        <v>100</v>
      </c>
      <c r="P244" s="57" t="n">
        <v>6804.626</v>
      </c>
      <c r="Q244" s="50" t="n">
        <v>128.132</v>
      </c>
      <c r="R244" s="51" t="n">
        <v>91.619</v>
      </c>
      <c r="S244" s="51" t="n">
        <v>219.751</v>
      </c>
      <c r="T244" s="56" t="n">
        <v>27816067</v>
      </c>
      <c r="U244" s="125" t="n">
        <v>17003234</v>
      </c>
      <c r="V244" s="58" t="n">
        <v>0</v>
      </c>
      <c r="W244" s="130" t="n">
        <v>74.5109342353324</v>
      </c>
      <c r="X244" s="148" t="n">
        <v>92</v>
      </c>
      <c r="Y244" s="149" t="n">
        <v>66</v>
      </c>
      <c r="Z244" s="150" t="n">
        <v>79</v>
      </c>
    </row>
    <row r="245" customFormat="false" ht="11.25" hidden="true" customHeight="false" outlineLevel="0" collapsed="false">
      <c r="A245" s="134" t="s">
        <v>70</v>
      </c>
      <c r="B245" s="81" t="n">
        <v>37071</v>
      </c>
      <c r="C245" s="56" t="n">
        <v>3951.707</v>
      </c>
      <c r="D245" s="51" t="n">
        <v>2847.687</v>
      </c>
      <c r="E245" s="57" t="n">
        <v>6799.394</v>
      </c>
      <c r="F245" s="151" t="n">
        <v>375.608</v>
      </c>
      <c r="G245" s="147"/>
      <c r="H245" s="147"/>
      <c r="I245" s="51" t="n">
        <v>245.494</v>
      </c>
      <c r="J245" s="51" t="n">
        <v>430.015</v>
      </c>
      <c r="K245" s="51" t="n">
        <v>2463.978</v>
      </c>
      <c r="L245" s="51" t="n">
        <v>885.414</v>
      </c>
      <c r="M245" s="51" t="n">
        <v>1160.372</v>
      </c>
      <c r="N245" s="51" t="n">
        <v>800.37</v>
      </c>
      <c r="O245" s="51" t="n">
        <v>100</v>
      </c>
      <c r="P245" s="57" t="n">
        <v>6461.251</v>
      </c>
      <c r="Q245" s="50" t="n">
        <v>239.491</v>
      </c>
      <c r="R245" s="51" t="n">
        <v>98.652</v>
      </c>
      <c r="S245" s="51" t="n">
        <v>338.143</v>
      </c>
      <c r="T245" s="56" t="n">
        <v>28055558</v>
      </c>
      <c r="U245" s="125" t="n">
        <v>17101886</v>
      </c>
      <c r="V245" s="58" t="n">
        <v>0</v>
      </c>
      <c r="W245" s="130" t="n">
        <v>77.7465222408034</v>
      </c>
      <c r="X245" s="148" t="n">
        <v>96</v>
      </c>
      <c r="Y245" s="149" t="n">
        <v>63</v>
      </c>
      <c r="Z245" s="150" t="n">
        <v>79.5</v>
      </c>
    </row>
    <row r="246" customFormat="false" ht="12" hidden="true" customHeight="false" outlineLevel="0" collapsed="false">
      <c r="A246" s="137" t="s">
        <v>71</v>
      </c>
      <c r="B246" s="82" t="n">
        <v>37072</v>
      </c>
      <c r="C246" s="70" t="n">
        <v>3936.361</v>
      </c>
      <c r="D246" s="66" t="n">
        <v>2960.286</v>
      </c>
      <c r="E246" s="71" t="n">
        <v>6896.647</v>
      </c>
      <c r="F246" s="152" t="n">
        <v>437.885999999999</v>
      </c>
      <c r="G246" s="153"/>
      <c r="H246" s="153"/>
      <c r="I246" s="66" t="n">
        <v>235.34</v>
      </c>
      <c r="J246" s="66" t="n">
        <v>395.159</v>
      </c>
      <c r="K246" s="66" t="n">
        <v>2629.244</v>
      </c>
      <c r="L246" s="66" t="n">
        <v>833.319</v>
      </c>
      <c r="M246" s="66" t="n">
        <v>1146.299</v>
      </c>
      <c r="N246" s="66" t="n">
        <v>802.633</v>
      </c>
      <c r="O246" s="66" t="n">
        <v>100</v>
      </c>
      <c r="P246" s="71" t="n">
        <v>6579.88</v>
      </c>
      <c r="Q246" s="65" t="n">
        <v>245.197</v>
      </c>
      <c r="R246" s="66" t="n">
        <v>71.57</v>
      </c>
      <c r="S246" s="66" t="n">
        <v>316.767</v>
      </c>
      <c r="T246" s="70" t="n">
        <v>28300755</v>
      </c>
      <c r="U246" s="139" t="n">
        <v>17173456</v>
      </c>
      <c r="V246" s="72" t="n">
        <v>0</v>
      </c>
      <c r="W246" s="144" t="n">
        <v>78.5923684937975</v>
      </c>
      <c r="X246" s="154" t="n">
        <v>101</v>
      </c>
      <c r="Y246" s="155" t="n">
        <v>65</v>
      </c>
      <c r="Z246" s="156" t="n">
        <v>83</v>
      </c>
    </row>
    <row r="247" customFormat="false" ht="11.25" hidden="true" customHeight="false" outlineLevel="0" collapsed="false">
      <c r="A247" s="134" t="s">
        <v>72</v>
      </c>
      <c r="B247" s="81" t="n">
        <v>37073</v>
      </c>
      <c r="C247" s="56" t="n">
        <v>3916</v>
      </c>
      <c r="D247" s="51" t="n">
        <v>3100</v>
      </c>
      <c r="E247" s="57" t="n">
        <v>7016</v>
      </c>
      <c r="F247" s="157" t="n">
        <v>363</v>
      </c>
      <c r="G247" s="147" t="n">
        <v>6</v>
      </c>
      <c r="H247" s="147" t="n">
        <v>6</v>
      </c>
      <c r="I247" s="54" t="n">
        <v>227</v>
      </c>
      <c r="J247" s="51" t="n">
        <v>340</v>
      </c>
      <c r="K247" s="51" t="n">
        <v>2761</v>
      </c>
      <c r="L247" s="51" t="n">
        <v>834</v>
      </c>
      <c r="M247" s="51" t="n">
        <v>1153</v>
      </c>
      <c r="N247" s="55" t="n">
        <v>850</v>
      </c>
      <c r="O247" s="55" t="n">
        <v>100</v>
      </c>
      <c r="P247" s="57" t="n">
        <v>6628</v>
      </c>
      <c r="Q247" s="50" t="n">
        <v>254</v>
      </c>
      <c r="R247" s="51" t="n">
        <v>134.116</v>
      </c>
      <c r="S247" s="51" t="n">
        <v>388.116</v>
      </c>
      <c r="T247" s="56" t="n">
        <v>28554755</v>
      </c>
      <c r="U247" s="125" t="n">
        <v>17307572</v>
      </c>
      <c r="V247" s="58" t="n">
        <v>-0.115999999999985</v>
      </c>
      <c r="W247" s="130" t="n">
        <v>80.4184747217153</v>
      </c>
      <c r="X247" s="158" t="n">
        <v>100</v>
      </c>
      <c r="Y247" s="5" t="n">
        <v>65</v>
      </c>
      <c r="Z247" s="159" t="n">
        <v>76</v>
      </c>
    </row>
    <row r="248" customFormat="false" ht="11.25" hidden="true" customHeight="false" outlineLevel="0" collapsed="false">
      <c r="A248" s="134" t="s">
        <v>73</v>
      </c>
      <c r="B248" s="81" t="n">
        <v>37074</v>
      </c>
      <c r="C248" s="56" t="n">
        <v>3869</v>
      </c>
      <c r="D248" s="51" t="n">
        <v>2870</v>
      </c>
      <c r="E248" s="57" t="n">
        <v>6739</v>
      </c>
      <c r="F248" s="157" t="n">
        <v>311</v>
      </c>
      <c r="G248" s="147" t="n">
        <v>-46</v>
      </c>
      <c r="H248" s="147" t="n">
        <v>-46</v>
      </c>
      <c r="I248" s="54" t="n">
        <v>252</v>
      </c>
      <c r="J248" s="51" t="n">
        <v>383</v>
      </c>
      <c r="K248" s="51" t="n">
        <v>2377</v>
      </c>
      <c r="L248" s="51" t="n">
        <v>866</v>
      </c>
      <c r="M248" s="51" t="n">
        <v>1152</v>
      </c>
      <c r="N248" s="55" t="n">
        <v>885</v>
      </c>
      <c r="O248" s="55" t="n">
        <v>100</v>
      </c>
      <c r="P248" s="57" t="n">
        <v>6326</v>
      </c>
      <c r="Q248" s="50" t="n">
        <v>299</v>
      </c>
      <c r="R248" s="51" t="n">
        <v>114.177</v>
      </c>
      <c r="S248" s="51" t="n">
        <v>413.177</v>
      </c>
      <c r="T248" s="56" t="n">
        <v>28853755</v>
      </c>
      <c r="U248" s="125" t="n">
        <v>17421749</v>
      </c>
      <c r="V248" s="58" t="n">
        <v>-0.177000000000021</v>
      </c>
      <c r="W248" s="130" t="n">
        <v>80.9440530346799</v>
      </c>
      <c r="X248" s="158" t="n">
        <v>100</v>
      </c>
      <c r="Y248" s="5" t="n">
        <v>70</v>
      </c>
      <c r="Z248" s="159" t="n">
        <v>85</v>
      </c>
    </row>
    <row r="249" customFormat="false" ht="11.25" hidden="true" customHeight="false" outlineLevel="0" collapsed="false">
      <c r="A249" s="134" t="s">
        <v>74</v>
      </c>
      <c r="B249" s="81" t="n">
        <v>37075</v>
      </c>
      <c r="C249" s="56" t="n">
        <v>3956</v>
      </c>
      <c r="D249" s="51" t="n">
        <v>2898</v>
      </c>
      <c r="E249" s="57" t="n">
        <v>6854</v>
      </c>
      <c r="F249" s="157" t="n">
        <v>314</v>
      </c>
      <c r="G249" s="147" t="n">
        <v>-43</v>
      </c>
      <c r="H249" s="147" t="n">
        <v>-89</v>
      </c>
      <c r="I249" s="54" t="n">
        <v>249</v>
      </c>
      <c r="J249" s="51" t="n">
        <v>424</v>
      </c>
      <c r="K249" s="51" t="n">
        <v>2397</v>
      </c>
      <c r="L249" s="51" t="n">
        <v>913</v>
      </c>
      <c r="M249" s="51" t="n">
        <v>1114</v>
      </c>
      <c r="N249" s="55" t="n">
        <v>903</v>
      </c>
      <c r="O249" s="55" t="n">
        <v>100</v>
      </c>
      <c r="P249" s="57" t="n">
        <v>6414</v>
      </c>
      <c r="Q249" s="50" t="n">
        <v>300</v>
      </c>
      <c r="R249" s="51" t="n">
        <v>139.65</v>
      </c>
      <c r="S249" s="51" t="n">
        <v>439.65</v>
      </c>
      <c r="T249" s="56" t="n">
        <v>29153755</v>
      </c>
      <c r="U249" s="125" t="n">
        <v>17561399</v>
      </c>
      <c r="V249" s="58" t="n">
        <v>0.350000000000023</v>
      </c>
      <c r="W249" s="130" t="n">
        <v>80.5073370344185</v>
      </c>
      <c r="X249" s="158" t="n">
        <v>103</v>
      </c>
      <c r="Y249" s="5" t="n">
        <v>69</v>
      </c>
      <c r="Z249" s="159" t="n">
        <v>86</v>
      </c>
    </row>
    <row r="250" customFormat="false" ht="11.25" hidden="true" customHeight="false" outlineLevel="0" collapsed="false">
      <c r="A250" s="134" t="s">
        <v>68</v>
      </c>
      <c r="B250" s="81" t="n">
        <v>37076</v>
      </c>
      <c r="C250" s="56" t="n">
        <v>3980</v>
      </c>
      <c r="D250" s="51" t="n">
        <v>3036</v>
      </c>
      <c r="E250" s="57" t="n">
        <v>7016</v>
      </c>
      <c r="F250" s="157" t="n">
        <v>294</v>
      </c>
      <c r="G250" s="147" t="n">
        <v>-63</v>
      </c>
      <c r="H250" s="147" t="n">
        <v>-152</v>
      </c>
      <c r="I250" s="54" t="n">
        <v>215</v>
      </c>
      <c r="J250" s="51" t="n">
        <v>402</v>
      </c>
      <c r="K250" s="51" t="n">
        <v>2558</v>
      </c>
      <c r="L250" s="51" t="n">
        <v>897</v>
      </c>
      <c r="M250" s="51" t="n">
        <v>1148</v>
      </c>
      <c r="N250" s="55" t="n">
        <v>887</v>
      </c>
      <c r="O250" s="55" t="n">
        <v>100</v>
      </c>
      <c r="P250" s="57" t="n">
        <v>6501</v>
      </c>
      <c r="Q250" s="50" t="n">
        <v>303</v>
      </c>
      <c r="R250" s="51" t="n">
        <v>212.791</v>
      </c>
      <c r="S250" s="51" t="n">
        <v>515.791</v>
      </c>
      <c r="T250" s="56" t="n">
        <v>29456755</v>
      </c>
      <c r="U250" s="125" t="n">
        <v>17774190</v>
      </c>
      <c r="V250" s="58" t="n">
        <v>-0.79099999999994</v>
      </c>
      <c r="W250" s="130" t="n">
        <v>76.855335679467</v>
      </c>
      <c r="X250" s="158" t="n">
        <v>104</v>
      </c>
      <c r="Y250" s="5" t="n">
        <v>71</v>
      </c>
      <c r="Z250" s="159" t="n">
        <v>87.5</v>
      </c>
    </row>
    <row r="251" customFormat="false" ht="11.25" hidden="true" customHeight="false" outlineLevel="0" collapsed="false">
      <c r="A251" s="134" t="s">
        <v>69</v>
      </c>
      <c r="B251" s="81" t="n">
        <v>37077</v>
      </c>
      <c r="C251" s="56" t="n">
        <v>4004</v>
      </c>
      <c r="D251" s="51" t="n">
        <v>2768</v>
      </c>
      <c r="E251" s="57" t="n">
        <v>6772</v>
      </c>
      <c r="F251" s="157" t="n">
        <v>448</v>
      </c>
      <c r="G251" s="147" t="n">
        <v>91</v>
      </c>
      <c r="H251" s="147" t="n">
        <v>-61</v>
      </c>
      <c r="I251" s="54" t="n">
        <v>235</v>
      </c>
      <c r="J251" s="51" t="n">
        <v>433</v>
      </c>
      <c r="K251" s="51" t="n">
        <v>2238</v>
      </c>
      <c r="L251" s="51" t="n">
        <v>893</v>
      </c>
      <c r="M251" s="51" t="n">
        <v>1137</v>
      </c>
      <c r="N251" s="55" t="n">
        <v>912</v>
      </c>
      <c r="O251" s="55" t="n">
        <v>100</v>
      </c>
      <c r="P251" s="57" t="n">
        <v>6396</v>
      </c>
      <c r="Q251" s="50" t="n">
        <v>272</v>
      </c>
      <c r="R251" s="51" t="n">
        <v>104.143</v>
      </c>
      <c r="S251" s="51" t="n">
        <v>376.143</v>
      </c>
      <c r="T251" s="56" t="n">
        <v>29728755</v>
      </c>
      <c r="U251" s="125" t="n">
        <v>17878333</v>
      </c>
      <c r="V251" s="58" t="n">
        <v>-0.143000000000029</v>
      </c>
      <c r="W251" s="130" t="n">
        <v>81.2275890721349</v>
      </c>
      <c r="X251" s="158" t="n">
        <v>98</v>
      </c>
      <c r="Y251" s="5" t="n">
        <v>75</v>
      </c>
      <c r="Z251" s="159" t="n">
        <v>86.5</v>
      </c>
    </row>
    <row r="252" customFormat="false" ht="11.25" hidden="true" customHeight="false" outlineLevel="0" collapsed="false">
      <c r="A252" s="134" t="s">
        <v>70</v>
      </c>
      <c r="B252" s="81" t="n">
        <v>37078</v>
      </c>
      <c r="C252" s="56" t="n">
        <v>3990</v>
      </c>
      <c r="D252" s="51" t="n">
        <v>2917</v>
      </c>
      <c r="E252" s="57" t="n">
        <v>6907</v>
      </c>
      <c r="F252" s="157" t="n">
        <v>429</v>
      </c>
      <c r="G252" s="147" t="n">
        <v>72</v>
      </c>
      <c r="H252" s="147" t="n">
        <v>11</v>
      </c>
      <c r="I252" s="54" t="n">
        <v>234</v>
      </c>
      <c r="J252" s="51" t="n">
        <v>398</v>
      </c>
      <c r="K252" s="51" t="n">
        <v>2487</v>
      </c>
      <c r="L252" s="51" t="n">
        <v>816</v>
      </c>
      <c r="M252" s="51" t="n">
        <v>1155</v>
      </c>
      <c r="N252" s="55" t="n">
        <v>887</v>
      </c>
      <c r="O252" s="55" t="n">
        <v>100</v>
      </c>
      <c r="P252" s="57" t="n">
        <v>6506</v>
      </c>
      <c r="Q252" s="50" t="n">
        <v>278</v>
      </c>
      <c r="R252" s="51" t="n">
        <v>123.609</v>
      </c>
      <c r="S252" s="51" t="n">
        <v>401.609</v>
      </c>
      <c r="T252" s="56" t="n">
        <v>30006755</v>
      </c>
      <c r="U252" s="125" t="n">
        <v>18001942</v>
      </c>
      <c r="V252" s="58" t="n">
        <v>-0.60899999999998</v>
      </c>
      <c r="W252" s="130" t="n">
        <v>78.0313997453305</v>
      </c>
      <c r="X252" s="158" t="n">
        <v>92</v>
      </c>
      <c r="Y252" s="5" t="n">
        <v>66</v>
      </c>
      <c r="Z252" s="159" t="n">
        <v>79</v>
      </c>
    </row>
    <row r="253" customFormat="false" ht="11.25" hidden="true" customHeight="false" outlineLevel="0" collapsed="false">
      <c r="A253" s="134" t="s">
        <v>71</v>
      </c>
      <c r="B253" s="81" t="n">
        <v>37079</v>
      </c>
      <c r="C253" s="56" t="n">
        <v>4036</v>
      </c>
      <c r="D253" s="51" t="n">
        <v>2999</v>
      </c>
      <c r="E253" s="57" t="n">
        <v>7035</v>
      </c>
      <c r="F253" s="157" t="n">
        <v>389</v>
      </c>
      <c r="G253" s="147" t="n">
        <v>32</v>
      </c>
      <c r="H253" s="147" t="n">
        <v>43</v>
      </c>
      <c r="I253" s="54" t="n">
        <v>226</v>
      </c>
      <c r="J253" s="51" t="n">
        <v>447</v>
      </c>
      <c r="K253" s="51" t="n">
        <v>2571</v>
      </c>
      <c r="L253" s="51" t="n">
        <v>863</v>
      </c>
      <c r="M253" s="51" t="n">
        <v>1154</v>
      </c>
      <c r="N253" s="55" t="n">
        <v>887</v>
      </c>
      <c r="O253" s="55" t="n">
        <v>100</v>
      </c>
      <c r="P253" s="57" t="n">
        <v>6637</v>
      </c>
      <c r="Q253" s="50" t="n">
        <v>253</v>
      </c>
      <c r="R253" s="51" t="n">
        <v>145.11</v>
      </c>
      <c r="S253" s="51" t="n">
        <v>398.11</v>
      </c>
      <c r="T253" s="56" t="n">
        <v>30259755</v>
      </c>
      <c r="U253" s="125" t="n">
        <v>18147052</v>
      </c>
      <c r="V253" s="58" t="n">
        <v>-0.110000000000014</v>
      </c>
      <c r="W253" s="130" t="n">
        <v>79.7163148202353</v>
      </c>
      <c r="X253" s="158" t="n">
        <v>86</v>
      </c>
      <c r="Y253" s="5" t="n">
        <v>67</v>
      </c>
      <c r="Z253" s="159" t="n">
        <v>76.5</v>
      </c>
    </row>
    <row r="254" customFormat="false" ht="11.25" hidden="true" customHeight="false" outlineLevel="0" collapsed="false">
      <c r="A254" s="134" t="s">
        <v>72</v>
      </c>
      <c r="B254" s="81" t="n">
        <v>37080</v>
      </c>
      <c r="C254" s="56" t="n">
        <v>3995</v>
      </c>
      <c r="D254" s="51" t="n">
        <v>2924</v>
      </c>
      <c r="E254" s="57" t="n">
        <v>6919</v>
      </c>
      <c r="F254" s="157" t="n">
        <v>340</v>
      </c>
      <c r="G254" s="147" t="n">
        <v>-17</v>
      </c>
      <c r="H254" s="147" t="n">
        <v>26</v>
      </c>
      <c r="I254" s="54" t="n">
        <v>228</v>
      </c>
      <c r="J254" s="51" t="n">
        <v>441</v>
      </c>
      <c r="K254" s="51" t="n">
        <v>2502</v>
      </c>
      <c r="L254" s="51" t="n">
        <v>852</v>
      </c>
      <c r="M254" s="51" t="n">
        <v>1153</v>
      </c>
      <c r="N254" s="55" t="n">
        <v>880</v>
      </c>
      <c r="O254" s="55" t="n">
        <v>100</v>
      </c>
      <c r="P254" s="57" t="n">
        <v>6496</v>
      </c>
      <c r="Q254" s="50" t="n">
        <v>246</v>
      </c>
      <c r="R254" s="51" t="n">
        <v>177.627</v>
      </c>
      <c r="S254" s="51" t="n">
        <v>423.627</v>
      </c>
      <c r="T254" s="56" t="n">
        <v>30505755</v>
      </c>
      <c r="U254" s="125" t="n">
        <v>18324679</v>
      </c>
      <c r="V254" s="58" t="n">
        <v>-0.62700000000001</v>
      </c>
      <c r="W254" s="130" t="n">
        <v>78.1033942139294</v>
      </c>
      <c r="X254" s="158" t="n">
        <v>87</v>
      </c>
      <c r="Y254" s="5" t="n">
        <v>70</v>
      </c>
      <c r="Z254" s="159" t="n">
        <v>78.5</v>
      </c>
    </row>
    <row r="255" customFormat="false" ht="11.25" hidden="true" customHeight="false" outlineLevel="0" collapsed="false">
      <c r="A255" s="134" t="s">
        <v>73</v>
      </c>
      <c r="B255" s="81" t="n">
        <v>37081</v>
      </c>
      <c r="C255" s="56" t="n">
        <v>3868</v>
      </c>
      <c r="D255" s="51" t="n">
        <v>2447</v>
      </c>
      <c r="E255" s="57" t="n">
        <v>6315</v>
      </c>
      <c r="F255" s="157" t="n">
        <v>341</v>
      </c>
      <c r="G255" s="160" t="n">
        <v>-16</v>
      </c>
      <c r="H255" s="160" t="n">
        <v>10</v>
      </c>
      <c r="I255" s="54" t="n">
        <v>234</v>
      </c>
      <c r="J255" s="51" t="n">
        <v>412</v>
      </c>
      <c r="K255" s="51" t="n">
        <v>2123</v>
      </c>
      <c r="L255" s="51" t="n">
        <v>780</v>
      </c>
      <c r="M255" s="51" t="n">
        <v>1146</v>
      </c>
      <c r="N255" s="55" t="n">
        <v>851</v>
      </c>
      <c r="O255" s="55" t="n">
        <v>100</v>
      </c>
      <c r="P255" s="57" t="n">
        <v>5987</v>
      </c>
      <c r="Q255" s="50" t="n">
        <v>172</v>
      </c>
      <c r="R255" s="51" t="n">
        <v>156.141</v>
      </c>
      <c r="S255" s="51" t="n">
        <v>328.141</v>
      </c>
      <c r="T255" s="56" t="n">
        <v>30677755</v>
      </c>
      <c r="U255" s="125" t="n">
        <v>18480820</v>
      </c>
      <c r="V255" s="58" t="n">
        <v>-0.140999999999963</v>
      </c>
      <c r="W255" s="130" t="n">
        <v>76.4324431835223</v>
      </c>
      <c r="X255" s="158" t="n">
        <v>86</v>
      </c>
      <c r="Y255" s="5" t="n">
        <v>64</v>
      </c>
      <c r="Z255" s="159" t="n">
        <v>75</v>
      </c>
    </row>
    <row r="256" customFormat="false" ht="11.25" hidden="true" customHeight="false" outlineLevel="0" collapsed="false">
      <c r="A256" s="134" t="s">
        <v>74</v>
      </c>
      <c r="B256" s="81" t="n">
        <v>37082</v>
      </c>
      <c r="C256" s="56" t="n">
        <v>3897</v>
      </c>
      <c r="D256" s="51" t="n">
        <v>2512</v>
      </c>
      <c r="E256" s="57" t="n">
        <v>6409</v>
      </c>
      <c r="F256" s="50" t="n">
        <v>486</v>
      </c>
      <c r="G256" s="160" t="n">
        <v>129</v>
      </c>
      <c r="H256" s="160" t="n">
        <v>139</v>
      </c>
      <c r="I256" s="51" t="n">
        <v>222</v>
      </c>
      <c r="J256" s="51" t="n">
        <v>298</v>
      </c>
      <c r="K256" s="51" t="n">
        <v>2196</v>
      </c>
      <c r="L256" s="51" t="n">
        <v>824</v>
      </c>
      <c r="M256" s="51" t="n">
        <v>1139</v>
      </c>
      <c r="N256" s="55" t="n">
        <v>914</v>
      </c>
      <c r="O256" s="55" t="n">
        <v>100</v>
      </c>
      <c r="P256" s="57" t="n">
        <v>6179</v>
      </c>
      <c r="Q256" s="50" t="n">
        <v>55</v>
      </c>
      <c r="R256" s="51" t="n">
        <v>174.557</v>
      </c>
      <c r="S256" s="51" t="n">
        <v>229.557</v>
      </c>
      <c r="T256" s="56" t="n">
        <v>30732755</v>
      </c>
      <c r="U256" s="125" t="n">
        <v>18655377</v>
      </c>
      <c r="V256" s="58" t="n">
        <v>0.443000000000012</v>
      </c>
      <c r="W256" s="130" t="n">
        <v>74.4338915959762</v>
      </c>
      <c r="X256" s="158" t="n">
        <v>85</v>
      </c>
      <c r="Y256" s="5" t="n">
        <v>63</v>
      </c>
      <c r="Z256" s="159" t="n">
        <v>74</v>
      </c>
    </row>
    <row r="257" customFormat="false" ht="11.25" hidden="true" customHeight="false" outlineLevel="0" collapsed="false">
      <c r="A257" s="134" t="s">
        <v>68</v>
      </c>
      <c r="B257" s="81" t="n">
        <v>37083</v>
      </c>
      <c r="C257" s="56" t="n">
        <v>3862</v>
      </c>
      <c r="D257" s="51" t="n">
        <v>2702</v>
      </c>
      <c r="E257" s="57" t="n">
        <v>6564</v>
      </c>
      <c r="F257" s="50" t="n">
        <v>398</v>
      </c>
      <c r="G257" s="160" t="n">
        <v>41</v>
      </c>
      <c r="H257" s="160" t="n">
        <v>180</v>
      </c>
      <c r="I257" s="51" t="n">
        <v>226</v>
      </c>
      <c r="J257" s="51" t="n">
        <v>335</v>
      </c>
      <c r="K257" s="51" t="n">
        <v>2447</v>
      </c>
      <c r="L257" s="51" t="n">
        <v>806</v>
      </c>
      <c r="M257" s="51" t="n">
        <v>1151</v>
      </c>
      <c r="N257" s="55" t="n">
        <v>904</v>
      </c>
      <c r="O257" s="55" t="n">
        <v>95</v>
      </c>
      <c r="P257" s="57" t="n">
        <v>6362</v>
      </c>
      <c r="Q257" s="50" t="n">
        <v>68</v>
      </c>
      <c r="R257" s="51" t="n">
        <v>134.23</v>
      </c>
      <c r="S257" s="51" t="n">
        <v>202.23</v>
      </c>
      <c r="T257" s="56" t="n">
        <v>30800755</v>
      </c>
      <c r="U257" s="125" t="n">
        <v>18789607</v>
      </c>
      <c r="V257" s="58" t="n">
        <v>-0.22999999999999</v>
      </c>
      <c r="W257" s="130" t="n">
        <v>73.943257454035</v>
      </c>
      <c r="X257" s="158" t="n">
        <v>90</v>
      </c>
      <c r="Y257" s="5" t="n">
        <v>63</v>
      </c>
      <c r="Z257" s="159" t="n">
        <v>76.5</v>
      </c>
    </row>
    <row r="258" customFormat="false" ht="11.25" hidden="true" customHeight="false" outlineLevel="0" collapsed="false">
      <c r="A258" s="134" t="s">
        <v>69</v>
      </c>
      <c r="B258" s="81" t="n">
        <v>37084</v>
      </c>
      <c r="C258" s="56" t="n">
        <v>4010</v>
      </c>
      <c r="D258" s="51" t="n">
        <v>2917</v>
      </c>
      <c r="E258" s="57" t="n">
        <v>6927</v>
      </c>
      <c r="F258" s="50" t="n">
        <v>484</v>
      </c>
      <c r="G258" s="160" t="n">
        <v>127</v>
      </c>
      <c r="H258" s="160" t="n">
        <v>307</v>
      </c>
      <c r="I258" s="51" t="n">
        <v>225</v>
      </c>
      <c r="J258" s="51" t="n">
        <v>365</v>
      </c>
      <c r="K258" s="51" t="n">
        <v>2631</v>
      </c>
      <c r="L258" s="51" t="n">
        <v>831</v>
      </c>
      <c r="M258" s="51" t="n">
        <v>1153</v>
      </c>
      <c r="N258" s="55" t="n">
        <v>889</v>
      </c>
      <c r="O258" s="55" t="n">
        <v>88</v>
      </c>
      <c r="P258" s="57" t="n">
        <v>6666</v>
      </c>
      <c r="Q258" s="50" t="n">
        <v>169</v>
      </c>
      <c r="R258" s="51" t="n">
        <v>92.315</v>
      </c>
      <c r="S258" s="51" t="n">
        <v>261.315</v>
      </c>
      <c r="T258" s="56" t="n">
        <v>30969755</v>
      </c>
      <c r="U258" s="125" t="n">
        <v>18881922</v>
      </c>
      <c r="V258" s="58" t="n">
        <v>-0.314999999999998</v>
      </c>
      <c r="W258" s="130" t="n">
        <v>76.2035479827893</v>
      </c>
      <c r="X258" s="158" t="n">
        <v>91</v>
      </c>
      <c r="Y258" s="5" t="n">
        <v>63</v>
      </c>
      <c r="Z258" s="159" t="n">
        <v>77</v>
      </c>
    </row>
    <row r="259" customFormat="false" ht="11.25" hidden="true" customHeight="false" outlineLevel="0" collapsed="false">
      <c r="A259" s="134" t="s">
        <v>70</v>
      </c>
      <c r="B259" s="81" t="n">
        <v>37085</v>
      </c>
      <c r="C259" s="56" t="n">
        <v>3992</v>
      </c>
      <c r="D259" s="51" t="n">
        <v>2959</v>
      </c>
      <c r="E259" s="57" t="n">
        <v>6951</v>
      </c>
      <c r="F259" s="50" t="n">
        <v>256</v>
      </c>
      <c r="G259" s="160" t="n">
        <v>-101</v>
      </c>
      <c r="H259" s="160" t="n">
        <v>206</v>
      </c>
      <c r="I259" s="51" t="n">
        <v>212</v>
      </c>
      <c r="J259" s="51" t="n">
        <v>394</v>
      </c>
      <c r="K259" s="51" t="n">
        <v>2626</v>
      </c>
      <c r="L259" s="51" t="n">
        <v>846</v>
      </c>
      <c r="M259" s="51" t="n">
        <v>1157</v>
      </c>
      <c r="N259" s="55" t="n">
        <v>866</v>
      </c>
      <c r="O259" s="55" t="n">
        <v>100</v>
      </c>
      <c r="P259" s="57" t="n">
        <v>6457</v>
      </c>
      <c r="Q259" s="50" t="n">
        <v>307</v>
      </c>
      <c r="R259" s="51" t="n">
        <v>187.238</v>
      </c>
      <c r="S259" s="51" t="n">
        <v>494.238</v>
      </c>
      <c r="T259" s="56" t="n">
        <v>31276755</v>
      </c>
      <c r="U259" s="125" t="n">
        <v>19069160</v>
      </c>
      <c r="V259" s="58" t="n">
        <v>-0.238</v>
      </c>
      <c r="W259" s="130" t="n">
        <v>71.6278521577742</v>
      </c>
      <c r="X259" s="158" t="n">
        <v>95</v>
      </c>
      <c r="Y259" s="5" t="n">
        <v>69</v>
      </c>
      <c r="Z259" s="159" t="n">
        <v>82</v>
      </c>
    </row>
    <row r="260" customFormat="false" ht="11.25" hidden="true" customHeight="false" outlineLevel="0" collapsed="false">
      <c r="A260" s="134" t="s">
        <v>71</v>
      </c>
      <c r="B260" s="81" t="n">
        <v>37086</v>
      </c>
      <c r="C260" s="56" t="n">
        <v>3864</v>
      </c>
      <c r="D260" s="51" t="n">
        <v>3050</v>
      </c>
      <c r="E260" s="57" t="n">
        <v>6914</v>
      </c>
      <c r="F260" s="50" t="n">
        <v>213</v>
      </c>
      <c r="G260" s="160" t="n">
        <v>-144</v>
      </c>
      <c r="H260" s="160" t="n">
        <v>62</v>
      </c>
      <c r="I260" s="51" t="n">
        <v>191</v>
      </c>
      <c r="J260" s="51" t="n">
        <v>297</v>
      </c>
      <c r="K260" s="51" t="n">
        <v>2649</v>
      </c>
      <c r="L260" s="51" t="n">
        <v>883</v>
      </c>
      <c r="M260" s="51" t="n">
        <v>1168</v>
      </c>
      <c r="N260" s="55" t="n">
        <v>906</v>
      </c>
      <c r="O260" s="55" t="n">
        <v>100</v>
      </c>
      <c r="P260" s="57" t="n">
        <v>6407</v>
      </c>
      <c r="Q260" s="50" t="n">
        <v>254</v>
      </c>
      <c r="R260" s="51" t="n">
        <v>253.711</v>
      </c>
      <c r="S260" s="51" t="n">
        <v>507.711</v>
      </c>
      <c r="T260" s="56" t="n">
        <v>31530755</v>
      </c>
      <c r="U260" s="125" t="n">
        <v>19322871</v>
      </c>
      <c r="V260" s="58" t="n">
        <v>-0.711000000000013</v>
      </c>
      <c r="W260" s="130" t="n">
        <v>70.1976478525716</v>
      </c>
      <c r="X260" s="158" t="n">
        <v>91</v>
      </c>
      <c r="Y260" s="5" t="n">
        <v>68</v>
      </c>
      <c r="Z260" s="159" t="n">
        <v>79.5</v>
      </c>
    </row>
    <row r="261" customFormat="false" ht="11.25" hidden="true" customHeight="false" outlineLevel="0" collapsed="false">
      <c r="A261" s="134" t="s">
        <v>72</v>
      </c>
      <c r="B261" s="81" t="n">
        <v>37087</v>
      </c>
      <c r="C261" s="56" t="n">
        <v>3940</v>
      </c>
      <c r="D261" s="51" t="n">
        <v>3097</v>
      </c>
      <c r="E261" s="57" t="n">
        <v>7037</v>
      </c>
      <c r="F261" s="50" t="n">
        <v>264</v>
      </c>
      <c r="G261" s="160" t="n">
        <v>-93</v>
      </c>
      <c r="H261" s="160" t="n">
        <v>-31</v>
      </c>
      <c r="I261" s="51" t="n">
        <v>217</v>
      </c>
      <c r="J261" s="51" t="n">
        <v>322</v>
      </c>
      <c r="K261" s="51" t="n">
        <v>2759</v>
      </c>
      <c r="L261" s="51" t="n">
        <v>779</v>
      </c>
      <c r="M261" s="51" t="n">
        <v>1163</v>
      </c>
      <c r="N261" s="55" t="n">
        <v>888</v>
      </c>
      <c r="O261" s="55" t="n">
        <v>100</v>
      </c>
      <c r="P261" s="57" t="n">
        <v>6492</v>
      </c>
      <c r="Q261" s="50" t="n">
        <v>294</v>
      </c>
      <c r="R261" s="51" t="n">
        <v>252</v>
      </c>
      <c r="S261" s="51" t="n">
        <v>546</v>
      </c>
      <c r="T261" s="56" t="n">
        <v>31824755</v>
      </c>
      <c r="U261" s="125" t="n">
        <v>19574871</v>
      </c>
      <c r="V261" s="58" t="n">
        <v>-1</v>
      </c>
      <c r="W261" s="130" t="n">
        <v>69.3582950441743</v>
      </c>
      <c r="X261" s="158" t="n">
        <v>90</v>
      </c>
      <c r="Y261" s="5" t="n">
        <v>63</v>
      </c>
      <c r="Z261" s="159" t="n">
        <v>76.5</v>
      </c>
    </row>
    <row r="262" customFormat="false" ht="11.25" hidden="true" customHeight="false" outlineLevel="0" collapsed="false">
      <c r="A262" s="134" t="s">
        <v>73</v>
      </c>
      <c r="B262" s="81" t="n">
        <v>37088</v>
      </c>
      <c r="C262" s="56" t="n">
        <v>4033</v>
      </c>
      <c r="D262" s="51" t="n">
        <v>2890</v>
      </c>
      <c r="E262" s="57" t="n">
        <v>6923</v>
      </c>
      <c r="F262" s="50" t="n">
        <v>355</v>
      </c>
      <c r="G262" s="160" t="n">
        <v>-2</v>
      </c>
      <c r="H262" s="160" t="n">
        <v>-33</v>
      </c>
      <c r="I262" s="51" t="n">
        <v>220</v>
      </c>
      <c r="J262" s="51" t="n">
        <v>395</v>
      </c>
      <c r="K262" s="51" t="n">
        <v>2569</v>
      </c>
      <c r="L262" s="51" t="n">
        <v>762</v>
      </c>
      <c r="M262" s="51" t="n">
        <v>1164</v>
      </c>
      <c r="N262" s="55" t="n">
        <v>921</v>
      </c>
      <c r="O262" s="55" t="n">
        <v>100</v>
      </c>
      <c r="P262" s="57" t="n">
        <v>6486</v>
      </c>
      <c r="Q262" s="50" t="n">
        <v>302</v>
      </c>
      <c r="R262" s="51" t="n">
        <v>134.959</v>
      </c>
      <c r="S262" s="51" t="n">
        <v>436.959</v>
      </c>
      <c r="T262" s="56" t="n">
        <v>32126755</v>
      </c>
      <c r="U262" s="125" t="n">
        <v>19709830</v>
      </c>
      <c r="V262" s="58" t="n">
        <v>0.0409999999999968</v>
      </c>
      <c r="W262" s="130" t="n">
        <v>71.8387444984157</v>
      </c>
      <c r="X262" s="158" t="n">
        <v>92</v>
      </c>
      <c r="Y262" s="5" t="n">
        <v>64</v>
      </c>
      <c r="Z262" s="159" t="n">
        <v>78</v>
      </c>
    </row>
    <row r="263" customFormat="false" ht="11.25" hidden="true" customHeight="false" outlineLevel="0" collapsed="false">
      <c r="A263" s="134" t="s">
        <v>74</v>
      </c>
      <c r="B263" s="81" t="n">
        <v>37089</v>
      </c>
      <c r="C263" s="56" t="n">
        <v>3994</v>
      </c>
      <c r="D263" s="51" t="n">
        <v>2978</v>
      </c>
      <c r="E263" s="57" t="n">
        <v>6972</v>
      </c>
      <c r="F263" s="50" t="n">
        <v>373</v>
      </c>
      <c r="G263" s="160" t="n">
        <v>16</v>
      </c>
      <c r="H263" s="160" t="n">
        <v>-17</v>
      </c>
      <c r="I263" s="51" t="n">
        <v>218</v>
      </c>
      <c r="J263" s="51" t="n">
        <v>360</v>
      </c>
      <c r="K263" s="51" t="n">
        <v>2578</v>
      </c>
      <c r="L263" s="51" t="n">
        <v>834</v>
      </c>
      <c r="M263" s="51" t="n">
        <v>1141</v>
      </c>
      <c r="N263" s="54" t="n">
        <v>900</v>
      </c>
      <c r="O263" s="55" t="n">
        <v>100</v>
      </c>
      <c r="P263" s="57" t="n">
        <v>6504</v>
      </c>
      <c r="Q263" s="50" t="n">
        <v>299</v>
      </c>
      <c r="R263" s="51" t="n">
        <v>169.026</v>
      </c>
      <c r="S263" s="51" t="n">
        <v>468.026</v>
      </c>
      <c r="T263" s="56" t="n">
        <v>32425755</v>
      </c>
      <c r="U263" s="125" t="n">
        <v>19878856</v>
      </c>
      <c r="V263" s="58" t="n">
        <v>-0.0260000000000105</v>
      </c>
      <c r="W263" s="130" t="n">
        <v>73.1081833908707</v>
      </c>
      <c r="X263" s="158" t="n">
        <v>91</v>
      </c>
      <c r="Y263" s="5" t="n">
        <v>69</v>
      </c>
      <c r="Z263" s="159" t="n">
        <v>80</v>
      </c>
    </row>
    <row r="264" customFormat="false" ht="11.25" hidden="true" customHeight="false" outlineLevel="0" collapsed="false">
      <c r="A264" s="134" t="s">
        <v>68</v>
      </c>
      <c r="B264" s="81" t="n">
        <v>37090</v>
      </c>
      <c r="C264" s="56" t="n">
        <v>3982</v>
      </c>
      <c r="D264" s="51" t="n">
        <v>3038</v>
      </c>
      <c r="E264" s="57" t="n">
        <v>7020</v>
      </c>
      <c r="F264" s="50" t="n">
        <v>269</v>
      </c>
      <c r="G264" s="160" t="n">
        <v>-88</v>
      </c>
      <c r="H264" s="160" t="n">
        <v>-105</v>
      </c>
      <c r="I264" s="51" t="n">
        <v>232</v>
      </c>
      <c r="J264" s="51" t="n">
        <v>431</v>
      </c>
      <c r="K264" s="51" t="n">
        <v>2583</v>
      </c>
      <c r="L264" s="51" t="n">
        <v>852</v>
      </c>
      <c r="M264" s="51" t="n">
        <v>1166</v>
      </c>
      <c r="N264" s="54" t="n">
        <v>906</v>
      </c>
      <c r="O264" s="55" t="n">
        <v>94</v>
      </c>
      <c r="P264" s="57" t="n">
        <v>6533</v>
      </c>
      <c r="Q264" s="50" t="n">
        <v>286</v>
      </c>
      <c r="R264" s="51" t="n">
        <v>200.59</v>
      </c>
      <c r="S264" s="51" t="n">
        <v>486.59</v>
      </c>
      <c r="T264" s="56" t="n">
        <v>32711755</v>
      </c>
      <c r="U264" s="125" t="n">
        <v>20079446</v>
      </c>
      <c r="V264" s="58" t="n">
        <v>0.409999999999968</v>
      </c>
      <c r="W264" s="130" t="n">
        <v>74.4829968467387</v>
      </c>
      <c r="X264" s="158" t="n">
        <v>89</v>
      </c>
      <c r="Y264" s="5" t="n">
        <v>67</v>
      </c>
      <c r="Z264" s="159" t="n">
        <v>78</v>
      </c>
    </row>
    <row r="265" customFormat="false" ht="11.25" hidden="true" customHeight="false" outlineLevel="0" collapsed="false">
      <c r="A265" s="134" t="s">
        <v>69</v>
      </c>
      <c r="B265" s="81" t="n">
        <v>37091</v>
      </c>
      <c r="C265" s="56" t="n">
        <v>3966</v>
      </c>
      <c r="D265" s="51" t="n">
        <v>3169</v>
      </c>
      <c r="E265" s="57" t="n">
        <v>7135</v>
      </c>
      <c r="F265" s="50" t="n">
        <v>353</v>
      </c>
      <c r="G265" s="160" t="n">
        <v>-4</v>
      </c>
      <c r="H265" s="160" t="n">
        <v>-109</v>
      </c>
      <c r="I265" s="51" t="n">
        <v>232</v>
      </c>
      <c r="J265" s="51" t="n">
        <v>431</v>
      </c>
      <c r="K265" s="51" t="n">
        <v>2712</v>
      </c>
      <c r="L265" s="51" t="n">
        <v>837</v>
      </c>
      <c r="M265" s="51" t="n">
        <v>1152</v>
      </c>
      <c r="N265" s="54" t="n">
        <v>910</v>
      </c>
      <c r="O265" s="55" t="n">
        <v>100</v>
      </c>
      <c r="P265" s="57" t="n">
        <v>6727</v>
      </c>
      <c r="Q265" s="50" t="n">
        <v>242</v>
      </c>
      <c r="R265" s="51" t="n">
        <v>165.83</v>
      </c>
      <c r="S265" s="51" t="n">
        <v>407.83</v>
      </c>
      <c r="T265" s="56" t="n">
        <v>32953755</v>
      </c>
      <c r="U265" s="125" t="n">
        <v>20245276</v>
      </c>
      <c r="V265" s="58" t="n">
        <v>0.169999999999959</v>
      </c>
      <c r="W265" s="130" t="n">
        <v>74.7928199428028</v>
      </c>
      <c r="X265" s="158" t="n">
        <v>93</v>
      </c>
      <c r="Y265" s="5" t="n">
        <v>63</v>
      </c>
      <c r="Z265" s="159" t="n">
        <v>78</v>
      </c>
    </row>
    <row r="266" customFormat="false" ht="11.25" hidden="true" customHeight="false" outlineLevel="0" collapsed="false">
      <c r="A266" s="134" t="s">
        <v>70</v>
      </c>
      <c r="B266" s="81" t="n">
        <v>37092</v>
      </c>
      <c r="C266" s="56" t="n">
        <v>4075</v>
      </c>
      <c r="D266" s="51" t="n">
        <v>3035</v>
      </c>
      <c r="E266" s="57" t="n">
        <v>7110</v>
      </c>
      <c r="F266" s="50" t="n">
        <v>366</v>
      </c>
      <c r="G266" s="160" t="n">
        <v>9</v>
      </c>
      <c r="H266" s="160" t="n">
        <v>-100</v>
      </c>
      <c r="I266" s="51" t="n">
        <v>231</v>
      </c>
      <c r="J266" s="51" t="n">
        <v>407</v>
      </c>
      <c r="K266" s="51" t="n">
        <v>2743</v>
      </c>
      <c r="L266" s="51" t="n">
        <v>795</v>
      </c>
      <c r="M266" s="51" t="n">
        <v>1164</v>
      </c>
      <c r="N266" s="54" t="n">
        <v>896</v>
      </c>
      <c r="O266" s="55" t="n">
        <v>83</v>
      </c>
      <c r="P266" s="57" t="n">
        <v>6685</v>
      </c>
      <c r="Q266" s="50" t="n">
        <v>270</v>
      </c>
      <c r="R266" s="51" t="n">
        <v>155.365</v>
      </c>
      <c r="S266" s="51" t="n">
        <v>425.365</v>
      </c>
      <c r="T266" s="56" t="n">
        <v>33223755</v>
      </c>
      <c r="U266" s="125" t="n">
        <v>20400641</v>
      </c>
      <c r="V266" s="58" t="n">
        <v>-0.365000000000009</v>
      </c>
      <c r="W266" s="130" t="n">
        <v>75.9691888030045</v>
      </c>
      <c r="X266" s="158" t="n">
        <v>95</v>
      </c>
      <c r="Y266" s="5" t="n">
        <v>66</v>
      </c>
      <c r="Z266" s="159" t="n">
        <v>80.5</v>
      </c>
    </row>
    <row r="267" customFormat="false" ht="11.25" hidden="true" customHeight="false" outlineLevel="0" collapsed="false">
      <c r="A267" s="134" t="s">
        <v>71</v>
      </c>
      <c r="B267" s="81" t="n">
        <v>37093</v>
      </c>
      <c r="C267" s="56" t="n">
        <v>4087</v>
      </c>
      <c r="D267" s="51" t="n">
        <v>3067</v>
      </c>
      <c r="E267" s="57" t="n">
        <v>7154</v>
      </c>
      <c r="F267" s="50" t="n">
        <v>280</v>
      </c>
      <c r="G267" s="160" t="n">
        <v>-77</v>
      </c>
      <c r="H267" s="160" t="n">
        <v>-177</v>
      </c>
      <c r="I267" s="51" t="n">
        <v>231</v>
      </c>
      <c r="J267" s="51" t="n">
        <v>436</v>
      </c>
      <c r="K267" s="51" t="n">
        <v>2780</v>
      </c>
      <c r="L267" s="51" t="n">
        <v>808</v>
      </c>
      <c r="M267" s="51" t="n">
        <v>1155</v>
      </c>
      <c r="N267" s="54" t="n">
        <v>885</v>
      </c>
      <c r="O267" s="55" t="n">
        <v>91</v>
      </c>
      <c r="P267" s="57" t="n">
        <v>6666</v>
      </c>
      <c r="Q267" s="50" t="n">
        <v>284</v>
      </c>
      <c r="R267" s="51" t="n">
        <v>203.569</v>
      </c>
      <c r="S267" s="51" t="n">
        <v>487.569</v>
      </c>
      <c r="T267" s="56" t="n">
        <v>33507755</v>
      </c>
      <c r="U267" s="125" t="n">
        <v>20604210</v>
      </c>
      <c r="V267" s="58" t="n">
        <v>0.43100000000004</v>
      </c>
      <c r="W267" s="130" t="n">
        <v>77.8773009822003</v>
      </c>
      <c r="X267" s="131" t="n">
        <v>95</v>
      </c>
      <c r="Y267" s="54" t="n">
        <v>67</v>
      </c>
      <c r="Z267" s="159" t="n">
        <v>81</v>
      </c>
    </row>
    <row r="268" customFormat="false" ht="11.25" hidden="true" customHeight="false" outlineLevel="0" collapsed="false">
      <c r="A268" s="134" t="s">
        <v>72</v>
      </c>
      <c r="B268" s="81" t="n">
        <v>37094</v>
      </c>
      <c r="C268" s="56" t="n">
        <v>4075</v>
      </c>
      <c r="D268" s="51" t="n">
        <v>3069</v>
      </c>
      <c r="E268" s="57" t="n">
        <v>7144</v>
      </c>
      <c r="F268" s="50" t="n">
        <v>342</v>
      </c>
      <c r="G268" s="160" t="n">
        <v>-15</v>
      </c>
      <c r="H268" s="160" t="n">
        <v>-192</v>
      </c>
      <c r="I268" s="51" t="n">
        <v>222</v>
      </c>
      <c r="J268" s="51" t="n">
        <v>436</v>
      </c>
      <c r="K268" s="51" t="n">
        <v>2765</v>
      </c>
      <c r="L268" s="51" t="n">
        <v>795</v>
      </c>
      <c r="M268" s="51" t="n">
        <v>1147</v>
      </c>
      <c r="N268" s="54" t="n">
        <v>914</v>
      </c>
      <c r="O268" s="55" t="n">
        <v>91</v>
      </c>
      <c r="P268" s="57" t="n">
        <v>6712</v>
      </c>
      <c r="Q268" s="50" t="n">
        <v>237</v>
      </c>
      <c r="R268" s="51" t="n">
        <v>195.443</v>
      </c>
      <c r="S268" s="51" t="n">
        <v>432.443</v>
      </c>
      <c r="T268" s="56" t="n">
        <v>33744755</v>
      </c>
      <c r="U268" s="125" t="n">
        <v>20799653</v>
      </c>
      <c r="V268" s="58" t="n">
        <v>-0.442999999999984</v>
      </c>
      <c r="W268" s="130" t="n">
        <v>79.0938259733599</v>
      </c>
      <c r="X268" s="131" t="n">
        <v>89</v>
      </c>
      <c r="Y268" s="54" t="n">
        <v>62</v>
      </c>
      <c r="Z268" s="159" t="n">
        <v>75.5</v>
      </c>
    </row>
    <row r="269" customFormat="false" ht="11.25" hidden="true" customHeight="false" outlineLevel="0" collapsed="false">
      <c r="A269" s="134" t="s">
        <v>73</v>
      </c>
      <c r="B269" s="81" t="n">
        <v>37095</v>
      </c>
      <c r="C269" s="56" t="n">
        <v>4076</v>
      </c>
      <c r="D269" s="51" t="n">
        <v>3100</v>
      </c>
      <c r="E269" s="57" t="n">
        <v>7176</v>
      </c>
      <c r="F269" s="50" t="n">
        <v>421</v>
      </c>
      <c r="G269" s="160" t="n">
        <v>64</v>
      </c>
      <c r="H269" s="160" t="n">
        <v>-128</v>
      </c>
      <c r="I269" s="51" t="n">
        <v>228</v>
      </c>
      <c r="J269" s="51" t="n">
        <v>443</v>
      </c>
      <c r="K269" s="51" t="n">
        <v>2729</v>
      </c>
      <c r="L269" s="51" t="n">
        <v>848</v>
      </c>
      <c r="M269" s="51" t="n">
        <v>1141</v>
      </c>
      <c r="N269" s="55" t="n">
        <v>926</v>
      </c>
      <c r="O269" s="55" t="n">
        <v>91</v>
      </c>
      <c r="P269" s="57" t="n">
        <v>6827</v>
      </c>
      <c r="Q269" s="50" t="n">
        <v>185</v>
      </c>
      <c r="R269" s="51" t="n">
        <v>164.15</v>
      </c>
      <c r="S269" s="51" t="n">
        <v>349.15</v>
      </c>
      <c r="T269" s="56" t="n">
        <v>33929755</v>
      </c>
      <c r="U269" s="125" t="n">
        <v>20963803</v>
      </c>
      <c r="V269" s="58" t="n">
        <v>-0.149999999999977</v>
      </c>
      <c r="W269" s="130" t="n">
        <v>77.8395615843819</v>
      </c>
      <c r="X269" s="158" t="n">
        <v>90</v>
      </c>
      <c r="Y269" s="5" t="n">
        <v>61</v>
      </c>
      <c r="Z269" s="159" t="n">
        <v>75.5</v>
      </c>
    </row>
    <row r="270" customFormat="false" ht="11.25" hidden="true" customHeight="false" outlineLevel="0" collapsed="false">
      <c r="A270" s="134" t="s">
        <v>74</v>
      </c>
      <c r="B270" s="81" t="n">
        <v>37096</v>
      </c>
      <c r="C270" s="56" t="n">
        <v>4094</v>
      </c>
      <c r="D270" s="51" t="n">
        <v>3020</v>
      </c>
      <c r="E270" s="57" t="n">
        <v>7114</v>
      </c>
      <c r="F270" s="50" t="n">
        <v>471</v>
      </c>
      <c r="G270" s="160" t="n">
        <v>114</v>
      </c>
      <c r="H270" s="160" t="n">
        <v>-14</v>
      </c>
      <c r="I270" s="51" t="n">
        <v>221</v>
      </c>
      <c r="J270" s="51" t="n">
        <v>388</v>
      </c>
      <c r="K270" s="51" t="n">
        <v>2757</v>
      </c>
      <c r="L270" s="51" t="n">
        <v>811</v>
      </c>
      <c r="M270" s="51" t="n">
        <v>1107</v>
      </c>
      <c r="N270" s="55" t="n">
        <v>924</v>
      </c>
      <c r="O270" s="55" t="n">
        <v>91</v>
      </c>
      <c r="P270" s="57" t="n">
        <v>6770</v>
      </c>
      <c r="Q270" s="50" t="n">
        <v>173</v>
      </c>
      <c r="R270" s="51" t="n">
        <v>171.022</v>
      </c>
      <c r="S270" s="51" t="n">
        <v>344.022</v>
      </c>
      <c r="T270" s="56" t="n">
        <v>34102755</v>
      </c>
      <c r="U270" s="125" t="n">
        <v>21134825</v>
      </c>
      <c r="V270" s="58" t="n">
        <v>-0.0219999999999914</v>
      </c>
      <c r="W270" s="130" t="n">
        <v>71.6651702837843</v>
      </c>
      <c r="X270" s="158" t="n">
        <v>92</v>
      </c>
      <c r="Y270" s="5" t="n">
        <v>60</v>
      </c>
      <c r="Z270" s="159" t="n">
        <v>76</v>
      </c>
    </row>
    <row r="271" customFormat="false" ht="11.25" hidden="true" customHeight="false" outlineLevel="0" collapsed="false">
      <c r="A271" s="134" t="s">
        <v>68</v>
      </c>
      <c r="B271" s="81" t="n">
        <v>37097</v>
      </c>
      <c r="C271" s="56" t="n">
        <v>4133</v>
      </c>
      <c r="D271" s="51" t="n">
        <v>2983</v>
      </c>
      <c r="E271" s="57" t="n">
        <v>7116</v>
      </c>
      <c r="F271" s="50" t="n">
        <v>356</v>
      </c>
      <c r="G271" s="160" t="n">
        <v>-1</v>
      </c>
      <c r="H271" s="160" t="n">
        <v>-15</v>
      </c>
      <c r="I271" s="51" t="n">
        <v>225</v>
      </c>
      <c r="J271" s="51" t="n">
        <v>430</v>
      </c>
      <c r="K271" s="51" t="n">
        <v>2691</v>
      </c>
      <c r="L271" s="51" t="n">
        <v>808</v>
      </c>
      <c r="M271" s="51" t="n">
        <v>1114</v>
      </c>
      <c r="N271" s="55" t="n">
        <v>916</v>
      </c>
      <c r="O271" s="55" t="n">
        <v>94</v>
      </c>
      <c r="P271" s="57" t="n">
        <v>6634</v>
      </c>
      <c r="Q271" s="50" t="n">
        <v>307</v>
      </c>
      <c r="R271" s="51" t="n">
        <v>175.015</v>
      </c>
      <c r="S271" s="51" t="n">
        <v>482.015</v>
      </c>
      <c r="T271" s="56" t="n">
        <v>34409755</v>
      </c>
      <c r="U271" s="125" t="n">
        <v>21309840</v>
      </c>
      <c r="V271" s="58" t="n">
        <v>-0.0149999999999864</v>
      </c>
      <c r="W271" s="130" t="n">
        <v>72.2551425035589</v>
      </c>
      <c r="X271" s="158" t="n">
        <v>95</v>
      </c>
      <c r="Y271" s="5" t="n">
        <v>64</v>
      </c>
      <c r="Z271" s="159" t="n">
        <v>79.5</v>
      </c>
    </row>
    <row r="272" customFormat="false" ht="11.25" hidden="true" customHeight="false" outlineLevel="0" collapsed="false">
      <c r="A272" s="134" t="s">
        <v>69</v>
      </c>
      <c r="B272" s="81" t="n">
        <v>37098</v>
      </c>
      <c r="C272" s="56" t="n">
        <v>4113</v>
      </c>
      <c r="D272" s="51" t="n">
        <v>2899</v>
      </c>
      <c r="E272" s="57" t="n">
        <v>7012</v>
      </c>
      <c r="F272" s="50" t="n">
        <v>424</v>
      </c>
      <c r="G272" s="160" t="n">
        <v>67</v>
      </c>
      <c r="H272" s="160" t="n">
        <v>52</v>
      </c>
      <c r="I272" s="51" t="n">
        <v>221</v>
      </c>
      <c r="J272" s="51" t="n">
        <v>452</v>
      </c>
      <c r="K272" s="51" t="n">
        <v>2569</v>
      </c>
      <c r="L272" s="51" t="n">
        <v>835</v>
      </c>
      <c r="M272" s="51" t="n">
        <v>1025</v>
      </c>
      <c r="N272" s="55" t="n">
        <v>881</v>
      </c>
      <c r="O272" s="55" t="n">
        <v>94</v>
      </c>
      <c r="P272" s="57" t="n">
        <v>6501</v>
      </c>
      <c r="Q272" s="50" t="n">
        <v>315</v>
      </c>
      <c r="R272" s="51" t="n">
        <v>195.873</v>
      </c>
      <c r="S272" s="51" t="n">
        <v>510.873</v>
      </c>
      <c r="T272" s="56" t="n">
        <v>34724755</v>
      </c>
      <c r="U272" s="125" t="n">
        <v>21505713</v>
      </c>
      <c r="V272" s="58" t="n">
        <v>0.12700000000001</v>
      </c>
      <c r="W272" s="130" t="n">
        <v>73.32320917052</v>
      </c>
      <c r="X272" s="158" t="n">
        <v>89</v>
      </c>
      <c r="Y272" s="5" t="n">
        <v>73</v>
      </c>
      <c r="Z272" s="159" t="n">
        <v>81</v>
      </c>
    </row>
    <row r="273" customFormat="false" ht="11.25" hidden="true" customHeight="false" outlineLevel="0" collapsed="false">
      <c r="A273" s="134" t="s">
        <v>70</v>
      </c>
      <c r="B273" s="81" t="n">
        <v>37099</v>
      </c>
      <c r="C273" s="56" t="n">
        <v>4117</v>
      </c>
      <c r="D273" s="51" t="n">
        <v>2891</v>
      </c>
      <c r="E273" s="57" t="n">
        <v>7008</v>
      </c>
      <c r="F273" s="50" t="n">
        <v>342</v>
      </c>
      <c r="G273" s="160" t="n">
        <v>-15</v>
      </c>
      <c r="H273" s="160" t="n">
        <v>37</v>
      </c>
      <c r="I273" s="51" t="n">
        <v>231</v>
      </c>
      <c r="J273" s="51" t="n">
        <v>464</v>
      </c>
      <c r="K273" s="51" t="n">
        <v>2502</v>
      </c>
      <c r="L273" s="51" t="n">
        <v>875</v>
      </c>
      <c r="M273" s="51" t="n">
        <v>1112</v>
      </c>
      <c r="N273" s="55" t="n">
        <v>920</v>
      </c>
      <c r="O273" s="55" t="n">
        <v>100</v>
      </c>
      <c r="P273" s="57" t="n">
        <v>6546</v>
      </c>
      <c r="Q273" s="50" t="n">
        <v>295</v>
      </c>
      <c r="R273" s="51" t="n">
        <v>166.694</v>
      </c>
      <c r="S273" s="51" t="n">
        <v>461.694</v>
      </c>
      <c r="T273" s="56" t="n">
        <v>35019755</v>
      </c>
      <c r="U273" s="125" t="n">
        <v>21672407</v>
      </c>
      <c r="V273" s="58" t="n">
        <v>0.30600000000004</v>
      </c>
      <c r="W273" s="130" t="n">
        <v>70.1636601452458</v>
      </c>
      <c r="X273" s="158" t="n">
        <v>96</v>
      </c>
      <c r="Y273" s="5" t="n">
        <v>69</v>
      </c>
      <c r="Z273" s="159" t="n">
        <v>82.5</v>
      </c>
    </row>
    <row r="274" customFormat="false" ht="11.25" hidden="true" customHeight="false" outlineLevel="0" collapsed="false">
      <c r="A274" s="134" t="s">
        <v>71</v>
      </c>
      <c r="B274" s="81" t="n">
        <v>37100</v>
      </c>
      <c r="C274" s="56" t="n">
        <v>4059</v>
      </c>
      <c r="D274" s="51" t="n">
        <v>3078</v>
      </c>
      <c r="E274" s="57" t="n">
        <v>7137</v>
      </c>
      <c r="F274" s="50" t="n">
        <v>295</v>
      </c>
      <c r="G274" s="160" t="n">
        <v>-62</v>
      </c>
      <c r="H274" s="160" t="n">
        <v>-19</v>
      </c>
      <c r="I274" s="51" t="n">
        <v>220</v>
      </c>
      <c r="J274" s="51" t="n">
        <v>370</v>
      </c>
      <c r="K274" s="51" t="n">
        <v>2791</v>
      </c>
      <c r="L274" s="51" t="n">
        <v>880</v>
      </c>
      <c r="M274" s="51" t="n">
        <v>1121</v>
      </c>
      <c r="N274" s="54" t="n">
        <v>928</v>
      </c>
      <c r="O274" s="55" t="n">
        <v>100</v>
      </c>
      <c r="P274" s="57" t="n">
        <v>6705</v>
      </c>
      <c r="Q274" s="50" t="n">
        <v>249</v>
      </c>
      <c r="R274" s="51" t="n">
        <v>182.546</v>
      </c>
      <c r="S274" s="51" t="n">
        <v>431.546</v>
      </c>
      <c r="T274" s="56" t="n">
        <v>35268755</v>
      </c>
      <c r="U274" s="125" t="n">
        <v>21854953</v>
      </c>
      <c r="V274" s="58" t="n">
        <v>0.454000000000008</v>
      </c>
      <c r="W274" s="130" t="n">
        <v>73.9573579701395</v>
      </c>
      <c r="X274" s="158" t="n">
        <v>101</v>
      </c>
      <c r="Y274" s="5" t="n">
        <v>69</v>
      </c>
      <c r="Z274" s="159" t="n">
        <v>71</v>
      </c>
    </row>
    <row r="275" customFormat="false" ht="11.25" hidden="true" customHeight="false" outlineLevel="0" collapsed="false">
      <c r="A275" s="134" t="s">
        <v>72</v>
      </c>
      <c r="B275" s="81" t="n">
        <v>37101</v>
      </c>
      <c r="C275" s="56" t="n">
        <v>4086</v>
      </c>
      <c r="D275" s="51" t="n">
        <v>3037</v>
      </c>
      <c r="E275" s="57" t="n">
        <v>7123</v>
      </c>
      <c r="F275" s="50" t="n">
        <v>370</v>
      </c>
      <c r="G275" s="160" t="n">
        <v>13</v>
      </c>
      <c r="H275" s="160" t="n">
        <v>-6</v>
      </c>
      <c r="I275" s="51" t="n">
        <v>226.233</v>
      </c>
      <c r="J275" s="51" t="n">
        <v>389.851</v>
      </c>
      <c r="K275" s="51" t="n">
        <v>2794.63</v>
      </c>
      <c r="L275" s="51" t="n">
        <v>825.462</v>
      </c>
      <c r="M275" s="51" t="n">
        <v>1117.511</v>
      </c>
      <c r="N275" s="55" t="n">
        <v>926.368</v>
      </c>
      <c r="O275" s="55" t="n">
        <v>100</v>
      </c>
      <c r="P275" s="57" t="n">
        <v>6750.055</v>
      </c>
      <c r="Q275" s="50" t="n">
        <v>266.371</v>
      </c>
      <c r="R275" s="51" t="n">
        <v>106.992</v>
      </c>
      <c r="S275" s="51" t="n">
        <v>373.363</v>
      </c>
      <c r="T275" s="56" t="n">
        <v>35535126</v>
      </c>
      <c r="U275" s="125" t="n">
        <v>21961945</v>
      </c>
      <c r="V275" s="58" t="n">
        <v>-0.418000000000291</v>
      </c>
      <c r="W275" s="130" t="n">
        <v>78.0754925125446</v>
      </c>
      <c r="X275" s="158" t="n">
        <v>95</v>
      </c>
      <c r="Y275" s="5" t="n">
        <v>63</v>
      </c>
      <c r="Z275" s="159" t="n">
        <v>74.5</v>
      </c>
    </row>
    <row r="276" customFormat="false" ht="11.25" hidden="true" customHeight="false" outlineLevel="0" collapsed="false">
      <c r="A276" s="134" t="s">
        <v>73</v>
      </c>
      <c r="B276" s="81" t="n">
        <v>37102</v>
      </c>
      <c r="C276" s="56" t="n">
        <v>4028</v>
      </c>
      <c r="D276" s="51" t="n">
        <v>2947</v>
      </c>
      <c r="E276" s="57" t="n">
        <v>6975</v>
      </c>
      <c r="F276" s="50" t="n">
        <v>249</v>
      </c>
      <c r="G276" s="160" t="n">
        <v>-108</v>
      </c>
      <c r="H276" s="160" t="n">
        <v>-114</v>
      </c>
      <c r="I276" s="51" t="n">
        <v>239.213</v>
      </c>
      <c r="J276" s="51" t="n">
        <v>410.972</v>
      </c>
      <c r="K276" s="51" t="n">
        <v>2784.793</v>
      </c>
      <c r="L276" s="51" t="n">
        <v>850.547</v>
      </c>
      <c r="M276" s="51" t="n">
        <v>1123.486</v>
      </c>
      <c r="N276" s="55" t="n">
        <v>917.739</v>
      </c>
      <c r="O276" s="55" t="n">
        <v>96</v>
      </c>
      <c r="P276" s="57" t="n">
        <v>6671.75</v>
      </c>
      <c r="Q276" s="50" t="n">
        <v>240.229</v>
      </c>
      <c r="R276" s="51" t="n">
        <v>62.647</v>
      </c>
      <c r="S276" s="51" t="n">
        <v>302.876</v>
      </c>
      <c r="T276" s="56" t="n">
        <v>35775355</v>
      </c>
      <c r="U276" s="125" t="n">
        <v>22024592</v>
      </c>
      <c r="V276" s="58" t="n">
        <v>0.373999999999967</v>
      </c>
      <c r="W276" s="130" t="n">
        <v>80.0447729165935</v>
      </c>
      <c r="X276" s="158" t="n">
        <v>92</v>
      </c>
      <c r="Y276" s="5" t="n">
        <v>66</v>
      </c>
      <c r="Z276" s="159" t="n">
        <v>75</v>
      </c>
    </row>
    <row r="277" customFormat="false" ht="12" hidden="true" customHeight="false" outlineLevel="0" collapsed="false">
      <c r="A277" s="137" t="s">
        <v>74</v>
      </c>
      <c r="B277" s="82" t="n">
        <v>37103</v>
      </c>
      <c r="C277" s="70" t="n">
        <v>3999</v>
      </c>
      <c r="D277" s="66" t="n">
        <v>3119</v>
      </c>
      <c r="E277" s="71" t="n">
        <v>7118</v>
      </c>
      <c r="F277" s="65" t="n">
        <v>458.978</v>
      </c>
      <c r="G277" s="161" t="n">
        <v>101.978</v>
      </c>
      <c r="H277" s="161" t="n">
        <v>-12.0219999999996</v>
      </c>
      <c r="I277" s="66" t="n">
        <v>246.303</v>
      </c>
      <c r="J277" s="66" t="n">
        <v>397.899</v>
      </c>
      <c r="K277" s="66" t="n">
        <v>2755.984</v>
      </c>
      <c r="L277" s="66" t="n">
        <v>851.702</v>
      </c>
      <c r="M277" s="66" t="n">
        <v>1123.763</v>
      </c>
      <c r="N277" s="69" t="n">
        <v>887.472</v>
      </c>
      <c r="O277" s="69" t="n">
        <v>88</v>
      </c>
      <c r="P277" s="71" t="n">
        <v>6810.101</v>
      </c>
      <c r="Q277" s="65" t="n">
        <v>228.799</v>
      </c>
      <c r="R277" s="66" t="n">
        <v>79.1</v>
      </c>
      <c r="S277" s="66" t="n">
        <v>307.899</v>
      </c>
      <c r="T277" s="70" t="n">
        <v>36004154</v>
      </c>
      <c r="U277" s="139" t="n">
        <v>22103692</v>
      </c>
      <c r="V277" s="72" t="n">
        <v>0</v>
      </c>
      <c r="W277" s="144" t="n">
        <v>81.0055232639917</v>
      </c>
      <c r="X277" s="162" t="n">
        <v>80</v>
      </c>
      <c r="Y277" s="75" t="n">
        <v>59</v>
      </c>
      <c r="Z277" s="163" t="n">
        <v>78.5</v>
      </c>
    </row>
    <row r="278" customFormat="false" ht="11.25" hidden="true" customHeight="false" outlineLevel="0" collapsed="false">
      <c r="A278" s="134" t="s">
        <v>68</v>
      </c>
      <c r="B278" s="81" t="n">
        <v>37104</v>
      </c>
      <c r="C278" s="56" t="n">
        <f aca="false">+'New Daily'!C278-Fcst!C278</f>
        <v>0</v>
      </c>
      <c r="D278" s="51" t="n">
        <f aca="false">+'New Daily'!D278-Fcst!D278</f>
        <v>0</v>
      </c>
      <c r="E278" s="57" t="n">
        <f aca="false">+C278+D278</f>
        <v>0</v>
      </c>
      <c r="F278" s="50" t="n">
        <f aca="false">+'New Daily'!F278-Fcst!F278</f>
        <v>0</v>
      </c>
      <c r="G278" s="160"/>
      <c r="H278" s="160"/>
      <c r="I278" s="51" t="n">
        <f aca="false">+'New Daily'!I278-Fcst!I278</f>
        <v>0</v>
      </c>
      <c r="J278" s="51" t="n">
        <f aca="false">+'New Daily'!J278-Fcst!J278</f>
        <v>0</v>
      </c>
      <c r="K278" s="51" t="n">
        <f aca="false">+'New Daily'!K278-Fcst!K278</f>
        <v>0</v>
      </c>
      <c r="L278" s="51" t="n">
        <f aca="false">+'New Daily'!L278-Fcst!L278</f>
        <v>0</v>
      </c>
      <c r="M278" s="51" t="n">
        <f aca="false">+'New Daily'!M278-Fcst!M278</f>
        <v>0</v>
      </c>
      <c r="N278" s="55" t="n">
        <f aca="false">+'New Daily'!N278-Fcst!N278</f>
        <v>0</v>
      </c>
      <c r="O278" s="55" t="n">
        <f aca="false">+'New Daily'!O278-Fcst!O278</f>
        <v>0</v>
      </c>
      <c r="P278" s="57" t="n">
        <f aca="false">SUM(F278:O278)</f>
        <v>0</v>
      </c>
      <c r="Q278" s="50" t="n">
        <f aca="false">+'New Daily'!Q278-Fcst!Q278</f>
        <v>0</v>
      </c>
      <c r="R278" s="51" t="n">
        <f aca="false">+'New Daily'!R278-Fcst!R278</f>
        <v>0</v>
      </c>
      <c r="S278" s="51" t="n">
        <f aca="false">SUM(Q278:R278)</f>
        <v>0</v>
      </c>
      <c r="T278" s="56" t="n">
        <v>43804332</v>
      </c>
      <c r="U278" s="125" t="n">
        <v>27604087</v>
      </c>
      <c r="V278" s="58" t="n">
        <f aca="false">+E278-P278</f>
        <v>0</v>
      </c>
      <c r="W278" s="130" t="n">
        <v>74.6823137447367</v>
      </c>
      <c r="X278" s="158" t="n">
        <v>92</v>
      </c>
      <c r="Y278" s="5" t="n">
        <v>61</v>
      </c>
      <c r="Z278" s="159" t="n">
        <v>74</v>
      </c>
    </row>
    <row r="279" customFormat="false" ht="11.25" hidden="true" customHeight="false" outlineLevel="0" collapsed="false">
      <c r="A279" s="134" t="s">
        <v>69</v>
      </c>
      <c r="B279" s="81" t="n">
        <v>37105</v>
      </c>
      <c r="C279" s="56" t="n">
        <f aca="false">+'New Daily'!C279-Fcst!C279</f>
        <v>0</v>
      </c>
      <c r="D279" s="51" t="n">
        <f aca="false">+'New Daily'!D279-Fcst!D279</f>
        <v>0</v>
      </c>
      <c r="E279" s="57" t="n">
        <f aca="false">+C279+D279</f>
        <v>0</v>
      </c>
      <c r="F279" s="50" t="n">
        <f aca="false">+'New Daily'!F279-Fcst!F279</f>
        <v>0</v>
      </c>
      <c r="G279" s="160"/>
      <c r="H279" s="160"/>
      <c r="I279" s="51" t="n">
        <f aca="false">+'New Daily'!I279-Fcst!I279</f>
        <v>0</v>
      </c>
      <c r="J279" s="51" t="n">
        <f aca="false">+'New Daily'!J279-Fcst!J279</f>
        <v>0</v>
      </c>
      <c r="K279" s="51" t="n">
        <f aca="false">+'New Daily'!K279-Fcst!K279</f>
        <v>0</v>
      </c>
      <c r="L279" s="51" t="n">
        <f aca="false">+'New Daily'!L279-Fcst!L279</f>
        <v>0</v>
      </c>
      <c r="M279" s="51" t="n">
        <f aca="false">+'New Daily'!M279-Fcst!M279</f>
        <v>0</v>
      </c>
      <c r="N279" s="55" t="n">
        <f aca="false">+'New Daily'!N279-Fcst!N279</f>
        <v>0</v>
      </c>
      <c r="O279" s="55" t="n">
        <f aca="false">+'New Daily'!O279-Fcst!O279</f>
        <v>0</v>
      </c>
      <c r="P279" s="57" t="n">
        <f aca="false">SUM(F279:O279)</f>
        <v>0</v>
      </c>
      <c r="Q279" s="50" t="n">
        <f aca="false">+'New Daily'!Q279-Fcst!Q279</f>
        <v>0</v>
      </c>
      <c r="R279" s="51" t="n">
        <f aca="false">+'New Daily'!R279-Fcst!R279</f>
        <v>0</v>
      </c>
      <c r="S279" s="51" t="n">
        <f aca="false">SUM(Q279:R279)</f>
        <v>0</v>
      </c>
      <c r="T279" s="56" t="n">
        <v>43804332</v>
      </c>
      <c r="U279" s="125" t="n">
        <v>27604087</v>
      </c>
      <c r="V279" s="58" t="n">
        <f aca="false">+E279-P279</f>
        <v>0</v>
      </c>
      <c r="W279" s="130" t="n">
        <v>75.1677860283298</v>
      </c>
      <c r="X279" s="158" t="n">
        <v>98</v>
      </c>
      <c r="Y279" s="5" t="n">
        <v>69</v>
      </c>
      <c r="Z279" s="159" t="n">
        <v>75</v>
      </c>
    </row>
    <row r="280" customFormat="false" ht="11.25" hidden="true" customHeight="false" outlineLevel="0" collapsed="false">
      <c r="A280" s="134" t="s">
        <v>70</v>
      </c>
      <c r="B280" s="81" t="n">
        <v>37106</v>
      </c>
      <c r="C280" s="56" t="n">
        <f aca="false">+'New Daily'!C280-Fcst!C280</f>
        <v>0</v>
      </c>
      <c r="D280" s="51" t="n">
        <f aca="false">+'New Daily'!D280-Fcst!D280</f>
        <v>0</v>
      </c>
      <c r="E280" s="57" t="n">
        <f aca="false">+C280+D280</f>
        <v>0</v>
      </c>
      <c r="F280" s="50" t="n">
        <f aca="false">+'New Daily'!F280-Fcst!F280</f>
        <v>0</v>
      </c>
      <c r="G280" s="160"/>
      <c r="H280" s="160"/>
      <c r="I280" s="51" t="n">
        <f aca="false">+'New Daily'!I280-Fcst!I280</f>
        <v>0</v>
      </c>
      <c r="J280" s="51" t="n">
        <f aca="false">+'New Daily'!J280-Fcst!J280</f>
        <v>0</v>
      </c>
      <c r="K280" s="51" t="n">
        <f aca="false">+'New Daily'!K280-Fcst!K280</f>
        <v>0</v>
      </c>
      <c r="L280" s="51" t="n">
        <f aca="false">+'New Daily'!L280-Fcst!L280</f>
        <v>0</v>
      </c>
      <c r="M280" s="51" t="n">
        <f aca="false">+'New Daily'!M280-Fcst!M280</f>
        <v>0</v>
      </c>
      <c r="N280" s="55" t="n">
        <f aca="false">+'New Daily'!N280-Fcst!N280</f>
        <v>0</v>
      </c>
      <c r="O280" s="55" t="n">
        <f aca="false">+'New Daily'!O280-Fcst!O280</f>
        <v>0</v>
      </c>
      <c r="P280" s="57" t="n">
        <f aca="false">SUM(F280:O280)</f>
        <v>0</v>
      </c>
      <c r="Q280" s="50" t="n">
        <f aca="false">+'New Daily'!Q280-Fcst!Q280</f>
        <v>0</v>
      </c>
      <c r="R280" s="51" t="n">
        <f aca="false">+'New Daily'!R280-Fcst!R280</f>
        <v>0</v>
      </c>
      <c r="S280" s="51" t="n">
        <f aca="false">SUM(Q280:R280)</f>
        <v>0</v>
      </c>
      <c r="T280" s="56" t="n">
        <v>43804332</v>
      </c>
      <c r="U280" s="125" t="n">
        <v>27604087</v>
      </c>
      <c r="V280" s="58" t="n">
        <f aca="false">+E280-P280</f>
        <v>0</v>
      </c>
      <c r="W280" s="130" t="n">
        <v>75.7449902482086</v>
      </c>
      <c r="X280" s="158" t="n">
        <v>91</v>
      </c>
      <c r="Y280" s="5" t="n">
        <v>67</v>
      </c>
      <c r="Z280" s="159" t="n">
        <v>74.5</v>
      </c>
    </row>
    <row r="281" customFormat="false" ht="11.25" hidden="true" customHeight="false" outlineLevel="0" collapsed="false">
      <c r="A281" s="134" t="s">
        <v>71</v>
      </c>
      <c r="B281" s="81" t="n">
        <v>37107</v>
      </c>
      <c r="C281" s="56" t="n">
        <f aca="false">+'New Daily'!C281-Fcst!C281</f>
        <v>0</v>
      </c>
      <c r="D281" s="51" t="n">
        <f aca="false">+'New Daily'!D281-Fcst!D281</f>
        <v>0</v>
      </c>
      <c r="E281" s="57" t="n">
        <f aca="false">+C281+D281</f>
        <v>0</v>
      </c>
      <c r="F281" s="50" t="n">
        <f aca="false">+'New Daily'!F281-Fcst!F281</f>
        <v>0</v>
      </c>
      <c r="G281" s="160"/>
      <c r="H281" s="160"/>
      <c r="I281" s="51" t="n">
        <f aca="false">+'New Daily'!I281-Fcst!I281</f>
        <v>0</v>
      </c>
      <c r="J281" s="51" t="n">
        <f aca="false">+'New Daily'!J281-Fcst!J281</f>
        <v>0</v>
      </c>
      <c r="K281" s="51" t="n">
        <f aca="false">+'New Daily'!K281-Fcst!K281</f>
        <v>0</v>
      </c>
      <c r="L281" s="51" t="n">
        <f aca="false">+'New Daily'!L281-Fcst!L281</f>
        <v>0</v>
      </c>
      <c r="M281" s="51" t="n">
        <f aca="false">+'New Daily'!M281-Fcst!M281</f>
        <v>0</v>
      </c>
      <c r="N281" s="55" t="n">
        <f aca="false">+'New Daily'!N281-Fcst!N281</f>
        <v>0</v>
      </c>
      <c r="O281" s="55" t="n">
        <f aca="false">+'New Daily'!O281-Fcst!O281</f>
        <v>0</v>
      </c>
      <c r="P281" s="57" t="n">
        <f aca="false">SUM(F281:O281)</f>
        <v>0</v>
      </c>
      <c r="Q281" s="50" t="n">
        <f aca="false">+'New Daily'!Q281-Fcst!Q281</f>
        <v>0</v>
      </c>
      <c r="R281" s="51" t="n">
        <f aca="false">+'New Daily'!R281-Fcst!R281</f>
        <v>0</v>
      </c>
      <c r="S281" s="51" t="n">
        <f aca="false">SUM(Q281:R281)</f>
        <v>0</v>
      </c>
      <c r="T281" s="56" t="n">
        <v>43804332</v>
      </c>
      <c r="U281" s="125" t="n">
        <v>27604087</v>
      </c>
      <c r="V281" s="58" t="n">
        <f aca="false">+E281-P281</f>
        <v>0</v>
      </c>
      <c r="W281" s="130" t="n">
        <v>76.6167651765378</v>
      </c>
      <c r="X281" s="158" t="n">
        <v>97</v>
      </c>
      <c r="Y281" s="5" t="n">
        <v>69</v>
      </c>
      <c r="Z281" s="159" t="n">
        <v>74.5</v>
      </c>
    </row>
    <row r="282" customFormat="false" ht="11.25" hidden="true" customHeight="false" outlineLevel="0" collapsed="false">
      <c r="A282" s="134" t="s">
        <v>72</v>
      </c>
      <c r="B282" s="81" t="n">
        <v>37108</v>
      </c>
      <c r="C282" s="56" t="n">
        <f aca="false">+'New Daily'!C282-Fcst!C282</f>
        <v>0</v>
      </c>
      <c r="D282" s="51" t="n">
        <f aca="false">+'New Daily'!D282-Fcst!D282</f>
        <v>0</v>
      </c>
      <c r="E282" s="57" t="n">
        <f aca="false">+C282+D282</f>
        <v>0</v>
      </c>
      <c r="F282" s="50" t="n">
        <f aca="false">+'New Daily'!F282-Fcst!F282</f>
        <v>0</v>
      </c>
      <c r="G282" s="160"/>
      <c r="H282" s="160"/>
      <c r="I282" s="51" t="n">
        <f aca="false">+'New Daily'!I282-Fcst!I282</f>
        <v>0</v>
      </c>
      <c r="J282" s="51" t="n">
        <f aca="false">+'New Daily'!J282-Fcst!J282</f>
        <v>0</v>
      </c>
      <c r="K282" s="51" t="n">
        <f aca="false">+'New Daily'!K282-Fcst!K282</f>
        <v>0</v>
      </c>
      <c r="L282" s="51" t="n">
        <f aca="false">+'New Daily'!L282-Fcst!L282</f>
        <v>0</v>
      </c>
      <c r="M282" s="51" t="n">
        <f aca="false">+'New Daily'!M282-Fcst!M282</f>
        <v>0</v>
      </c>
      <c r="N282" s="55" t="n">
        <f aca="false">+'New Daily'!N282-Fcst!N282</f>
        <v>0</v>
      </c>
      <c r="O282" s="55" t="n">
        <f aca="false">+'New Daily'!O282-Fcst!O282</f>
        <v>0</v>
      </c>
      <c r="P282" s="57" t="n">
        <f aca="false">SUM(F282:O282)</f>
        <v>0</v>
      </c>
      <c r="Q282" s="50" t="n">
        <f aca="false">+'New Daily'!Q282-Fcst!Q282</f>
        <v>0</v>
      </c>
      <c r="R282" s="51" t="n">
        <f aca="false">+'New Daily'!R282-Fcst!R282</f>
        <v>0</v>
      </c>
      <c r="S282" s="51" t="n">
        <f aca="false">SUM(Q282:R282)</f>
        <v>0</v>
      </c>
      <c r="T282" s="56" t="n">
        <v>43804332</v>
      </c>
      <c r="U282" s="125" t="n">
        <v>27604087</v>
      </c>
      <c r="V282" s="58" t="n">
        <f aca="false">+E282-P282</f>
        <v>0</v>
      </c>
      <c r="W282" s="130" t="n">
        <v>80.8515344686128</v>
      </c>
      <c r="X282" s="158" t="n">
        <v>96</v>
      </c>
      <c r="Y282" s="5" t="n">
        <v>63</v>
      </c>
      <c r="Z282" s="159" t="n">
        <v>76</v>
      </c>
    </row>
    <row r="283" customFormat="false" ht="11.25" hidden="true" customHeight="false" outlineLevel="0" collapsed="false">
      <c r="A283" s="134" t="s">
        <v>73</v>
      </c>
      <c r="B283" s="81" t="n">
        <v>37109</v>
      </c>
      <c r="C283" s="56" t="n">
        <f aca="false">+'New Daily'!C283-Fcst!C283</f>
        <v>0</v>
      </c>
      <c r="D283" s="51" t="n">
        <f aca="false">+'New Daily'!D283-Fcst!D283</f>
        <v>0</v>
      </c>
      <c r="E283" s="57" t="n">
        <f aca="false">+C283+D283</f>
        <v>0</v>
      </c>
      <c r="F283" s="50" t="n">
        <f aca="false">+'New Daily'!F283-Fcst!F283</f>
        <v>0</v>
      </c>
      <c r="G283" s="160"/>
      <c r="H283" s="160"/>
      <c r="I283" s="51" t="n">
        <f aca="false">+'New Daily'!I283-Fcst!I283</f>
        <v>0</v>
      </c>
      <c r="J283" s="51" t="n">
        <f aca="false">+'New Daily'!J283-Fcst!J283</f>
        <v>0</v>
      </c>
      <c r="K283" s="51" t="n">
        <f aca="false">+'New Daily'!K283-Fcst!K283</f>
        <v>0</v>
      </c>
      <c r="L283" s="51" t="n">
        <f aca="false">+'New Daily'!L283-Fcst!L283</f>
        <v>0</v>
      </c>
      <c r="M283" s="51" t="n">
        <f aca="false">+'New Daily'!M283-Fcst!M283</f>
        <v>0</v>
      </c>
      <c r="N283" s="55" t="n">
        <f aca="false">+'New Daily'!N283-Fcst!N283</f>
        <v>0</v>
      </c>
      <c r="O283" s="55" t="n">
        <f aca="false">+'New Daily'!O283-Fcst!O283</f>
        <v>0</v>
      </c>
      <c r="P283" s="57" t="n">
        <f aca="false">SUM(F283:O283)</f>
        <v>0</v>
      </c>
      <c r="Q283" s="50" t="n">
        <f aca="false">+'New Daily'!Q283-Fcst!Q283</f>
        <v>0</v>
      </c>
      <c r="R283" s="51" t="n">
        <f aca="false">+'New Daily'!R283-Fcst!R283</f>
        <v>0</v>
      </c>
      <c r="S283" s="51" t="n">
        <f aca="false">SUM(Q283:R283)</f>
        <v>0</v>
      </c>
      <c r="T283" s="56" t="n">
        <v>43804332</v>
      </c>
      <c r="U283" s="125" t="n">
        <v>27604087</v>
      </c>
      <c r="V283" s="58" t="n">
        <f aca="false">+E283-P283</f>
        <v>0</v>
      </c>
      <c r="W283" s="130" t="n">
        <v>75.4163852181953</v>
      </c>
      <c r="X283" s="158" t="n">
        <v>96</v>
      </c>
      <c r="Y283" s="5" t="n">
        <v>63</v>
      </c>
      <c r="Z283" s="159" t="n">
        <v>75</v>
      </c>
    </row>
    <row r="284" customFormat="false" ht="11.25" hidden="true" customHeight="false" outlineLevel="0" collapsed="false">
      <c r="A284" s="134" t="s">
        <v>74</v>
      </c>
      <c r="B284" s="81" t="n">
        <v>37110</v>
      </c>
      <c r="C284" s="56" t="n">
        <f aca="false">+'New Daily'!C284-Fcst!C284</f>
        <v>0</v>
      </c>
      <c r="D284" s="51" t="n">
        <f aca="false">+'New Daily'!D284-Fcst!D284</f>
        <v>0</v>
      </c>
      <c r="E284" s="57" t="n">
        <f aca="false">+C284+D284</f>
        <v>0</v>
      </c>
      <c r="F284" s="50" t="n">
        <f aca="false">+'New Daily'!F284-Fcst!F284</f>
        <v>0</v>
      </c>
      <c r="G284" s="160"/>
      <c r="H284" s="160"/>
      <c r="I284" s="51" t="n">
        <f aca="false">+'New Daily'!I284-Fcst!I284</f>
        <v>0</v>
      </c>
      <c r="J284" s="51" t="n">
        <f aca="false">+'New Daily'!J284-Fcst!J284</f>
        <v>0</v>
      </c>
      <c r="K284" s="51" t="n">
        <f aca="false">+'New Daily'!K284-Fcst!K284</f>
        <v>0</v>
      </c>
      <c r="L284" s="51" t="n">
        <f aca="false">+'New Daily'!L284-Fcst!L284</f>
        <v>0</v>
      </c>
      <c r="M284" s="51" t="n">
        <f aca="false">+'New Daily'!M284-Fcst!M284</f>
        <v>0</v>
      </c>
      <c r="N284" s="55" t="n">
        <f aca="false">+'New Daily'!N284-Fcst!N284</f>
        <v>0</v>
      </c>
      <c r="O284" s="55" t="n">
        <f aca="false">+'New Daily'!O284-Fcst!O284</f>
        <v>0</v>
      </c>
      <c r="P284" s="57" t="n">
        <f aca="false">SUM(F284:O284)</f>
        <v>0</v>
      </c>
      <c r="Q284" s="50" t="n">
        <f aca="false">+'New Daily'!Q284-Fcst!Q284</f>
        <v>0</v>
      </c>
      <c r="R284" s="51" t="n">
        <f aca="false">+'New Daily'!R284-Fcst!R284</f>
        <v>0</v>
      </c>
      <c r="S284" s="51" t="n">
        <f aca="false">SUM(Q284:R284)</f>
        <v>0</v>
      </c>
      <c r="T284" s="56" t="n">
        <v>43804332</v>
      </c>
      <c r="U284" s="125" t="n">
        <v>27604087</v>
      </c>
      <c r="V284" s="58" t="n">
        <f aca="false">+E284-P284</f>
        <v>0</v>
      </c>
      <c r="W284" s="130" t="n">
        <v>76.4422064831686</v>
      </c>
      <c r="X284" s="158" t="n">
        <v>98</v>
      </c>
      <c r="Y284" s="5" t="n">
        <v>75</v>
      </c>
      <c r="Z284" s="159" t="n">
        <v>73.5</v>
      </c>
    </row>
    <row r="285" customFormat="false" ht="11.25" hidden="true" customHeight="false" outlineLevel="0" collapsed="false">
      <c r="A285" s="134" t="s">
        <v>68</v>
      </c>
      <c r="B285" s="81" t="n">
        <v>37111</v>
      </c>
      <c r="C285" s="56" t="n">
        <f aca="false">+'New Daily'!C285-Fcst!C285</f>
        <v>0</v>
      </c>
      <c r="D285" s="51" t="n">
        <f aca="false">+'New Daily'!D285-Fcst!D285</f>
        <v>0</v>
      </c>
      <c r="E285" s="57" t="n">
        <f aca="false">+C285+D285</f>
        <v>0</v>
      </c>
      <c r="F285" s="50" t="n">
        <f aca="false">+'New Daily'!F285-Fcst!F285</f>
        <v>0</v>
      </c>
      <c r="G285" s="160"/>
      <c r="H285" s="160"/>
      <c r="I285" s="51" t="n">
        <f aca="false">+'New Daily'!I285-Fcst!I285</f>
        <v>0</v>
      </c>
      <c r="J285" s="51" t="n">
        <f aca="false">+'New Daily'!J285-Fcst!J285</f>
        <v>0</v>
      </c>
      <c r="K285" s="51" t="n">
        <f aca="false">+'New Daily'!K285-Fcst!K285</f>
        <v>0</v>
      </c>
      <c r="L285" s="51" t="n">
        <f aca="false">+'New Daily'!L285-Fcst!L285</f>
        <v>0</v>
      </c>
      <c r="M285" s="51" t="n">
        <f aca="false">+'New Daily'!M285-Fcst!M285</f>
        <v>0</v>
      </c>
      <c r="N285" s="55" t="n">
        <f aca="false">+'New Daily'!N285-Fcst!N285</f>
        <v>0</v>
      </c>
      <c r="O285" s="55" t="n">
        <f aca="false">+'New Daily'!O285-Fcst!O285</f>
        <v>0</v>
      </c>
      <c r="P285" s="57" t="n">
        <f aca="false">SUM(F285:O285)</f>
        <v>0</v>
      </c>
      <c r="Q285" s="50" t="n">
        <f aca="false">+'New Daily'!Q285-Fcst!Q285</f>
        <v>0</v>
      </c>
      <c r="R285" s="51" t="n">
        <f aca="false">+'New Daily'!R285-Fcst!R285</f>
        <v>0</v>
      </c>
      <c r="S285" s="51" t="n">
        <f aca="false">SUM(Q285:R285)</f>
        <v>0</v>
      </c>
      <c r="T285" s="56" t="n">
        <v>43804332</v>
      </c>
      <c r="U285" s="125" t="n">
        <v>27604087</v>
      </c>
      <c r="V285" s="58" t="n">
        <f aca="false">+E285-P285</f>
        <v>0</v>
      </c>
      <c r="W285" s="130" t="n">
        <v>76.1376602117379</v>
      </c>
      <c r="X285" s="158" t="n">
        <v>97</v>
      </c>
      <c r="Y285" s="5" t="n">
        <v>75</v>
      </c>
      <c r="Z285" s="159" t="n">
        <v>71.5</v>
      </c>
    </row>
    <row r="286" customFormat="false" ht="11.25" hidden="true" customHeight="false" outlineLevel="0" collapsed="false">
      <c r="A286" s="134" t="s">
        <v>69</v>
      </c>
      <c r="B286" s="81" t="n">
        <v>37112</v>
      </c>
      <c r="C286" s="56" t="n">
        <f aca="false">+'New Daily'!C286-Fcst!C286</f>
        <v>0</v>
      </c>
      <c r="D286" s="51" t="n">
        <f aca="false">+'New Daily'!D286-Fcst!D286</f>
        <v>0</v>
      </c>
      <c r="E286" s="57" t="n">
        <f aca="false">+C286+D286</f>
        <v>0</v>
      </c>
      <c r="F286" s="50" t="n">
        <f aca="false">+'New Daily'!F286-Fcst!F286</f>
        <v>0</v>
      </c>
      <c r="G286" s="160"/>
      <c r="H286" s="160"/>
      <c r="I286" s="51" t="n">
        <f aca="false">+'New Daily'!I286-Fcst!I286</f>
        <v>0</v>
      </c>
      <c r="J286" s="51" t="n">
        <f aca="false">+'New Daily'!J286-Fcst!J286</f>
        <v>0</v>
      </c>
      <c r="K286" s="51" t="n">
        <f aca="false">+'New Daily'!K286-Fcst!K286</f>
        <v>0</v>
      </c>
      <c r="L286" s="51" t="n">
        <f aca="false">+'New Daily'!L286-Fcst!L286</f>
        <v>0</v>
      </c>
      <c r="M286" s="51" t="n">
        <f aca="false">+'New Daily'!M286-Fcst!M286</f>
        <v>0</v>
      </c>
      <c r="N286" s="55" t="n">
        <f aca="false">+'New Daily'!N286-Fcst!N286</f>
        <v>0</v>
      </c>
      <c r="O286" s="55" t="n">
        <f aca="false">+'New Daily'!O286-Fcst!O286</f>
        <v>0</v>
      </c>
      <c r="P286" s="57" t="n">
        <f aca="false">SUM(F286:O286)</f>
        <v>0</v>
      </c>
      <c r="Q286" s="50" t="n">
        <f aca="false">+'New Daily'!Q286-Fcst!Q286</f>
        <v>0</v>
      </c>
      <c r="R286" s="51" t="n">
        <f aca="false">+'New Daily'!R286-Fcst!R286</f>
        <v>0</v>
      </c>
      <c r="S286" s="51" t="n">
        <f aca="false">SUM(Q286:R286)</f>
        <v>0</v>
      </c>
      <c r="T286" s="56" t="n">
        <v>43804332</v>
      </c>
      <c r="U286" s="125" t="n">
        <v>27604087</v>
      </c>
      <c r="V286" s="58" t="n">
        <f aca="false">+E286-P286</f>
        <v>0</v>
      </c>
      <c r="W286" s="130" t="n">
        <v>62.8326395445429</v>
      </c>
      <c r="X286" s="158" t="n">
        <v>93</v>
      </c>
      <c r="Y286" s="5" t="n">
        <v>74</v>
      </c>
      <c r="Z286" s="159" t="n">
        <v>65.5</v>
      </c>
    </row>
    <row r="287" customFormat="false" ht="11.25" hidden="true" customHeight="false" outlineLevel="0" collapsed="false">
      <c r="A287" s="134" t="s">
        <v>70</v>
      </c>
      <c r="B287" s="81" t="n">
        <v>37113</v>
      </c>
      <c r="C287" s="56" t="n">
        <f aca="false">+'New Daily'!C287-Fcst!C287</f>
        <v>0</v>
      </c>
      <c r="D287" s="51" t="n">
        <f aca="false">+'New Daily'!D287-Fcst!D287</f>
        <v>0</v>
      </c>
      <c r="E287" s="57" t="n">
        <f aca="false">+C287+D287</f>
        <v>0</v>
      </c>
      <c r="F287" s="50" t="n">
        <f aca="false">+'New Daily'!F287-Fcst!F287</f>
        <v>0</v>
      </c>
      <c r="G287" s="160"/>
      <c r="H287" s="160"/>
      <c r="I287" s="51" t="n">
        <f aca="false">+'New Daily'!I287-Fcst!I287</f>
        <v>0</v>
      </c>
      <c r="J287" s="51" t="n">
        <f aca="false">+'New Daily'!J287-Fcst!J287</f>
        <v>0</v>
      </c>
      <c r="K287" s="51" t="n">
        <f aca="false">+'New Daily'!K287-Fcst!K287</f>
        <v>0</v>
      </c>
      <c r="L287" s="51" t="n">
        <f aca="false">+'New Daily'!L287-Fcst!L287</f>
        <v>0</v>
      </c>
      <c r="M287" s="51" t="n">
        <f aca="false">+'New Daily'!M287-Fcst!M287</f>
        <v>0</v>
      </c>
      <c r="N287" s="55" t="n">
        <f aca="false">+'New Daily'!N287-Fcst!N287</f>
        <v>0</v>
      </c>
      <c r="O287" s="55" t="n">
        <f aca="false">+'New Daily'!O287-Fcst!O287</f>
        <v>0</v>
      </c>
      <c r="P287" s="57" t="n">
        <f aca="false">SUM(F287:O287)</f>
        <v>0</v>
      </c>
      <c r="Q287" s="50" t="n">
        <f aca="false">+'New Daily'!Q287-Fcst!Q287</f>
        <v>0</v>
      </c>
      <c r="R287" s="51" t="n">
        <f aca="false">+'New Daily'!R287-Fcst!R287</f>
        <v>0</v>
      </c>
      <c r="S287" s="51" t="n">
        <f aca="false">SUM(Q287:R287)</f>
        <v>0</v>
      </c>
      <c r="T287" s="56" t="n">
        <v>43804332</v>
      </c>
      <c r="U287" s="125" t="n">
        <v>27604087</v>
      </c>
      <c r="V287" s="58" t="n">
        <f aca="false">+E287-P287</f>
        <v>0</v>
      </c>
      <c r="W287" s="130" t="n">
        <v>67.536152653838</v>
      </c>
      <c r="X287" s="158" t="n">
        <v>90</v>
      </c>
      <c r="Y287" s="5" t="n">
        <v>69</v>
      </c>
      <c r="Z287" s="159" t="n">
        <v>65</v>
      </c>
    </row>
    <row r="288" customFormat="false" ht="11.25" hidden="true" customHeight="false" outlineLevel="0" collapsed="false">
      <c r="A288" s="134" t="s">
        <v>71</v>
      </c>
      <c r="B288" s="81" t="n">
        <v>37114</v>
      </c>
      <c r="C288" s="56" t="n">
        <f aca="false">+'New Daily'!C288-Fcst!C288</f>
        <v>0</v>
      </c>
      <c r="D288" s="51" t="n">
        <f aca="false">+'New Daily'!D288-Fcst!D288</f>
        <v>0</v>
      </c>
      <c r="E288" s="57" t="n">
        <f aca="false">+C288+D288</f>
        <v>0</v>
      </c>
      <c r="F288" s="50" t="n">
        <f aca="false">+'New Daily'!F288-Fcst!F288</f>
        <v>0</v>
      </c>
      <c r="G288" s="160"/>
      <c r="H288" s="160"/>
      <c r="I288" s="51" t="n">
        <f aca="false">+'New Daily'!I288-Fcst!I288</f>
        <v>0</v>
      </c>
      <c r="J288" s="51" t="n">
        <f aca="false">+'New Daily'!J288-Fcst!J288</f>
        <v>0</v>
      </c>
      <c r="K288" s="51" t="n">
        <f aca="false">+'New Daily'!K288-Fcst!K288</f>
        <v>0</v>
      </c>
      <c r="L288" s="51" t="n">
        <f aca="false">+'New Daily'!L288-Fcst!L288</f>
        <v>0</v>
      </c>
      <c r="M288" s="51" t="n">
        <f aca="false">+'New Daily'!M288-Fcst!M288</f>
        <v>0</v>
      </c>
      <c r="N288" s="55" t="n">
        <f aca="false">+'New Daily'!N288-Fcst!N288</f>
        <v>0</v>
      </c>
      <c r="O288" s="55" t="n">
        <f aca="false">+'New Daily'!O288-Fcst!O288</f>
        <v>0</v>
      </c>
      <c r="P288" s="57" t="n">
        <f aca="false">SUM(F288:O288)</f>
        <v>0</v>
      </c>
      <c r="Q288" s="50" t="n">
        <f aca="false">+'New Daily'!Q288-Fcst!Q288</f>
        <v>0</v>
      </c>
      <c r="R288" s="51" t="n">
        <f aca="false">+'New Daily'!R288-Fcst!R288</f>
        <v>0</v>
      </c>
      <c r="S288" s="51" t="n">
        <f aca="false">SUM(Q288:R288)</f>
        <v>0</v>
      </c>
      <c r="T288" s="56" t="n">
        <v>43804332</v>
      </c>
      <c r="U288" s="125" t="n">
        <v>27604087</v>
      </c>
      <c r="V288" s="58" t="n">
        <f aca="false">+E288-P288</f>
        <v>0</v>
      </c>
      <c r="W288" s="130" t="n">
        <v>70.7528870022071</v>
      </c>
      <c r="X288" s="158" t="n">
        <v>94</v>
      </c>
      <c r="Y288" s="5" t="n">
        <v>65</v>
      </c>
      <c r="Z288" s="159" t="n">
        <v>79.5</v>
      </c>
    </row>
    <row r="289" customFormat="false" ht="11.25" hidden="true" customHeight="false" outlineLevel="0" collapsed="false">
      <c r="A289" s="134" t="s">
        <v>72</v>
      </c>
      <c r="B289" s="81" t="n">
        <v>37115</v>
      </c>
      <c r="C289" s="56" t="n">
        <f aca="false">+'New Daily'!C289-Fcst!C289</f>
        <v>0</v>
      </c>
      <c r="D289" s="51" t="n">
        <f aca="false">+'New Daily'!D289-Fcst!D289</f>
        <v>0</v>
      </c>
      <c r="E289" s="57" t="n">
        <f aca="false">+C289+D289</f>
        <v>0</v>
      </c>
      <c r="F289" s="50" t="n">
        <f aca="false">+'New Daily'!F289-Fcst!F289</f>
        <v>0</v>
      </c>
      <c r="G289" s="160"/>
      <c r="H289" s="160"/>
      <c r="I289" s="51" t="n">
        <f aca="false">+'New Daily'!I289-Fcst!I289</f>
        <v>0</v>
      </c>
      <c r="J289" s="51" t="n">
        <f aca="false">+'New Daily'!J289-Fcst!J289</f>
        <v>0</v>
      </c>
      <c r="K289" s="51" t="n">
        <f aca="false">+'New Daily'!K289-Fcst!K289</f>
        <v>0</v>
      </c>
      <c r="L289" s="51" t="n">
        <f aca="false">+'New Daily'!L289-Fcst!L289</f>
        <v>0</v>
      </c>
      <c r="M289" s="51" t="n">
        <f aca="false">+'New Daily'!M289-Fcst!M289</f>
        <v>0</v>
      </c>
      <c r="N289" s="55" t="n">
        <f aca="false">+'New Daily'!N289-Fcst!N289</f>
        <v>0</v>
      </c>
      <c r="O289" s="55" t="n">
        <f aca="false">+'New Daily'!O289-Fcst!O289</f>
        <v>0</v>
      </c>
      <c r="P289" s="57" t="n">
        <f aca="false">SUM(F289:O289)</f>
        <v>0</v>
      </c>
      <c r="Q289" s="50" t="n">
        <f aca="false">+'New Daily'!Q289-Fcst!Q289</f>
        <v>0</v>
      </c>
      <c r="R289" s="51" t="n">
        <f aca="false">+'New Daily'!R289-Fcst!R289</f>
        <v>0</v>
      </c>
      <c r="S289" s="51" t="n">
        <f aca="false">SUM(Q289:R289)</f>
        <v>0</v>
      </c>
      <c r="T289" s="56" t="n">
        <v>43804332</v>
      </c>
      <c r="U289" s="125" t="n">
        <v>27604087</v>
      </c>
      <c r="V289" s="58" t="n">
        <f aca="false">+E289-P289</f>
        <v>0</v>
      </c>
      <c r="W289" s="130" t="n">
        <v>72.9023099272516</v>
      </c>
      <c r="X289" s="158" t="n">
        <v>95</v>
      </c>
      <c r="Y289" s="5" t="n">
        <v>65</v>
      </c>
      <c r="Z289" s="159" t="n">
        <v>80</v>
      </c>
    </row>
    <row r="290" customFormat="false" ht="11.25" hidden="true" customHeight="false" outlineLevel="0" collapsed="false">
      <c r="A290" s="134" t="s">
        <v>73</v>
      </c>
      <c r="B290" s="81" t="n">
        <v>37116</v>
      </c>
      <c r="C290" s="56" t="n">
        <f aca="false">+'New Daily'!C290-Fcst!C290</f>
        <v>0</v>
      </c>
      <c r="D290" s="51" t="n">
        <f aca="false">+'New Daily'!D290-Fcst!D290</f>
        <v>0</v>
      </c>
      <c r="E290" s="57" t="n">
        <f aca="false">+C290+D290</f>
        <v>0</v>
      </c>
      <c r="F290" s="50" t="n">
        <f aca="false">+'New Daily'!F290-Fcst!F290</f>
        <v>0</v>
      </c>
      <c r="G290" s="160"/>
      <c r="H290" s="160"/>
      <c r="I290" s="51" t="n">
        <f aca="false">+'New Daily'!I290-Fcst!I290</f>
        <v>0</v>
      </c>
      <c r="J290" s="51" t="n">
        <f aca="false">+'New Daily'!J290-Fcst!J290</f>
        <v>0</v>
      </c>
      <c r="K290" s="51" t="n">
        <f aca="false">+'New Daily'!K290-Fcst!K290</f>
        <v>0</v>
      </c>
      <c r="L290" s="51" t="n">
        <f aca="false">+'New Daily'!L290-Fcst!L290</f>
        <v>0</v>
      </c>
      <c r="M290" s="51" t="n">
        <f aca="false">+'New Daily'!M290-Fcst!M290</f>
        <v>0</v>
      </c>
      <c r="N290" s="55" t="n">
        <f aca="false">+'New Daily'!N290-Fcst!N290</f>
        <v>0</v>
      </c>
      <c r="O290" s="55" t="n">
        <f aca="false">+'New Daily'!O290-Fcst!O290</f>
        <v>0</v>
      </c>
      <c r="P290" s="57" t="n">
        <f aca="false">SUM(F290:O290)</f>
        <v>0</v>
      </c>
      <c r="Q290" s="50" t="n">
        <f aca="false">+'New Daily'!Q290-Fcst!Q290</f>
        <v>0</v>
      </c>
      <c r="R290" s="51" t="n">
        <f aca="false">+'New Daily'!R290-Fcst!R290</f>
        <v>0</v>
      </c>
      <c r="S290" s="51" t="n">
        <f aca="false">SUM(Q290:R290)</f>
        <v>0</v>
      </c>
      <c r="T290" s="56" t="n">
        <v>43804332</v>
      </c>
      <c r="U290" s="125" t="n">
        <v>27604087</v>
      </c>
      <c r="V290" s="58" t="n">
        <f aca="false">+E290-P290</f>
        <v>0</v>
      </c>
      <c r="W290" s="130" t="n">
        <v>72.156583499583</v>
      </c>
      <c r="X290" s="158" t="n">
        <v>79</v>
      </c>
      <c r="Y290" s="5" t="n">
        <v>55</v>
      </c>
      <c r="Z290" s="159" t="n">
        <v>67</v>
      </c>
    </row>
    <row r="291" customFormat="false" ht="11.25" hidden="true" customHeight="false" outlineLevel="0" collapsed="false">
      <c r="A291" s="134" t="s">
        <v>74</v>
      </c>
      <c r="B291" s="81" t="n">
        <v>37117</v>
      </c>
      <c r="C291" s="56" t="n">
        <f aca="false">+'New Daily'!C291-Fcst!C291</f>
        <v>0</v>
      </c>
      <c r="D291" s="51" t="n">
        <f aca="false">+'New Daily'!D291-Fcst!D291</f>
        <v>0</v>
      </c>
      <c r="E291" s="57" t="n">
        <f aca="false">+C291+D291</f>
        <v>0</v>
      </c>
      <c r="F291" s="50" t="n">
        <f aca="false">+'New Daily'!F291-Fcst!F291</f>
        <v>0</v>
      </c>
      <c r="G291" s="160"/>
      <c r="H291" s="160"/>
      <c r="I291" s="51" t="n">
        <f aca="false">+'New Daily'!I291-Fcst!I291</f>
        <v>0</v>
      </c>
      <c r="J291" s="51" t="n">
        <f aca="false">+'New Daily'!J291-Fcst!J291</f>
        <v>0</v>
      </c>
      <c r="K291" s="51" t="n">
        <f aca="false">+'New Daily'!K291-Fcst!K291</f>
        <v>0</v>
      </c>
      <c r="L291" s="51" t="n">
        <f aca="false">+'New Daily'!L291-Fcst!L291</f>
        <v>0</v>
      </c>
      <c r="M291" s="51" t="n">
        <f aca="false">+'New Daily'!M291-Fcst!M291</f>
        <v>0</v>
      </c>
      <c r="N291" s="55" t="n">
        <f aca="false">+'New Daily'!N291-Fcst!N291</f>
        <v>0</v>
      </c>
      <c r="O291" s="55" t="n">
        <f aca="false">+'New Daily'!O291-Fcst!O291</f>
        <v>0</v>
      </c>
      <c r="P291" s="57" t="n">
        <f aca="false">SUM(F291:O291)</f>
        <v>0</v>
      </c>
      <c r="Q291" s="50" t="n">
        <f aca="false">+'New Daily'!Q291-Fcst!Q291</f>
        <v>0</v>
      </c>
      <c r="R291" s="51" t="n">
        <f aca="false">+'New Daily'!R291-Fcst!R291</f>
        <v>0</v>
      </c>
      <c r="S291" s="51" t="n">
        <f aca="false">SUM(Q291:R291)</f>
        <v>0</v>
      </c>
      <c r="T291" s="56" t="n">
        <v>43804332</v>
      </c>
      <c r="U291" s="125" t="n">
        <v>27604087</v>
      </c>
      <c r="V291" s="58" t="n">
        <f aca="false">+E291-P291</f>
        <v>0</v>
      </c>
      <c r="W291" s="130" t="n">
        <v>70.1957568954779</v>
      </c>
      <c r="X291" s="158" t="n">
        <v>82</v>
      </c>
      <c r="Y291" s="5" t="n">
        <v>57</v>
      </c>
      <c r="Z291" s="159" t="n">
        <v>69.5</v>
      </c>
    </row>
    <row r="292" customFormat="false" ht="11.25" hidden="true" customHeight="false" outlineLevel="0" collapsed="false">
      <c r="A292" s="134" t="s">
        <v>68</v>
      </c>
      <c r="B292" s="81" t="n">
        <v>37118</v>
      </c>
      <c r="C292" s="56" t="n">
        <f aca="false">+'New Daily'!C292-Fcst!C292</f>
        <v>0</v>
      </c>
      <c r="D292" s="51" t="n">
        <f aca="false">+'New Daily'!D292-Fcst!D292</f>
        <v>0</v>
      </c>
      <c r="E292" s="57" t="n">
        <f aca="false">+C292+D292</f>
        <v>0</v>
      </c>
      <c r="F292" s="50" t="n">
        <f aca="false">+'New Daily'!F292-Fcst!F292</f>
        <v>0</v>
      </c>
      <c r="G292" s="160"/>
      <c r="H292" s="160"/>
      <c r="I292" s="51" t="n">
        <f aca="false">+'New Daily'!I292-Fcst!I292</f>
        <v>0</v>
      </c>
      <c r="J292" s="51" t="n">
        <f aca="false">+'New Daily'!J292-Fcst!J292</f>
        <v>0</v>
      </c>
      <c r="K292" s="51" t="n">
        <f aca="false">+'New Daily'!K292-Fcst!K292</f>
        <v>0</v>
      </c>
      <c r="L292" s="51" t="n">
        <f aca="false">+'New Daily'!L292-Fcst!L292</f>
        <v>0</v>
      </c>
      <c r="M292" s="51" t="n">
        <f aca="false">+'New Daily'!M292-Fcst!M292</f>
        <v>0</v>
      </c>
      <c r="N292" s="55" t="n">
        <f aca="false">+'New Daily'!N292-Fcst!N292</f>
        <v>0</v>
      </c>
      <c r="O292" s="55" t="n">
        <f aca="false">+'New Daily'!O292-Fcst!O292</f>
        <v>0</v>
      </c>
      <c r="P292" s="57" t="n">
        <f aca="false">SUM(F292:O292)</f>
        <v>0</v>
      </c>
      <c r="Q292" s="50" t="n">
        <f aca="false">+'New Daily'!Q292-Fcst!Q292</f>
        <v>0</v>
      </c>
      <c r="R292" s="51" t="n">
        <f aca="false">+'New Daily'!R292-Fcst!R292</f>
        <v>0</v>
      </c>
      <c r="S292" s="51" t="n">
        <f aca="false">SUM(Q292:R292)</f>
        <v>0</v>
      </c>
      <c r="T292" s="56" t="n">
        <v>43804332</v>
      </c>
      <c r="U292" s="125" t="n">
        <v>27604087</v>
      </c>
      <c r="V292" s="58" t="n">
        <f aca="false">+E292-P292</f>
        <v>0</v>
      </c>
      <c r="W292" s="130" t="n">
        <v>69.4322574240438</v>
      </c>
      <c r="X292" s="158" t="n">
        <v>78</v>
      </c>
      <c r="Y292" s="5" t="n">
        <v>54</v>
      </c>
      <c r="Z292" s="159" t="n">
        <v>66</v>
      </c>
    </row>
    <row r="293" customFormat="false" ht="11.25" hidden="true" customHeight="false" outlineLevel="0" collapsed="false">
      <c r="A293" s="134" t="s">
        <v>69</v>
      </c>
      <c r="B293" s="81" t="n">
        <v>37119</v>
      </c>
      <c r="C293" s="56" t="n">
        <f aca="false">+'New Daily'!C293-Fcst!C293</f>
        <v>0</v>
      </c>
      <c r="D293" s="51" t="n">
        <f aca="false">+'New Daily'!D293-Fcst!D293</f>
        <v>0</v>
      </c>
      <c r="E293" s="57" t="n">
        <f aca="false">+C293+D293</f>
        <v>0</v>
      </c>
      <c r="F293" s="50" t="n">
        <f aca="false">+'New Daily'!F293-Fcst!F293</f>
        <v>0</v>
      </c>
      <c r="G293" s="160"/>
      <c r="H293" s="160"/>
      <c r="I293" s="51" t="n">
        <f aca="false">+'New Daily'!I293-Fcst!I293</f>
        <v>0</v>
      </c>
      <c r="J293" s="51" t="n">
        <f aca="false">+'New Daily'!J293-Fcst!J293</f>
        <v>0</v>
      </c>
      <c r="K293" s="51" t="n">
        <f aca="false">+'New Daily'!K293-Fcst!K293</f>
        <v>0</v>
      </c>
      <c r="L293" s="51" t="n">
        <f aca="false">+'New Daily'!L293-Fcst!L293</f>
        <v>0</v>
      </c>
      <c r="M293" s="51" t="n">
        <f aca="false">+'New Daily'!M293-Fcst!M293</f>
        <v>0</v>
      </c>
      <c r="N293" s="55" t="n">
        <f aca="false">+'New Daily'!N293-Fcst!N293</f>
        <v>0</v>
      </c>
      <c r="O293" s="55" t="n">
        <f aca="false">+'New Daily'!O293-Fcst!O293</f>
        <v>0</v>
      </c>
      <c r="P293" s="57" t="n">
        <f aca="false">SUM(F293:O293)</f>
        <v>0</v>
      </c>
      <c r="Q293" s="50" t="n">
        <f aca="false">+'New Daily'!Q293-Fcst!Q293</f>
        <v>0</v>
      </c>
      <c r="R293" s="51" t="n">
        <f aca="false">+'New Daily'!R293-Fcst!R293</f>
        <v>0</v>
      </c>
      <c r="S293" s="51" t="n">
        <f aca="false">SUM(Q293:R293)</f>
        <v>0</v>
      </c>
      <c r="T293" s="56" t="n">
        <v>43804332</v>
      </c>
      <c r="U293" s="125" t="n">
        <v>27604087</v>
      </c>
      <c r="V293" s="58" t="n">
        <f aca="false">+E293-P293</f>
        <v>0</v>
      </c>
      <c r="W293" s="130" t="n">
        <v>66.2511121738486</v>
      </c>
      <c r="X293" s="158" t="n">
        <v>76</v>
      </c>
      <c r="Y293" s="5" t="n">
        <v>50</v>
      </c>
      <c r="Z293" s="159" t="n">
        <v>63</v>
      </c>
    </row>
    <row r="294" customFormat="false" ht="11.25" hidden="true" customHeight="false" outlineLevel="0" collapsed="false">
      <c r="A294" s="134" t="s">
        <v>70</v>
      </c>
      <c r="B294" s="81" t="n">
        <v>37120</v>
      </c>
      <c r="C294" s="56" t="n">
        <f aca="false">+'New Daily'!C294-Fcst!C294</f>
        <v>0</v>
      </c>
      <c r="D294" s="51" t="n">
        <f aca="false">+'New Daily'!D294-Fcst!D294</f>
        <v>0</v>
      </c>
      <c r="E294" s="57" t="n">
        <f aca="false">+C294+D294</f>
        <v>0</v>
      </c>
      <c r="F294" s="50" t="n">
        <f aca="false">+'New Daily'!F294-Fcst!F294</f>
        <v>0</v>
      </c>
      <c r="G294" s="160"/>
      <c r="H294" s="160"/>
      <c r="I294" s="51" t="n">
        <f aca="false">+'New Daily'!I294-Fcst!I294</f>
        <v>0</v>
      </c>
      <c r="J294" s="51" t="n">
        <f aca="false">+'New Daily'!J294-Fcst!J294</f>
        <v>0</v>
      </c>
      <c r="K294" s="51" t="n">
        <f aca="false">+'New Daily'!K294-Fcst!K294</f>
        <v>0</v>
      </c>
      <c r="L294" s="51" t="n">
        <f aca="false">+'New Daily'!L294-Fcst!L294</f>
        <v>0</v>
      </c>
      <c r="M294" s="51" t="n">
        <f aca="false">+'New Daily'!M294-Fcst!M294</f>
        <v>0</v>
      </c>
      <c r="N294" s="55" t="n">
        <f aca="false">+'New Daily'!N294-Fcst!N294</f>
        <v>0</v>
      </c>
      <c r="O294" s="55" t="n">
        <f aca="false">+'New Daily'!O294-Fcst!O294</f>
        <v>0</v>
      </c>
      <c r="P294" s="57" t="n">
        <f aca="false">SUM(F294:O294)</f>
        <v>0</v>
      </c>
      <c r="Q294" s="50" t="n">
        <f aca="false">+'New Daily'!Q294-Fcst!Q294</f>
        <v>0</v>
      </c>
      <c r="R294" s="51" t="n">
        <f aca="false">+'New Daily'!R294-Fcst!R294</f>
        <v>0</v>
      </c>
      <c r="S294" s="51" t="n">
        <f aca="false">SUM(Q294:R294)</f>
        <v>0</v>
      </c>
      <c r="T294" s="56" t="n">
        <v>43804332</v>
      </c>
      <c r="U294" s="125" t="n">
        <v>27604087</v>
      </c>
      <c r="V294" s="58" t="n">
        <f aca="false">+E294-P294</f>
        <v>0</v>
      </c>
      <c r="W294" s="130" t="n">
        <v>67.5510678147641</v>
      </c>
      <c r="X294" s="158" t="n">
        <v>82</v>
      </c>
      <c r="Y294" s="5" t="n">
        <v>49</v>
      </c>
      <c r="Z294" s="159" t="n">
        <v>65.5</v>
      </c>
    </row>
    <row r="295" customFormat="false" ht="11.25" hidden="true" customHeight="false" outlineLevel="0" collapsed="false">
      <c r="A295" s="134" t="s">
        <v>71</v>
      </c>
      <c r="B295" s="81" t="n">
        <v>37121</v>
      </c>
      <c r="C295" s="56" t="n">
        <f aca="false">+'New Daily'!C295-Fcst!C295</f>
        <v>0</v>
      </c>
      <c r="D295" s="51" t="n">
        <f aca="false">+'New Daily'!D295-Fcst!D295</f>
        <v>0</v>
      </c>
      <c r="E295" s="57" t="n">
        <f aca="false">+C295+D295</f>
        <v>0</v>
      </c>
      <c r="F295" s="50" t="n">
        <f aca="false">+'New Daily'!F295-Fcst!F295</f>
        <v>0</v>
      </c>
      <c r="G295" s="160"/>
      <c r="H295" s="160"/>
      <c r="I295" s="51" t="n">
        <f aca="false">+'New Daily'!I295-Fcst!I295</f>
        <v>0</v>
      </c>
      <c r="J295" s="51" t="n">
        <f aca="false">+'New Daily'!J295-Fcst!J295</f>
        <v>0</v>
      </c>
      <c r="K295" s="51" t="n">
        <f aca="false">+'New Daily'!K295-Fcst!K295</f>
        <v>0</v>
      </c>
      <c r="L295" s="51" t="n">
        <f aca="false">+'New Daily'!L295-Fcst!L295</f>
        <v>0</v>
      </c>
      <c r="M295" s="51" t="n">
        <f aca="false">+'New Daily'!M295-Fcst!M295</f>
        <v>0</v>
      </c>
      <c r="N295" s="55" t="n">
        <f aca="false">+'New Daily'!N295-Fcst!N295</f>
        <v>0</v>
      </c>
      <c r="O295" s="55" t="n">
        <f aca="false">+'New Daily'!O295-Fcst!O295</f>
        <v>0</v>
      </c>
      <c r="P295" s="57" t="n">
        <f aca="false">SUM(F295:O295)</f>
        <v>0</v>
      </c>
      <c r="Q295" s="50" t="n">
        <f aca="false">+'New Daily'!Q295-Fcst!Q295</f>
        <v>0</v>
      </c>
      <c r="R295" s="51" t="n">
        <f aca="false">+'New Daily'!R295-Fcst!R295</f>
        <v>0</v>
      </c>
      <c r="S295" s="51" t="n">
        <f aca="false">SUM(Q295:R295)</f>
        <v>0</v>
      </c>
      <c r="T295" s="56" t="n">
        <v>43804332</v>
      </c>
      <c r="U295" s="125" t="n">
        <v>27604087</v>
      </c>
      <c r="V295" s="58" t="n">
        <f aca="false">+E295-P295</f>
        <v>0</v>
      </c>
      <c r="W295" s="130" t="n">
        <v>73.3209227480034</v>
      </c>
      <c r="X295" s="158" t="n">
        <v>89</v>
      </c>
      <c r="Y295" s="5" t="n">
        <v>50</v>
      </c>
      <c r="Z295" s="159" t="n">
        <v>69.5</v>
      </c>
    </row>
    <row r="296" customFormat="false" ht="11.25" hidden="true" customHeight="false" outlineLevel="0" collapsed="false">
      <c r="A296" s="134" t="s">
        <v>72</v>
      </c>
      <c r="B296" s="81" t="n">
        <v>37122</v>
      </c>
      <c r="C296" s="56" t="n">
        <f aca="false">+'New Daily'!C296-Fcst!C296</f>
        <v>0</v>
      </c>
      <c r="D296" s="51" t="n">
        <f aca="false">+'New Daily'!D296-Fcst!D296</f>
        <v>0</v>
      </c>
      <c r="E296" s="57" t="n">
        <f aca="false">+C296+D296</f>
        <v>0</v>
      </c>
      <c r="F296" s="50" t="n">
        <f aca="false">+'New Daily'!F296-Fcst!F296</f>
        <v>0</v>
      </c>
      <c r="G296" s="160"/>
      <c r="H296" s="160"/>
      <c r="I296" s="51" t="n">
        <f aca="false">+'New Daily'!I296-Fcst!I296</f>
        <v>0</v>
      </c>
      <c r="J296" s="51" t="n">
        <f aca="false">+'New Daily'!J296-Fcst!J296</f>
        <v>0</v>
      </c>
      <c r="K296" s="51" t="n">
        <f aca="false">+'New Daily'!K296-Fcst!K296</f>
        <v>0</v>
      </c>
      <c r="L296" s="51" t="n">
        <f aca="false">+'New Daily'!L296-Fcst!L296</f>
        <v>0</v>
      </c>
      <c r="M296" s="51" t="n">
        <f aca="false">+'New Daily'!M296-Fcst!M296</f>
        <v>0</v>
      </c>
      <c r="N296" s="55" t="n">
        <f aca="false">+'New Daily'!N296-Fcst!N296</f>
        <v>0</v>
      </c>
      <c r="O296" s="55" t="n">
        <f aca="false">+'New Daily'!O296-Fcst!O296</f>
        <v>0</v>
      </c>
      <c r="P296" s="57" t="n">
        <f aca="false">SUM(F296:O296)</f>
        <v>0</v>
      </c>
      <c r="Q296" s="50" t="n">
        <f aca="false">+'New Daily'!Q296-Fcst!Q296</f>
        <v>0</v>
      </c>
      <c r="R296" s="51" t="n">
        <f aca="false">+'New Daily'!R296-Fcst!R296</f>
        <v>0</v>
      </c>
      <c r="S296" s="51" t="n">
        <f aca="false">SUM(Q296:R296)</f>
        <v>0</v>
      </c>
      <c r="T296" s="56" t="n">
        <v>43804332</v>
      </c>
      <c r="U296" s="125" t="n">
        <v>27604087</v>
      </c>
      <c r="V296" s="58" t="n">
        <f aca="false">+E296-P296</f>
        <v>0</v>
      </c>
      <c r="W296" s="130" t="n">
        <v>78.7120413060263</v>
      </c>
      <c r="X296" s="158" t="n">
        <v>94</v>
      </c>
      <c r="Y296" s="5" t="n">
        <v>59</v>
      </c>
      <c r="Z296" s="159" t="n">
        <v>76.5</v>
      </c>
    </row>
    <row r="297" customFormat="false" ht="11.25" hidden="true" customHeight="false" outlineLevel="0" collapsed="false">
      <c r="A297" s="134" t="s">
        <v>73</v>
      </c>
      <c r="B297" s="81" t="n">
        <v>37123</v>
      </c>
      <c r="C297" s="56" t="n">
        <f aca="false">+'New Daily'!C297-Fcst!C297</f>
        <v>0</v>
      </c>
      <c r="D297" s="51" t="n">
        <f aca="false">+'New Daily'!D297-Fcst!D297</f>
        <v>0</v>
      </c>
      <c r="E297" s="57" t="n">
        <f aca="false">+C297+D297</f>
        <v>0</v>
      </c>
      <c r="F297" s="50" t="n">
        <f aca="false">+'New Daily'!F297-Fcst!F297</f>
        <v>0</v>
      </c>
      <c r="G297" s="160"/>
      <c r="H297" s="160"/>
      <c r="I297" s="51" t="n">
        <f aca="false">+'New Daily'!I297-Fcst!I297</f>
        <v>0</v>
      </c>
      <c r="J297" s="51" t="n">
        <f aca="false">+'New Daily'!J297-Fcst!J297</f>
        <v>0</v>
      </c>
      <c r="K297" s="51" t="n">
        <f aca="false">+'New Daily'!K297-Fcst!K297</f>
        <v>0</v>
      </c>
      <c r="L297" s="51" t="n">
        <f aca="false">+'New Daily'!L297-Fcst!L297</f>
        <v>0</v>
      </c>
      <c r="M297" s="51" t="n">
        <f aca="false">+'New Daily'!M297-Fcst!M297</f>
        <v>0</v>
      </c>
      <c r="N297" s="55" t="n">
        <f aca="false">+'New Daily'!N297-Fcst!N297</f>
        <v>0</v>
      </c>
      <c r="O297" s="55" t="n">
        <f aca="false">+'New Daily'!O297-Fcst!O297</f>
        <v>0</v>
      </c>
      <c r="P297" s="57" t="n">
        <f aca="false">SUM(F297:O297)</f>
        <v>0</v>
      </c>
      <c r="Q297" s="50" t="n">
        <f aca="false">+'New Daily'!Q297-Fcst!Q297</f>
        <v>0</v>
      </c>
      <c r="R297" s="51" t="n">
        <f aca="false">+'New Daily'!R297-Fcst!R297</f>
        <v>0</v>
      </c>
      <c r="S297" s="51" t="n">
        <f aca="false">SUM(Q297:R297)</f>
        <v>0</v>
      </c>
      <c r="T297" s="56" t="n">
        <v>43804332</v>
      </c>
      <c r="U297" s="125" t="n">
        <v>27604087</v>
      </c>
      <c r="V297" s="58" t="n">
        <f aca="false">+E297-P297</f>
        <v>0</v>
      </c>
      <c r="W297" s="130" t="n">
        <v>76.9025739196017</v>
      </c>
      <c r="X297" s="158" t="n">
        <v>89</v>
      </c>
      <c r="Y297" s="5" t="n">
        <v>63</v>
      </c>
      <c r="Z297" s="159" t="n">
        <v>76</v>
      </c>
    </row>
    <row r="298" customFormat="false" ht="11.25" hidden="true" customHeight="false" outlineLevel="0" collapsed="false">
      <c r="A298" s="134" t="s">
        <v>74</v>
      </c>
      <c r="B298" s="81" t="n">
        <v>37124</v>
      </c>
      <c r="C298" s="56" t="n">
        <f aca="false">+'New Daily'!C298-Fcst!C298</f>
        <v>0</v>
      </c>
      <c r="D298" s="51" t="n">
        <f aca="false">+'New Daily'!D298-Fcst!D298</f>
        <v>0</v>
      </c>
      <c r="E298" s="57" t="n">
        <f aca="false">+C298+D298</f>
        <v>0</v>
      </c>
      <c r="F298" s="50" t="n">
        <f aca="false">+'New Daily'!F298-Fcst!F298</f>
        <v>0</v>
      </c>
      <c r="G298" s="160"/>
      <c r="H298" s="160"/>
      <c r="I298" s="51" t="n">
        <f aca="false">+'New Daily'!I298-Fcst!I298</f>
        <v>0</v>
      </c>
      <c r="J298" s="51" t="n">
        <f aca="false">+'New Daily'!J298-Fcst!J298</f>
        <v>0</v>
      </c>
      <c r="K298" s="51" t="n">
        <f aca="false">+'New Daily'!K298-Fcst!K298</f>
        <v>0</v>
      </c>
      <c r="L298" s="51" t="n">
        <f aca="false">+'New Daily'!L298-Fcst!L298</f>
        <v>0</v>
      </c>
      <c r="M298" s="51" t="n">
        <f aca="false">+'New Daily'!M298-Fcst!M298</f>
        <v>0</v>
      </c>
      <c r="N298" s="55" t="n">
        <f aca="false">+'New Daily'!N298-Fcst!N298</f>
        <v>0</v>
      </c>
      <c r="O298" s="55" t="n">
        <f aca="false">+'New Daily'!O298-Fcst!O298</f>
        <v>0</v>
      </c>
      <c r="P298" s="57" t="n">
        <f aca="false">SUM(F298:O298)</f>
        <v>0</v>
      </c>
      <c r="Q298" s="50" t="n">
        <f aca="false">+'New Daily'!Q298-Fcst!Q298</f>
        <v>0</v>
      </c>
      <c r="R298" s="51" t="n">
        <f aca="false">+'New Daily'!R298-Fcst!R298</f>
        <v>0</v>
      </c>
      <c r="S298" s="51" t="n">
        <f aca="false">SUM(Q298:R298)</f>
        <v>0</v>
      </c>
      <c r="T298" s="56" t="n">
        <v>43804332</v>
      </c>
      <c r="U298" s="125" t="n">
        <v>27604087</v>
      </c>
      <c r="V298" s="58" t="n">
        <f aca="false">+E298-P298</f>
        <v>0</v>
      </c>
      <c r="W298" s="130" t="n">
        <v>73.2730320247946</v>
      </c>
      <c r="X298" s="158" t="n">
        <v>85</v>
      </c>
      <c r="Y298" s="5" t="n">
        <v>57</v>
      </c>
      <c r="Z298" s="159" t="n">
        <v>71</v>
      </c>
    </row>
    <row r="299" customFormat="false" ht="11.25" hidden="true" customHeight="false" outlineLevel="0" collapsed="false">
      <c r="A299" s="134" t="s">
        <v>68</v>
      </c>
      <c r="B299" s="81" t="n">
        <v>37125</v>
      </c>
      <c r="C299" s="56" t="n">
        <f aca="false">+'New Daily'!C299-Fcst!C299</f>
        <v>0</v>
      </c>
      <c r="D299" s="51" t="n">
        <f aca="false">+'New Daily'!D299-Fcst!D299</f>
        <v>0</v>
      </c>
      <c r="E299" s="57" t="n">
        <f aca="false">+C299+D299</f>
        <v>0</v>
      </c>
      <c r="F299" s="50" t="n">
        <f aca="false">+'New Daily'!F299-Fcst!F299</f>
        <v>0</v>
      </c>
      <c r="G299" s="160"/>
      <c r="H299" s="160"/>
      <c r="I299" s="51" t="n">
        <f aca="false">+'New Daily'!I299-Fcst!I299</f>
        <v>0</v>
      </c>
      <c r="J299" s="51" t="n">
        <f aca="false">+'New Daily'!J299-Fcst!J299</f>
        <v>0</v>
      </c>
      <c r="K299" s="51" t="n">
        <f aca="false">+'New Daily'!K299-Fcst!K299</f>
        <v>0</v>
      </c>
      <c r="L299" s="51" t="n">
        <f aca="false">+'New Daily'!L299-Fcst!L299</f>
        <v>0</v>
      </c>
      <c r="M299" s="51" t="n">
        <f aca="false">+'New Daily'!M299-Fcst!M299</f>
        <v>0</v>
      </c>
      <c r="N299" s="55" t="n">
        <f aca="false">+'New Daily'!N299-Fcst!N299</f>
        <v>0</v>
      </c>
      <c r="O299" s="55" t="n">
        <f aca="false">+'New Daily'!O299-Fcst!O299</f>
        <v>0</v>
      </c>
      <c r="P299" s="57" t="n">
        <f aca="false">SUM(F299:O299)</f>
        <v>0</v>
      </c>
      <c r="Q299" s="50" t="n">
        <f aca="false">+'New Daily'!Q299-Fcst!Q299</f>
        <v>0</v>
      </c>
      <c r="R299" s="51" t="n">
        <f aca="false">+'New Daily'!R299-Fcst!R299</f>
        <v>0</v>
      </c>
      <c r="S299" s="51" t="n">
        <f aca="false">SUM(Q299:R299)</f>
        <v>0</v>
      </c>
      <c r="T299" s="56" t="n">
        <v>43804332</v>
      </c>
      <c r="U299" s="125" t="n">
        <v>27604087</v>
      </c>
      <c r="V299" s="58" t="n">
        <f aca="false">+E299-P299</f>
        <v>0</v>
      </c>
      <c r="W299" s="54"/>
      <c r="X299" s="131"/>
      <c r="Y299" s="54"/>
      <c r="Z299" s="92"/>
    </row>
    <row r="300" customFormat="false" ht="11.25" hidden="true" customHeight="false" outlineLevel="0" collapsed="false">
      <c r="A300" s="134" t="s">
        <v>69</v>
      </c>
      <c r="B300" s="81" t="n">
        <v>37126</v>
      </c>
      <c r="C300" s="56" t="n">
        <f aca="false">+'New Daily'!C300-Fcst!C300</f>
        <v>0</v>
      </c>
      <c r="D300" s="51" t="n">
        <f aca="false">+'New Daily'!D300-Fcst!D300</f>
        <v>0</v>
      </c>
      <c r="E300" s="57" t="n">
        <f aca="false">+C300+D300</f>
        <v>0</v>
      </c>
      <c r="F300" s="50" t="n">
        <f aca="false">+'New Daily'!F300-Fcst!F300</f>
        <v>0</v>
      </c>
      <c r="G300" s="160"/>
      <c r="H300" s="160"/>
      <c r="I300" s="51" t="n">
        <f aca="false">+'New Daily'!I300-Fcst!I300</f>
        <v>0</v>
      </c>
      <c r="J300" s="51" t="n">
        <f aca="false">+'New Daily'!J300-Fcst!J300</f>
        <v>0</v>
      </c>
      <c r="K300" s="51" t="n">
        <f aca="false">+'New Daily'!K300-Fcst!K300</f>
        <v>0</v>
      </c>
      <c r="L300" s="51" t="n">
        <f aca="false">+'New Daily'!L300-Fcst!L300</f>
        <v>0</v>
      </c>
      <c r="M300" s="51" t="n">
        <f aca="false">+'New Daily'!M300-Fcst!M300</f>
        <v>0</v>
      </c>
      <c r="N300" s="55" t="n">
        <f aca="false">+'New Daily'!N300-Fcst!N300</f>
        <v>0</v>
      </c>
      <c r="O300" s="55" t="n">
        <f aca="false">+'New Daily'!O300-Fcst!O300</f>
        <v>0</v>
      </c>
      <c r="P300" s="57" t="n">
        <f aca="false">SUM(F300:O300)</f>
        <v>0</v>
      </c>
      <c r="Q300" s="50" t="n">
        <f aca="false">+'New Daily'!Q300-Fcst!Q300</f>
        <v>0</v>
      </c>
      <c r="R300" s="51" t="n">
        <f aca="false">+'New Daily'!R300-Fcst!R300</f>
        <v>0</v>
      </c>
      <c r="S300" s="51" t="n">
        <f aca="false">SUM(Q300:R300)</f>
        <v>0</v>
      </c>
      <c r="T300" s="56" t="n">
        <v>43804332</v>
      </c>
      <c r="U300" s="125" t="n">
        <v>27604087</v>
      </c>
      <c r="V300" s="58" t="n">
        <f aca="false">+E300-P300</f>
        <v>0</v>
      </c>
      <c r="W300" s="54"/>
      <c r="X300" s="131"/>
      <c r="Y300" s="54"/>
      <c r="Z300" s="92"/>
    </row>
    <row r="301" customFormat="false" ht="11.25" hidden="true" customHeight="false" outlineLevel="0" collapsed="false">
      <c r="A301" s="134" t="s">
        <v>70</v>
      </c>
      <c r="B301" s="81" t="n">
        <v>37127</v>
      </c>
      <c r="C301" s="56" t="n">
        <f aca="false">+'New Daily'!C301-Fcst!C301</f>
        <v>0</v>
      </c>
      <c r="D301" s="51" t="n">
        <f aca="false">+'New Daily'!D301-Fcst!D301</f>
        <v>0</v>
      </c>
      <c r="E301" s="57" t="n">
        <f aca="false">+C301+D301</f>
        <v>0</v>
      </c>
      <c r="F301" s="50" t="n">
        <f aca="false">+'New Daily'!F301-Fcst!F301</f>
        <v>0</v>
      </c>
      <c r="G301" s="160"/>
      <c r="H301" s="160"/>
      <c r="I301" s="51" t="n">
        <f aca="false">+'New Daily'!I301-Fcst!I301</f>
        <v>0</v>
      </c>
      <c r="J301" s="51" t="n">
        <f aca="false">+'New Daily'!J301-Fcst!J301</f>
        <v>0</v>
      </c>
      <c r="K301" s="51" t="n">
        <f aca="false">+'New Daily'!K301-Fcst!K301</f>
        <v>0</v>
      </c>
      <c r="L301" s="51" t="n">
        <f aca="false">+'New Daily'!L301-Fcst!L301</f>
        <v>0</v>
      </c>
      <c r="M301" s="51" t="n">
        <f aca="false">+'New Daily'!M301-Fcst!M301</f>
        <v>0</v>
      </c>
      <c r="N301" s="55" t="n">
        <f aca="false">+'New Daily'!N301-Fcst!N301</f>
        <v>0</v>
      </c>
      <c r="O301" s="55" t="n">
        <f aca="false">+'New Daily'!O301-Fcst!O301</f>
        <v>0</v>
      </c>
      <c r="P301" s="57" t="n">
        <f aca="false">SUM(F301:O301)</f>
        <v>0</v>
      </c>
      <c r="Q301" s="50" t="n">
        <f aca="false">+'New Daily'!Q301-Fcst!Q301</f>
        <v>0</v>
      </c>
      <c r="R301" s="51" t="n">
        <f aca="false">+'New Daily'!R301-Fcst!R301</f>
        <v>0</v>
      </c>
      <c r="S301" s="51" t="n">
        <f aca="false">SUM(Q301:R301)</f>
        <v>0</v>
      </c>
      <c r="T301" s="56" t="n">
        <v>43804332</v>
      </c>
      <c r="U301" s="125" t="n">
        <v>27604087</v>
      </c>
      <c r="V301" s="58" t="n">
        <f aca="false">+E301-P301</f>
        <v>0</v>
      </c>
      <c r="W301" s="5"/>
      <c r="X301" s="158"/>
      <c r="Y301" s="5"/>
      <c r="Z301" s="80"/>
    </row>
    <row r="302" customFormat="false" ht="11.25" hidden="true" customHeight="false" outlineLevel="0" collapsed="false">
      <c r="A302" s="134" t="s">
        <v>71</v>
      </c>
      <c r="B302" s="81" t="n">
        <v>37128</v>
      </c>
      <c r="C302" s="56" t="n">
        <f aca="false">+'New Daily'!C302-Fcst!C302</f>
        <v>0</v>
      </c>
      <c r="D302" s="51" t="n">
        <f aca="false">+'New Daily'!D302-Fcst!D302</f>
        <v>0</v>
      </c>
      <c r="E302" s="57" t="n">
        <f aca="false">+C302+D302</f>
        <v>0</v>
      </c>
      <c r="F302" s="50" t="n">
        <f aca="false">+'New Daily'!F302-Fcst!F302</f>
        <v>0</v>
      </c>
      <c r="G302" s="160"/>
      <c r="H302" s="160"/>
      <c r="I302" s="51" t="n">
        <f aca="false">+'New Daily'!I302-Fcst!I302</f>
        <v>0</v>
      </c>
      <c r="J302" s="51" t="n">
        <f aca="false">+'New Daily'!J302-Fcst!J302</f>
        <v>0</v>
      </c>
      <c r="K302" s="51" t="n">
        <f aca="false">+'New Daily'!K302-Fcst!K302</f>
        <v>0</v>
      </c>
      <c r="L302" s="51" t="n">
        <f aca="false">+'New Daily'!L302-Fcst!L302</f>
        <v>0</v>
      </c>
      <c r="M302" s="51" t="n">
        <f aca="false">+'New Daily'!M302-Fcst!M302</f>
        <v>0</v>
      </c>
      <c r="N302" s="55" t="n">
        <f aca="false">+'New Daily'!N302-Fcst!N302</f>
        <v>0</v>
      </c>
      <c r="O302" s="55" t="n">
        <f aca="false">+'New Daily'!O302-Fcst!O302</f>
        <v>0</v>
      </c>
      <c r="P302" s="57" t="n">
        <f aca="false">SUM(F302:O302)</f>
        <v>0</v>
      </c>
      <c r="Q302" s="50" t="n">
        <f aca="false">+'New Daily'!Q302-Fcst!Q302</f>
        <v>0</v>
      </c>
      <c r="R302" s="51" t="n">
        <f aca="false">+'New Daily'!R302-Fcst!R302</f>
        <v>0</v>
      </c>
      <c r="S302" s="51" t="n">
        <f aca="false">SUM(Q302:R302)</f>
        <v>0</v>
      </c>
      <c r="T302" s="56" t="n">
        <v>43804332</v>
      </c>
      <c r="U302" s="125" t="n">
        <v>27604087</v>
      </c>
      <c r="V302" s="58" t="n">
        <f aca="false">+E302-P302</f>
        <v>0</v>
      </c>
      <c r="W302" s="5"/>
      <c r="X302" s="158"/>
      <c r="Y302" s="5"/>
      <c r="Z302" s="80"/>
    </row>
    <row r="303" customFormat="false" ht="11.25" hidden="true" customHeight="false" outlineLevel="0" collapsed="false">
      <c r="A303" s="134" t="s">
        <v>72</v>
      </c>
      <c r="B303" s="81" t="n">
        <v>37129</v>
      </c>
      <c r="C303" s="56" t="n">
        <f aca="false">+'New Daily'!C303-Fcst!C303</f>
        <v>0</v>
      </c>
      <c r="D303" s="51" t="n">
        <f aca="false">+'New Daily'!D303-Fcst!D303</f>
        <v>0</v>
      </c>
      <c r="E303" s="57" t="n">
        <f aca="false">+C303+D303</f>
        <v>0</v>
      </c>
      <c r="F303" s="50" t="n">
        <f aca="false">+'New Daily'!F303-Fcst!F303</f>
        <v>0</v>
      </c>
      <c r="G303" s="160"/>
      <c r="H303" s="160"/>
      <c r="I303" s="51" t="n">
        <f aca="false">+'New Daily'!I303-Fcst!I303</f>
        <v>0</v>
      </c>
      <c r="J303" s="51" t="n">
        <f aca="false">+'New Daily'!J303-Fcst!J303</f>
        <v>0</v>
      </c>
      <c r="K303" s="51" t="n">
        <f aca="false">+'New Daily'!K303-Fcst!K303</f>
        <v>0</v>
      </c>
      <c r="L303" s="51" t="n">
        <f aca="false">+'New Daily'!L303-Fcst!L303</f>
        <v>0</v>
      </c>
      <c r="M303" s="51" t="n">
        <f aca="false">+'New Daily'!M303-Fcst!M303</f>
        <v>0</v>
      </c>
      <c r="N303" s="55" t="n">
        <f aca="false">+'New Daily'!N303-Fcst!N303</f>
        <v>0</v>
      </c>
      <c r="O303" s="55" t="n">
        <f aca="false">+'New Daily'!O303-Fcst!O303</f>
        <v>0</v>
      </c>
      <c r="P303" s="57" t="n">
        <f aca="false">SUM(F303:O303)</f>
        <v>0</v>
      </c>
      <c r="Q303" s="50" t="n">
        <f aca="false">+'New Daily'!Q303-Fcst!Q303</f>
        <v>0</v>
      </c>
      <c r="R303" s="51" t="n">
        <f aca="false">+'New Daily'!R303-Fcst!R303</f>
        <v>0</v>
      </c>
      <c r="S303" s="51" t="n">
        <f aca="false">SUM(Q303:R303)</f>
        <v>0</v>
      </c>
      <c r="T303" s="56" t="n">
        <v>43804332</v>
      </c>
      <c r="U303" s="125" t="n">
        <v>27604087</v>
      </c>
      <c r="V303" s="58" t="n">
        <f aca="false">+E303-P303</f>
        <v>0</v>
      </c>
      <c r="W303" s="5"/>
      <c r="X303" s="158"/>
      <c r="Y303" s="5"/>
      <c r="Z303" s="80"/>
    </row>
    <row r="304" customFormat="false" ht="11.25" hidden="true" customHeight="false" outlineLevel="0" collapsed="false">
      <c r="A304" s="134" t="s">
        <v>73</v>
      </c>
      <c r="B304" s="81" t="n">
        <v>37130</v>
      </c>
      <c r="C304" s="56" t="n">
        <f aca="false">+'New Daily'!C304-Fcst!C304</f>
        <v>0</v>
      </c>
      <c r="D304" s="51" t="n">
        <f aca="false">+'New Daily'!D304-Fcst!D304</f>
        <v>0</v>
      </c>
      <c r="E304" s="57" t="n">
        <f aca="false">+C304+D304</f>
        <v>0</v>
      </c>
      <c r="F304" s="50" t="n">
        <f aca="false">+'New Daily'!F304-Fcst!F304</f>
        <v>0</v>
      </c>
      <c r="G304" s="160"/>
      <c r="H304" s="160"/>
      <c r="I304" s="51" t="n">
        <f aca="false">+'New Daily'!I304-Fcst!I304</f>
        <v>0</v>
      </c>
      <c r="J304" s="51" t="n">
        <f aca="false">+'New Daily'!J304-Fcst!J304</f>
        <v>0</v>
      </c>
      <c r="K304" s="51" t="n">
        <f aca="false">+'New Daily'!K304-Fcst!K304</f>
        <v>0</v>
      </c>
      <c r="L304" s="51" t="n">
        <f aca="false">+'New Daily'!L304-Fcst!L304</f>
        <v>0</v>
      </c>
      <c r="M304" s="51" t="n">
        <f aca="false">+'New Daily'!M304-Fcst!M304</f>
        <v>0</v>
      </c>
      <c r="N304" s="55" t="n">
        <f aca="false">+'New Daily'!N304-Fcst!N304</f>
        <v>0</v>
      </c>
      <c r="O304" s="55" t="n">
        <f aca="false">+'New Daily'!O304-Fcst!O304</f>
        <v>0</v>
      </c>
      <c r="P304" s="57" t="n">
        <f aca="false">SUM(F304:O304)</f>
        <v>0</v>
      </c>
      <c r="Q304" s="50" t="n">
        <f aca="false">+'New Daily'!Q304-Fcst!Q304</f>
        <v>0</v>
      </c>
      <c r="R304" s="51" t="n">
        <f aca="false">+'New Daily'!R304-Fcst!R304</f>
        <v>0</v>
      </c>
      <c r="S304" s="51" t="n">
        <f aca="false">SUM(Q304:R304)</f>
        <v>0</v>
      </c>
      <c r="T304" s="56" t="n">
        <v>43804332</v>
      </c>
      <c r="U304" s="125" t="n">
        <v>27604087</v>
      </c>
      <c r="V304" s="58" t="n">
        <f aca="false">+E304-P304</f>
        <v>0</v>
      </c>
      <c r="W304" s="5"/>
      <c r="X304" s="158"/>
      <c r="Y304" s="5"/>
      <c r="Z304" s="80"/>
    </row>
    <row r="305" customFormat="false" ht="11.25" hidden="true" customHeight="false" outlineLevel="0" collapsed="false">
      <c r="A305" s="134" t="s">
        <v>74</v>
      </c>
      <c r="B305" s="81" t="n">
        <v>37131</v>
      </c>
      <c r="C305" s="56" t="n">
        <f aca="false">+'New Daily'!C305-Fcst!C305</f>
        <v>0</v>
      </c>
      <c r="D305" s="51" t="n">
        <f aca="false">+'New Daily'!D305-Fcst!D305</f>
        <v>0</v>
      </c>
      <c r="E305" s="57" t="n">
        <f aca="false">+C305+D305</f>
        <v>0</v>
      </c>
      <c r="F305" s="50" t="n">
        <f aca="false">+'New Daily'!F305-Fcst!F305</f>
        <v>0</v>
      </c>
      <c r="G305" s="160"/>
      <c r="H305" s="160"/>
      <c r="I305" s="51" t="n">
        <f aca="false">+'New Daily'!I305-Fcst!I305</f>
        <v>0</v>
      </c>
      <c r="J305" s="51" t="n">
        <f aca="false">+'New Daily'!J305-Fcst!J305</f>
        <v>0</v>
      </c>
      <c r="K305" s="51" t="n">
        <f aca="false">+'New Daily'!K305-Fcst!K305</f>
        <v>0</v>
      </c>
      <c r="L305" s="51" t="n">
        <f aca="false">+'New Daily'!L305-Fcst!L305</f>
        <v>0</v>
      </c>
      <c r="M305" s="51" t="n">
        <f aca="false">+'New Daily'!M305-Fcst!M305</f>
        <v>0</v>
      </c>
      <c r="N305" s="55" t="n">
        <f aca="false">+'New Daily'!N305-Fcst!N305</f>
        <v>0</v>
      </c>
      <c r="O305" s="55" t="n">
        <f aca="false">+'New Daily'!O305-Fcst!O305</f>
        <v>0</v>
      </c>
      <c r="P305" s="57" t="n">
        <f aca="false">SUM(F305:O305)</f>
        <v>0</v>
      </c>
      <c r="Q305" s="50" t="n">
        <f aca="false">+'New Daily'!Q305-Fcst!Q305</f>
        <v>0</v>
      </c>
      <c r="R305" s="51" t="n">
        <f aca="false">+'New Daily'!R305-Fcst!R305</f>
        <v>0</v>
      </c>
      <c r="S305" s="51" t="n">
        <f aca="false">SUM(Q305:R305)</f>
        <v>0</v>
      </c>
      <c r="T305" s="56" t="n">
        <v>43804332</v>
      </c>
      <c r="U305" s="125" t="n">
        <v>27604087</v>
      </c>
      <c r="V305" s="58" t="n">
        <f aca="false">+E305-P305</f>
        <v>0</v>
      </c>
      <c r="W305" s="5"/>
      <c r="X305" s="158"/>
      <c r="Y305" s="5"/>
      <c r="Z305" s="80"/>
    </row>
    <row r="306" customFormat="false" ht="11.25" hidden="true" customHeight="false" outlineLevel="0" collapsed="false">
      <c r="A306" s="134" t="s">
        <v>68</v>
      </c>
      <c r="B306" s="81" t="n">
        <v>37132</v>
      </c>
      <c r="C306" s="56" t="n">
        <f aca="false">+'New Daily'!C306-Fcst!C306</f>
        <v>0</v>
      </c>
      <c r="D306" s="51" t="n">
        <f aca="false">+'New Daily'!D306-Fcst!D306</f>
        <v>0</v>
      </c>
      <c r="E306" s="57" t="n">
        <f aca="false">+C306+D306</f>
        <v>0</v>
      </c>
      <c r="F306" s="50" t="n">
        <f aca="false">+'New Daily'!F306-Fcst!F306</f>
        <v>0</v>
      </c>
      <c r="G306" s="160"/>
      <c r="H306" s="160"/>
      <c r="I306" s="51" t="n">
        <f aca="false">+'New Daily'!I306-Fcst!I306</f>
        <v>0</v>
      </c>
      <c r="J306" s="51" t="n">
        <f aca="false">+'New Daily'!J306-Fcst!J306</f>
        <v>0</v>
      </c>
      <c r="K306" s="51" t="n">
        <f aca="false">+'New Daily'!K306-Fcst!K306</f>
        <v>0</v>
      </c>
      <c r="L306" s="51" t="n">
        <f aca="false">+'New Daily'!L306-Fcst!L306</f>
        <v>0</v>
      </c>
      <c r="M306" s="51" t="n">
        <f aca="false">+'New Daily'!M306-Fcst!M306</f>
        <v>0</v>
      </c>
      <c r="N306" s="55" t="n">
        <f aca="false">+'New Daily'!N306-Fcst!N306</f>
        <v>0</v>
      </c>
      <c r="O306" s="55" t="n">
        <f aca="false">+'New Daily'!O306-Fcst!O306</f>
        <v>0</v>
      </c>
      <c r="P306" s="57" t="n">
        <f aca="false">SUM(F306:O306)</f>
        <v>0</v>
      </c>
      <c r="Q306" s="50" t="n">
        <f aca="false">+'New Daily'!Q306-Fcst!Q306</f>
        <v>0</v>
      </c>
      <c r="R306" s="51" t="n">
        <f aca="false">+'New Daily'!R306-Fcst!R306</f>
        <v>0</v>
      </c>
      <c r="S306" s="51" t="n">
        <f aca="false">SUM(Q306:R306)</f>
        <v>0</v>
      </c>
      <c r="T306" s="56" t="n">
        <v>43804332</v>
      </c>
      <c r="U306" s="125" t="n">
        <v>27604087</v>
      </c>
      <c r="V306" s="58" t="n">
        <f aca="false">+E306-P306</f>
        <v>0</v>
      </c>
      <c r="W306" s="5"/>
      <c r="X306" s="158"/>
      <c r="Y306" s="5"/>
      <c r="Z306" s="80"/>
    </row>
    <row r="307" customFormat="false" ht="11.25" hidden="true" customHeight="false" outlineLevel="0" collapsed="false">
      <c r="A307" s="134" t="s">
        <v>69</v>
      </c>
      <c r="B307" s="81" t="n">
        <v>37133</v>
      </c>
      <c r="C307" s="56" t="n">
        <f aca="false">+'New Daily'!C307-Fcst!C307</f>
        <v>0</v>
      </c>
      <c r="D307" s="51" t="n">
        <f aca="false">+'New Daily'!D307-Fcst!D307</f>
        <v>0</v>
      </c>
      <c r="E307" s="57" t="n">
        <f aca="false">+C307+D307</f>
        <v>0</v>
      </c>
      <c r="F307" s="50" t="n">
        <f aca="false">+'New Daily'!F307-Fcst!F307</f>
        <v>0</v>
      </c>
      <c r="G307" s="160"/>
      <c r="H307" s="160"/>
      <c r="I307" s="51" t="n">
        <f aca="false">+'New Daily'!I307-Fcst!I307</f>
        <v>0</v>
      </c>
      <c r="J307" s="51" t="n">
        <f aca="false">+'New Daily'!J307-Fcst!J307</f>
        <v>0</v>
      </c>
      <c r="K307" s="51" t="n">
        <f aca="false">+'New Daily'!K307-Fcst!K307</f>
        <v>0</v>
      </c>
      <c r="L307" s="51" t="n">
        <f aca="false">+'New Daily'!L307-Fcst!L307</f>
        <v>0</v>
      </c>
      <c r="M307" s="51" t="n">
        <f aca="false">+'New Daily'!M307-Fcst!M307</f>
        <v>0</v>
      </c>
      <c r="N307" s="55" t="n">
        <f aca="false">+'New Daily'!N307-Fcst!N307</f>
        <v>0</v>
      </c>
      <c r="O307" s="55" t="n">
        <f aca="false">+'New Daily'!O307-Fcst!O307</f>
        <v>0</v>
      </c>
      <c r="P307" s="57" t="n">
        <f aca="false">SUM(F307:O307)</f>
        <v>0</v>
      </c>
      <c r="Q307" s="50" t="n">
        <f aca="false">+'New Daily'!Q307-Fcst!Q307</f>
        <v>0</v>
      </c>
      <c r="R307" s="51" t="n">
        <f aca="false">+'New Daily'!R307-Fcst!R307</f>
        <v>0</v>
      </c>
      <c r="S307" s="51" t="n">
        <f aca="false">SUM(Q307:R307)</f>
        <v>0</v>
      </c>
      <c r="T307" s="56" t="n">
        <v>43804332</v>
      </c>
      <c r="U307" s="125" t="n">
        <v>27604087</v>
      </c>
      <c r="V307" s="58" t="n">
        <f aca="false">+E307-P307</f>
        <v>0</v>
      </c>
      <c r="W307" s="5"/>
      <c r="X307" s="158"/>
      <c r="Y307" s="5"/>
      <c r="Z307" s="80"/>
    </row>
    <row r="308" customFormat="false" ht="12" hidden="true" customHeight="false" outlineLevel="0" collapsed="false">
      <c r="A308" s="137" t="s">
        <v>70</v>
      </c>
      <c r="B308" s="82" t="n">
        <v>37134</v>
      </c>
      <c r="C308" s="70" t="n">
        <f aca="false">+'New Daily'!C308-Fcst!C308</f>
        <v>0</v>
      </c>
      <c r="D308" s="66" t="n">
        <f aca="false">+'New Daily'!D308-Fcst!D308</f>
        <v>0</v>
      </c>
      <c r="E308" s="71" t="n">
        <f aca="false">+C308+D308</f>
        <v>0</v>
      </c>
      <c r="F308" s="65" t="n">
        <f aca="false">+'New Daily'!F308-Fcst!F308</f>
        <v>0</v>
      </c>
      <c r="G308" s="161"/>
      <c r="H308" s="161"/>
      <c r="I308" s="66" t="n">
        <f aca="false">+'New Daily'!I308-Fcst!I308</f>
        <v>0</v>
      </c>
      <c r="J308" s="66" t="n">
        <f aca="false">+'New Daily'!J308-Fcst!J308</f>
        <v>0</v>
      </c>
      <c r="K308" s="66" t="n">
        <f aca="false">+'New Daily'!K308-Fcst!K308</f>
        <v>0</v>
      </c>
      <c r="L308" s="66" t="n">
        <f aca="false">+'New Daily'!L308-Fcst!L308</f>
        <v>0</v>
      </c>
      <c r="M308" s="66" t="n">
        <f aca="false">+'New Daily'!M308-Fcst!M308</f>
        <v>0</v>
      </c>
      <c r="N308" s="69" t="n">
        <f aca="false">+'New Daily'!N308-Fcst!N308</f>
        <v>0</v>
      </c>
      <c r="O308" s="69" t="n">
        <f aca="false">+'New Daily'!O308-Fcst!O308</f>
        <v>0</v>
      </c>
      <c r="P308" s="71" t="n">
        <f aca="false">SUM(F308:O308)</f>
        <v>0</v>
      </c>
      <c r="Q308" s="65" t="n">
        <f aca="false">+'New Daily'!Q308-Fcst!Q308</f>
        <v>0</v>
      </c>
      <c r="R308" s="66" t="n">
        <f aca="false">+'New Daily'!R308-Fcst!R308</f>
        <v>0</v>
      </c>
      <c r="S308" s="66" t="n">
        <f aca="false">SUM(Q308:R308)</f>
        <v>0</v>
      </c>
      <c r="T308" s="70" t="n">
        <v>43804332</v>
      </c>
      <c r="U308" s="139" t="n">
        <v>27604087</v>
      </c>
      <c r="V308" s="72" t="n">
        <f aca="false">+E308-P308</f>
        <v>0</v>
      </c>
      <c r="W308" s="75"/>
      <c r="X308" s="162"/>
      <c r="Y308" s="75"/>
      <c r="Z308" s="78"/>
    </row>
    <row r="309" customFormat="false" ht="11.25" hidden="false" customHeight="false" outlineLevel="0" collapsed="false">
      <c r="A309" s="134" t="s">
        <v>71</v>
      </c>
      <c r="B309" s="81" t="n">
        <v>37135</v>
      </c>
      <c r="C309" s="56" t="n">
        <f aca="false">+'New Daily'!C309-Fcst!C309</f>
        <v>0</v>
      </c>
      <c r="D309" s="51" t="n">
        <f aca="false">+'New Daily'!D309-Fcst!D309</f>
        <v>0</v>
      </c>
      <c r="E309" s="57" t="n">
        <f aca="false">+C309+D309</f>
        <v>0</v>
      </c>
      <c r="F309" s="50" t="n">
        <f aca="false">+'New Daily'!F309-Fcst!F309</f>
        <v>0</v>
      </c>
      <c r="G309" s="160"/>
      <c r="H309" s="160"/>
      <c r="I309" s="51" t="n">
        <f aca="false">+'New Daily'!I309-Fcst!I309</f>
        <v>0</v>
      </c>
      <c r="J309" s="51" t="n">
        <f aca="false">+'New Daily'!J309-Fcst!J309</f>
        <v>0</v>
      </c>
      <c r="K309" s="51" t="n">
        <f aca="false">+'New Daily'!K309-Fcst!K309</f>
        <v>0</v>
      </c>
      <c r="L309" s="51" t="n">
        <f aca="false">+'New Daily'!L309-Fcst!L309</f>
        <v>0</v>
      </c>
      <c r="M309" s="51" t="n">
        <f aca="false">+'New Daily'!M309-Fcst!M309</f>
        <v>0</v>
      </c>
      <c r="N309" s="55" t="n">
        <f aca="false">+'New Daily'!N309-Fcst!N309</f>
        <v>0</v>
      </c>
      <c r="O309" s="55" t="n">
        <f aca="false">+'New Daily'!O309-Fcst!O309</f>
        <v>0</v>
      </c>
      <c r="P309" s="57" t="n">
        <f aca="false">SUM(F309:O309)</f>
        <v>0</v>
      </c>
      <c r="Q309" s="50" t="n">
        <f aca="false">+'New Daily'!Q309-Fcst!Q309</f>
        <v>0</v>
      </c>
      <c r="R309" s="51" t="n">
        <f aca="false">+'New Daily'!R309-Fcst!R309</f>
        <v>0</v>
      </c>
      <c r="S309" s="51" t="n">
        <f aca="false">SUM(Q309:R309)</f>
        <v>0</v>
      </c>
      <c r="T309" s="56" t="n">
        <v>43804332</v>
      </c>
      <c r="U309" s="125" t="n">
        <v>27604087</v>
      </c>
      <c r="V309" s="58" t="n">
        <f aca="false">+E309-P309</f>
        <v>0</v>
      </c>
      <c r="W309" s="5"/>
      <c r="X309" s="158"/>
      <c r="Y309" s="5"/>
      <c r="Z309" s="80"/>
    </row>
    <row r="310" customFormat="false" ht="11.25" hidden="false" customHeight="false" outlineLevel="0" collapsed="false">
      <c r="A310" s="134" t="s">
        <v>72</v>
      </c>
      <c r="B310" s="81" t="n">
        <v>37136</v>
      </c>
      <c r="C310" s="56" t="n">
        <f aca="false">+'New Daily'!C310-Fcst!C310</f>
        <v>0</v>
      </c>
      <c r="D310" s="51" t="n">
        <f aca="false">+'New Daily'!D310-Fcst!D310</f>
        <v>0</v>
      </c>
      <c r="E310" s="57" t="n">
        <f aca="false">+C310+D310</f>
        <v>0</v>
      </c>
      <c r="F310" s="50" t="n">
        <f aca="false">+'New Daily'!F310-Fcst!F310</f>
        <v>0</v>
      </c>
      <c r="G310" s="160"/>
      <c r="H310" s="160"/>
      <c r="I310" s="51" t="n">
        <f aca="false">+'New Daily'!I310-Fcst!I310</f>
        <v>0</v>
      </c>
      <c r="J310" s="51" t="n">
        <f aca="false">+'New Daily'!J310-Fcst!J310</f>
        <v>0</v>
      </c>
      <c r="K310" s="51" t="n">
        <f aca="false">+'New Daily'!K310-Fcst!K310</f>
        <v>0</v>
      </c>
      <c r="L310" s="51" t="n">
        <f aca="false">+'New Daily'!L310-Fcst!L310</f>
        <v>0</v>
      </c>
      <c r="M310" s="51" t="n">
        <f aca="false">+'New Daily'!M310-Fcst!M310</f>
        <v>0</v>
      </c>
      <c r="N310" s="55" t="n">
        <f aca="false">+'New Daily'!N310-Fcst!N310</f>
        <v>0</v>
      </c>
      <c r="O310" s="55" t="n">
        <f aca="false">+'New Daily'!O310-Fcst!O310</f>
        <v>0</v>
      </c>
      <c r="P310" s="57" t="n">
        <f aca="false">SUM(F310:O310)</f>
        <v>0</v>
      </c>
      <c r="Q310" s="50" t="n">
        <f aca="false">+'New Daily'!Q310-Fcst!Q310</f>
        <v>0</v>
      </c>
      <c r="R310" s="51" t="n">
        <f aca="false">+'New Daily'!R310-Fcst!R310</f>
        <v>0</v>
      </c>
      <c r="S310" s="51" t="n">
        <f aca="false">SUM(Q310:R310)</f>
        <v>0</v>
      </c>
      <c r="T310" s="56" t="n">
        <v>43804332</v>
      </c>
      <c r="U310" s="125" t="n">
        <v>27604087</v>
      </c>
      <c r="V310" s="58" t="n">
        <f aca="false">+E310-P310</f>
        <v>0</v>
      </c>
      <c r="W310" s="5"/>
      <c r="X310" s="158"/>
      <c r="Y310" s="5"/>
      <c r="Z310" s="80"/>
    </row>
    <row r="311" customFormat="false" ht="11.25" hidden="false" customHeight="false" outlineLevel="0" collapsed="false">
      <c r="A311" s="134" t="s">
        <v>73</v>
      </c>
      <c r="B311" s="81" t="n">
        <v>37137</v>
      </c>
      <c r="C311" s="56" t="n">
        <f aca="false">+'New Daily'!C311-Fcst!C311</f>
        <v>0</v>
      </c>
      <c r="D311" s="51" t="n">
        <f aca="false">+'New Daily'!D311-Fcst!D311</f>
        <v>0</v>
      </c>
      <c r="E311" s="57" t="n">
        <f aca="false">+C311+D311</f>
        <v>0</v>
      </c>
      <c r="F311" s="50" t="n">
        <f aca="false">+'New Daily'!F311-Fcst!F311</f>
        <v>0</v>
      </c>
      <c r="G311" s="160"/>
      <c r="H311" s="160"/>
      <c r="I311" s="51" t="n">
        <f aca="false">+'New Daily'!I311-Fcst!I311</f>
        <v>0</v>
      </c>
      <c r="J311" s="51" t="n">
        <f aca="false">+'New Daily'!J311-Fcst!J311</f>
        <v>0</v>
      </c>
      <c r="K311" s="51" t="n">
        <f aca="false">+'New Daily'!K311-Fcst!K311</f>
        <v>0</v>
      </c>
      <c r="L311" s="51" t="n">
        <f aca="false">+'New Daily'!L311-Fcst!L311</f>
        <v>0</v>
      </c>
      <c r="M311" s="51" t="n">
        <f aca="false">+'New Daily'!M311-Fcst!M311</f>
        <v>0</v>
      </c>
      <c r="N311" s="55" t="n">
        <f aca="false">+'New Daily'!N311-Fcst!N311</f>
        <v>0</v>
      </c>
      <c r="O311" s="55" t="n">
        <f aca="false">+'New Daily'!O311-Fcst!O311</f>
        <v>0</v>
      </c>
      <c r="P311" s="57" t="n">
        <f aca="false">SUM(F311:O311)</f>
        <v>0</v>
      </c>
      <c r="Q311" s="50" t="n">
        <f aca="false">+'New Daily'!Q311-Fcst!Q311</f>
        <v>0</v>
      </c>
      <c r="R311" s="51" t="n">
        <f aca="false">+'New Daily'!R311-Fcst!R311</f>
        <v>0</v>
      </c>
      <c r="S311" s="51" t="n">
        <f aca="false">SUM(Q311:R311)</f>
        <v>0</v>
      </c>
      <c r="T311" s="56" t="n">
        <v>43804332</v>
      </c>
      <c r="U311" s="125" t="n">
        <v>27604087</v>
      </c>
      <c r="V311" s="58" t="n">
        <f aca="false">+E311-P311</f>
        <v>0</v>
      </c>
      <c r="W311" s="5"/>
      <c r="X311" s="158"/>
      <c r="Y311" s="5"/>
      <c r="Z311" s="80"/>
    </row>
    <row r="312" customFormat="false" ht="11.25" hidden="false" customHeight="false" outlineLevel="0" collapsed="false">
      <c r="A312" s="134" t="s">
        <v>74</v>
      </c>
      <c r="B312" s="81" t="n">
        <v>37138</v>
      </c>
      <c r="C312" s="56" t="n">
        <f aca="false">+'New Daily'!C312-Fcst!C312</f>
        <v>-0.195000000000164</v>
      </c>
      <c r="D312" s="51" t="n">
        <f aca="false">+'New Daily'!D312-Fcst!D312</f>
        <v>0</v>
      </c>
      <c r="E312" s="57" t="n">
        <f aca="false">+C312+D312</f>
        <v>-0.195000000000164</v>
      </c>
      <c r="F312" s="50" t="n">
        <f aca="false">+'New Daily'!F312-Fcst!F312</f>
        <v>0.214999999999236</v>
      </c>
      <c r="G312" s="160"/>
      <c r="H312" s="160"/>
      <c r="I312" s="51" t="n">
        <f aca="false">+'New Daily'!I312-Fcst!I312</f>
        <v>0</v>
      </c>
      <c r="J312" s="51" t="n">
        <f aca="false">+'New Daily'!J312-Fcst!J312</f>
        <v>0</v>
      </c>
      <c r="K312" s="51" t="n">
        <f aca="false">+'New Daily'!K312-Fcst!K312</f>
        <v>0</v>
      </c>
      <c r="L312" s="51" t="n">
        <f aca="false">+'New Daily'!L312-Fcst!L312</f>
        <v>0</v>
      </c>
      <c r="M312" s="51" t="n">
        <f aca="false">+'New Daily'!M312-Fcst!M312</f>
        <v>0</v>
      </c>
      <c r="N312" s="55" t="n">
        <f aca="false">+'New Daily'!N312-Fcst!N312</f>
        <v>0</v>
      </c>
      <c r="O312" s="55" t="n">
        <f aca="false">+'New Daily'!O312-Fcst!O312</f>
        <v>0</v>
      </c>
      <c r="P312" s="57" t="n">
        <f aca="false">SUM(F312:O312)</f>
        <v>0.214999999999236</v>
      </c>
      <c r="Q312" s="50" t="n">
        <f aca="false">+'New Daily'!Q312-Fcst!Q312</f>
        <v>0</v>
      </c>
      <c r="R312" s="51" t="n">
        <f aca="false">+'New Daily'!R312-Fcst!R312</f>
        <v>0.239000000000004</v>
      </c>
      <c r="S312" s="51" t="n">
        <f aca="false">SUM(Q312:R312)</f>
        <v>0.239000000000004</v>
      </c>
      <c r="T312" s="56" t="n">
        <v>43804332</v>
      </c>
      <c r="U312" s="125" t="n">
        <v>27604087</v>
      </c>
      <c r="V312" s="58" t="n">
        <f aca="false">+E312-P312</f>
        <v>-0.4099999999994</v>
      </c>
      <c r="W312" s="5"/>
      <c r="X312" s="158"/>
      <c r="Y312" s="5"/>
      <c r="Z312" s="80"/>
    </row>
    <row r="313" customFormat="false" ht="11.25" hidden="false" customHeight="false" outlineLevel="0" collapsed="false">
      <c r="A313" s="134" t="s">
        <v>68</v>
      </c>
      <c r="B313" s="81" t="n">
        <v>37139</v>
      </c>
      <c r="C313" s="56" t="n">
        <f aca="false">+'New Daily'!C313-Fcst!C313</f>
        <v>-34.0590000000002</v>
      </c>
      <c r="D313" s="51" t="n">
        <f aca="false">+'New Daily'!D313-Fcst!D313</f>
        <v>0</v>
      </c>
      <c r="E313" s="57" t="n">
        <f aca="false">+C313+D313</f>
        <v>-34.0590000000002</v>
      </c>
      <c r="F313" s="51" t="n">
        <f aca="false">+'New Daily'!F313-Fcst!F313</f>
        <v>-3.76899999999966</v>
      </c>
      <c r="G313" s="160"/>
      <c r="H313" s="160"/>
      <c r="I313" s="51" t="n">
        <f aca="false">+'New Daily'!I313-Fcst!I313</f>
        <v>0</v>
      </c>
      <c r="J313" s="51" t="n">
        <f aca="false">+'New Daily'!J313-Fcst!J313</f>
        <v>0</v>
      </c>
      <c r="K313" s="51" t="n">
        <f aca="false">+'New Daily'!K313-Fcst!K313</f>
        <v>0</v>
      </c>
      <c r="L313" s="51" t="n">
        <f aca="false">+'New Daily'!L313-Fcst!L313</f>
        <v>0</v>
      </c>
      <c r="M313" s="51" t="n">
        <f aca="false">+'New Daily'!M313-Fcst!M313</f>
        <v>67.9369999999999</v>
      </c>
      <c r="N313" s="51" t="n">
        <f aca="false">+'New Daily'!N313-Fcst!N313</f>
        <v>0</v>
      </c>
      <c r="O313" s="51" t="n">
        <f aca="false">+'New Daily'!O313-Fcst!O313</f>
        <v>0</v>
      </c>
      <c r="P313" s="57" t="n">
        <f aca="false">SUM(F313:O313)</f>
        <v>64.1680000000002</v>
      </c>
      <c r="Q313" s="50" t="n">
        <f aca="false">+'New Daily'!Q313-Fcst!Q313</f>
        <v>-88.105</v>
      </c>
      <c r="R313" s="51" t="n">
        <f aca="false">+'New Daily'!R313-Fcst!R313</f>
        <v>-10.183</v>
      </c>
      <c r="S313" s="51" t="n">
        <f aca="false">SUM(Q313:R313)</f>
        <v>-98.288</v>
      </c>
      <c r="T313" s="56" t="n">
        <v>43804332</v>
      </c>
      <c r="U313" s="125" t="n">
        <v>27604087</v>
      </c>
      <c r="V313" s="58" t="n">
        <f aca="false">+E313-P313</f>
        <v>-98.2270000000004</v>
      </c>
      <c r="W313" s="5"/>
      <c r="X313" s="158"/>
      <c r="Y313" s="5"/>
      <c r="Z313" s="80"/>
    </row>
    <row r="314" customFormat="false" ht="11.25" hidden="false" customHeight="false" outlineLevel="0" collapsed="false">
      <c r="A314" s="134" t="s">
        <v>69</v>
      </c>
      <c r="B314" s="81" t="n">
        <v>37140</v>
      </c>
      <c r="C314" s="56" t="n">
        <f aca="false">+'New Daily'!C314-Fcst!C314</f>
        <v>38.5100000000002</v>
      </c>
      <c r="D314" s="51" t="n">
        <f aca="false">+'New Daily'!D314-Fcst!D314</f>
        <v>0</v>
      </c>
      <c r="E314" s="57" t="n">
        <f aca="false">+C314+D314</f>
        <v>38.5100000000002</v>
      </c>
      <c r="F314" s="51" t="n">
        <f aca="false">+'New Daily'!F314-Fcst!F314</f>
        <v>10.8420000000015</v>
      </c>
      <c r="G314" s="160"/>
      <c r="H314" s="160"/>
      <c r="I314" s="51" t="n">
        <f aca="false">+'New Daily'!I314-Fcst!I314</f>
        <v>-23.322</v>
      </c>
      <c r="J314" s="51" t="n">
        <f aca="false">+'New Daily'!J314-Fcst!J314</f>
        <v>4.09100000000001</v>
      </c>
      <c r="K314" s="51" t="n">
        <f aca="false">+'New Daily'!K314-Fcst!K314</f>
        <v>0</v>
      </c>
      <c r="L314" s="51" t="n">
        <f aca="false">+'New Daily'!L314-Fcst!L314</f>
        <v>0</v>
      </c>
      <c r="M314" s="51" t="n">
        <f aca="false">+'New Daily'!M314-Fcst!M314</f>
        <v>77.5729999999999</v>
      </c>
      <c r="N314" s="51" t="n">
        <f aca="false">+'New Daily'!N314-Fcst!N314</f>
        <v>0</v>
      </c>
      <c r="O314" s="51" t="n">
        <f aca="false">+'New Daily'!O314-Fcst!O314</f>
        <v>0</v>
      </c>
      <c r="P314" s="57" t="n">
        <f aca="false">SUM(F314:O314)</f>
        <v>69.1840000000014</v>
      </c>
      <c r="Q314" s="50" t="n">
        <f aca="false">+'New Daily'!Q314-Fcst!Q314</f>
        <v>-50.236</v>
      </c>
      <c r="R314" s="51" t="n">
        <f aca="false">+'New Daily'!R314-Fcst!R314</f>
        <v>19.429</v>
      </c>
      <c r="S314" s="51" t="n">
        <f aca="false">SUM(Q314:R314)</f>
        <v>-30.807</v>
      </c>
      <c r="T314" s="56" t="n">
        <v>44072199</v>
      </c>
      <c r="U314" s="125" t="n">
        <v>27804087</v>
      </c>
      <c r="V314" s="58" t="n">
        <f aca="false">+E314-P314</f>
        <v>-30.6740000000012</v>
      </c>
      <c r="W314" s="5"/>
      <c r="X314" s="158"/>
      <c r="Y314" s="5"/>
      <c r="Z314" s="80"/>
    </row>
    <row r="315" customFormat="false" ht="11.25" hidden="false" customHeight="false" outlineLevel="0" collapsed="false">
      <c r="A315" s="134" t="s">
        <v>70</v>
      </c>
      <c r="B315" s="81" t="n">
        <v>37141</v>
      </c>
      <c r="C315" s="56" t="n">
        <f aca="false">+'New Daily'!C315-Fcst!C315</f>
        <v>-180.014</v>
      </c>
      <c r="D315" s="51" t="n">
        <f aca="false">+'New Daily'!D315-Fcst!D315</f>
        <v>2.94700000000012</v>
      </c>
      <c r="E315" s="57" t="n">
        <f aca="false">+C315+D315</f>
        <v>-177.067</v>
      </c>
      <c r="F315" s="51" t="n">
        <f aca="false">+'New Daily'!F315-Fcst!F315</f>
        <v>-180.270999999999</v>
      </c>
      <c r="G315" s="160"/>
      <c r="H315" s="160"/>
      <c r="I315" s="51" t="n">
        <f aca="false">+'New Daily'!I315-Fcst!I315</f>
        <v>-10.409</v>
      </c>
      <c r="J315" s="51" t="n">
        <f aca="false">+'New Daily'!J315-Fcst!J315</f>
        <v>5.785</v>
      </c>
      <c r="K315" s="51" t="n">
        <f aca="false">+'New Daily'!K315-Fcst!K315</f>
        <v>-30.0949999999998</v>
      </c>
      <c r="L315" s="51" t="n">
        <f aca="false">+'New Daily'!L315-Fcst!L315</f>
        <v>18.43</v>
      </c>
      <c r="M315" s="51" t="n">
        <f aca="false">+'New Daily'!M315-Fcst!M315</f>
        <v>62.1310000000001</v>
      </c>
      <c r="N315" s="51" t="n">
        <f aca="false">+'New Daily'!N315-Fcst!N315</f>
        <v>26.342</v>
      </c>
      <c r="O315" s="51" t="n">
        <f aca="false">+'New Daily'!O315-Fcst!O315</f>
        <v>2</v>
      </c>
      <c r="P315" s="57" t="n">
        <f aca="false">SUM(F315:O315)</f>
        <v>-106.086999999999</v>
      </c>
      <c r="Q315" s="50" t="n">
        <f aca="false">+'New Daily'!Q315-Fcst!Q315</f>
        <v>-114.6</v>
      </c>
      <c r="R315" s="51" t="n">
        <f aca="false">+'New Daily'!R315-Fcst!R315</f>
        <v>43.62</v>
      </c>
      <c r="S315" s="51" t="n">
        <f aca="false">SUM(Q315:R315)</f>
        <v>-70.98</v>
      </c>
      <c r="T315" s="56" t="n">
        <v>44342199</v>
      </c>
      <c r="U315" s="125" t="n">
        <v>27954087</v>
      </c>
      <c r="V315" s="58" t="n">
        <f aca="false">+E315-P315</f>
        <v>-70.980000000001</v>
      </c>
      <c r="W315" s="5"/>
      <c r="X315" s="158"/>
      <c r="Y315" s="5"/>
      <c r="Z315" s="80"/>
    </row>
    <row r="316" customFormat="false" ht="11.25" hidden="false" customHeight="false" outlineLevel="0" collapsed="false">
      <c r="A316" s="134" t="s">
        <v>71</v>
      </c>
      <c r="B316" s="81" t="n">
        <v>37142</v>
      </c>
      <c r="C316" s="56" t="n">
        <f aca="false">+'New Daily'!C316-Fcst!C316</f>
        <v>121.366</v>
      </c>
      <c r="D316" s="51" t="n">
        <f aca="false">+'New Daily'!D316-Fcst!D316</f>
        <v>42.7199999999998</v>
      </c>
      <c r="E316" s="57" t="n">
        <f aca="false">+C316+D316</f>
        <v>164.086</v>
      </c>
      <c r="F316" s="51" t="n">
        <f aca="false">+'New Daily'!F316-Fcst!F316</f>
        <v>59.2219999999998</v>
      </c>
      <c r="G316" s="160"/>
      <c r="H316" s="160"/>
      <c r="I316" s="51" t="n">
        <f aca="false">+'New Daily'!I316-Fcst!I316</f>
        <v>6.60000000000002</v>
      </c>
      <c r="J316" s="51" t="n">
        <f aca="false">+'New Daily'!J316-Fcst!J316</f>
        <v>158.075</v>
      </c>
      <c r="K316" s="51" t="n">
        <f aca="false">+'New Daily'!K316-Fcst!K316</f>
        <v>-32.7150000000001</v>
      </c>
      <c r="L316" s="51" t="n">
        <f aca="false">+'New Daily'!L316-Fcst!L316</f>
        <v>-11.869</v>
      </c>
      <c r="M316" s="51" t="n">
        <f aca="false">+'New Daily'!M316-Fcst!M316</f>
        <v>70.685</v>
      </c>
      <c r="N316" s="51" t="n">
        <f aca="false">+'New Daily'!N316-Fcst!N316</f>
        <v>16.061</v>
      </c>
      <c r="O316" s="51" t="n">
        <f aca="false">+'New Daily'!O316-Fcst!O316</f>
        <v>2</v>
      </c>
      <c r="P316" s="57" t="n">
        <f aca="false">SUM(F316:O316)</f>
        <v>268.059</v>
      </c>
      <c r="Q316" s="50" t="n">
        <f aca="false">+'New Daily'!Q316-Fcst!Q316</f>
        <v>-44.612</v>
      </c>
      <c r="R316" s="51" t="n">
        <f aca="false">+'New Daily'!R316-Fcst!R316</f>
        <v>-59.361</v>
      </c>
      <c r="S316" s="51" t="n">
        <f aca="false">SUM(Q316:R316)</f>
        <v>-103.973</v>
      </c>
      <c r="T316" s="56" t="n">
        <v>44612199</v>
      </c>
      <c r="U316" s="125" t="n">
        <v>28129087</v>
      </c>
      <c r="V316" s="58" t="n">
        <f aca="false">+E316-P316</f>
        <v>-103.973</v>
      </c>
      <c r="W316" s="5"/>
      <c r="X316" s="158"/>
      <c r="Y316" s="5"/>
      <c r="Z316" s="80"/>
    </row>
    <row r="317" customFormat="false" ht="11.25" hidden="false" customHeight="false" outlineLevel="0" collapsed="false">
      <c r="A317" s="134" t="s">
        <v>72</v>
      </c>
      <c r="B317" s="81" t="n">
        <v>37143</v>
      </c>
      <c r="C317" s="56" t="n">
        <f aca="false">+'New Daily'!C317-Fcst!C317</f>
        <v>85.7489999999998</v>
      </c>
      <c r="D317" s="51" t="n">
        <f aca="false">+'New Daily'!D317-Fcst!D317</f>
        <v>64.8000000000002</v>
      </c>
      <c r="E317" s="57" t="n">
        <f aca="false">+C317+D317</f>
        <v>150.549</v>
      </c>
      <c r="F317" s="51" t="n">
        <f aca="false">+'New Daily'!F317-Fcst!F317</f>
        <v>50.2319999999999</v>
      </c>
      <c r="G317" s="160"/>
      <c r="H317" s="160"/>
      <c r="I317" s="51" t="n">
        <f aca="false">+'New Daily'!I317-Fcst!I317</f>
        <v>44.815</v>
      </c>
      <c r="J317" s="51" t="n">
        <f aca="false">+'New Daily'!J317-Fcst!J317</f>
        <v>126.349</v>
      </c>
      <c r="K317" s="51" t="n">
        <f aca="false">+'New Daily'!K317-Fcst!K317</f>
        <v>-16.1909999999998</v>
      </c>
      <c r="L317" s="51" t="n">
        <f aca="false">+'New Daily'!L317-Fcst!L317</f>
        <v>-3.81600000000003</v>
      </c>
      <c r="M317" s="51" t="n">
        <f aca="false">+'New Daily'!M317-Fcst!M317</f>
        <v>27.973</v>
      </c>
      <c r="N317" s="51" t="n">
        <f aca="false">+'New Daily'!N317-Fcst!N317</f>
        <v>19.991</v>
      </c>
      <c r="O317" s="51" t="n">
        <f aca="false">+'New Daily'!O317-Fcst!O317</f>
        <v>5</v>
      </c>
      <c r="P317" s="57" t="n">
        <f aca="false">SUM(F317:O317)</f>
        <v>254.353</v>
      </c>
      <c r="Q317" s="50" t="n">
        <f aca="false">+'New Daily'!Q317-Fcst!Q317</f>
        <v>-18.034</v>
      </c>
      <c r="R317" s="51" t="n">
        <f aca="false">+'New Daily'!R317-Fcst!R317</f>
        <v>-85.77</v>
      </c>
      <c r="S317" s="51" t="n">
        <f aca="false">SUM(Q317:R317)</f>
        <v>-103.804</v>
      </c>
      <c r="T317" s="56" t="n">
        <v>44892199</v>
      </c>
      <c r="U317" s="125" t="n">
        <v>28329087</v>
      </c>
      <c r="V317" s="58" t="n">
        <f aca="false">+E317-P317</f>
        <v>-103.804</v>
      </c>
      <c r="W317" s="5"/>
      <c r="X317" s="158"/>
      <c r="Y317" s="5"/>
      <c r="Z317" s="80"/>
    </row>
    <row r="318" customFormat="false" ht="11.25" hidden="false" customHeight="false" outlineLevel="0" collapsed="false">
      <c r="A318" s="134" t="s">
        <v>73</v>
      </c>
      <c r="B318" s="81" t="n">
        <v>37144</v>
      </c>
      <c r="C318" s="56" t="n">
        <f aca="false">+'New Daily'!C318-Fcst!C318</f>
        <v>168.926</v>
      </c>
      <c r="D318" s="51" t="n">
        <f aca="false">+'New Daily'!D318-Fcst!D318</f>
        <v>91.4760000000001</v>
      </c>
      <c r="E318" s="57" t="n">
        <f aca="false">+C318+D318</f>
        <v>260.402000000001</v>
      </c>
      <c r="F318" s="51" t="n">
        <f aca="false">+'New Daily'!F318-Fcst!F318</f>
        <v>151.828</v>
      </c>
      <c r="G318" s="160"/>
      <c r="H318" s="160"/>
      <c r="I318" s="51" t="n">
        <f aca="false">+'New Daily'!I318-Fcst!I318</f>
        <v>31.842</v>
      </c>
      <c r="J318" s="51" t="n">
        <f aca="false">+'New Daily'!J318-Fcst!J318</f>
        <v>157.321</v>
      </c>
      <c r="K318" s="51" t="n">
        <f aca="false">+'New Daily'!K318-Fcst!K318</f>
        <v>-3.6550000000002</v>
      </c>
      <c r="L318" s="51" t="n">
        <f aca="false">+'New Daily'!L318-Fcst!L318</f>
        <v>10.33</v>
      </c>
      <c r="M318" s="51" t="n">
        <f aca="false">+'New Daily'!M318-Fcst!M318</f>
        <v>33.654</v>
      </c>
      <c r="N318" s="51" t="n">
        <f aca="false">+'New Daily'!N318-Fcst!N318</f>
        <v>22.668</v>
      </c>
      <c r="O318" s="51" t="n">
        <f aca="false">+'New Daily'!O318-Fcst!O318</f>
        <v>5</v>
      </c>
      <c r="P318" s="57" t="n">
        <f aca="false">SUM(F318:O318)</f>
        <v>408.988</v>
      </c>
      <c r="Q318" s="50" t="n">
        <f aca="false">+'New Daily'!Q318-Fcst!Q318</f>
        <v>-20.168</v>
      </c>
      <c r="R318" s="51" t="n">
        <f aca="false">+'New Daily'!R318-Fcst!R318</f>
        <v>-128.418</v>
      </c>
      <c r="S318" s="51" t="n">
        <f aca="false">SUM(Q318:R318)</f>
        <v>-148.586</v>
      </c>
      <c r="T318" s="56" t="n">
        <v>45172199</v>
      </c>
      <c r="U318" s="125" t="n">
        <v>28529087</v>
      </c>
      <c r="V318" s="58" t="n">
        <f aca="false">+E318-P318</f>
        <v>-148.586</v>
      </c>
      <c r="W318" s="5"/>
      <c r="X318" s="158"/>
      <c r="Y318" s="5"/>
      <c r="Z318" s="80"/>
    </row>
    <row r="319" customFormat="false" ht="11.25" hidden="false" customHeight="false" outlineLevel="0" collapsed="false">
      <c r="A319" s="134" t="s">
        <v>74</v>
      </c>
      <c r="B319" s="81" t="n">
        <v>37145</v>
      </c>
      <c r="C319" s="56" t="n">
        <f aca="false">+'New Daily'!C319-Fcst!C319</f>
        <v>175.739</v>
      </c>
      <c r="D319" s="51" t="n">
        <f aca="false">+'New Daily'!D319-Fcst!D319</f>
        <v>-80.5439999999999</v>
      </c>
      <c r="E319" s="57" t="n">
        <f aca="false">+C319+D319</f>
        <v>95.1950000000002</v>
      </c>
      <c r="F319" s="51" t="n">
        <f aca="false">+'New Daily'!F319-Fcst!F319</f>
        <v>124.803</v>
      </c>
      <c r="G319" s="160"/>
      <c r="H319" s="160"/>
      <c r="I319" s="51" t="n">
        <f aca="false">+'New Daily'!I319-Fcst!I319</f>
        <v>19.245</v>
      </c>
      <c r="J319" s="51" t="n">
        <f aca="false">+'New Daily'!J319-Fcst!J319</f>
        <v>40.187</v>
      </c>
      <c r="K319" s="51" t="n">
        <f aca="false">+'New Daily'!K319-Fcst!K319</f>
        <v>-79.6860000000002</v>
      </c>
      <c r="L319" s="51" t="n">
        <f aca="false">+'New Daily'!L319-Fcst!L319</f>
        <v>-35.419</v>
      </c>
      <c r="M319" s="51" t="n">
        <f aca="false">+'New Daily'!M319-Fcst!M319</f>
        <v>80.0750000000001</v>
      </c>
      <c r="N319" s="51" t="n">
        <f aca="false">+'New Daily'!N319-Fcst!N319</f>
        <v>17.272</v>
      </c>
      <c r="O319" s="51" t="n">
        <f aca="false">+'New Daily'!O319-Fcst!O319</f>
        <v>-8</v>
      </c>
      <c r="P319" s="57" t="n">
        <f aca="false">SUM(F319:O319)</f>
        <v>158.477</v>
      </c>
      <c r="Q319" s="50" t="n">
        <f aca="false">+'New Daily'!Q319-Fcst!Q319</f>
        <v>-17.806</v>
      </c>
      <c r="R319" s="51" t="n">
        <f aca="false">+'New Daily'!R319-Fcst!R319</f>
        <v>-45.476</v>
      </c>
      <c r="S319" s="51" t="n">
        <f aca="false">SUM(Q319:R319)</f>
        <v>-63.282</v>
      </c>
      <c r="T319" s="56" t="n">
        <v>45372199</v>
      </c>
      <c r="U319" s="125" t="n">
        <v>28684087</v>
      </c>
      <c r="V319" s="58" t="n">
        <f aca="false">+E319-P319</f>
        <v>-63.2819999999996</v>
      </c>
      <c r="W319" s="5"/>
      <c r="X319" s="158"/>
      <c r="Y319" s="5"/>
      <c r="Z319" s="80"/>
    </row>
    <row r="320" customFormat="false" ht="11.25" hidden="false" customHeight="false" outlineLevel="0" collapsed="false">
      <c r="A320" s="134" t="s">
        <v>68</v>
      </c>
      <c r="B320" s="81" t="n">
        <v>37146</v>
      </c>
      <c r="C320" s="56" t="n">
        <f aca="false">+'New Daily'!C320-Fcst!C320</f>
        <v>202.502</v>
      </c>
      <c r="D320" s="51" t="n">
        <f aca="false">+'New Daily'!D320-Fcst!D320</f>
        <v>-58.0210000000002</v>
      </c>
      <c r="E320" s="57" t="n">
        <f aca="false">+C320+D320</f>
        <v>144.481</v>
      </c>
      <c r="F320" s="51" t="n">
        <f aca="false">+'New Daily'!F320-Fcst!F320</f>
        <v>-5.4490000000003</v>
      </c>
      <c r="G320" s="160"/>
      <c r="H320" s="160"/>
      <c r="I320" s="51" t="n">
        <f aca="false">+'New Daily'!I320-Fcst!I320</f>
        <v>28.866</v>
      </c>
      <c r="J320" s="51" t="n">
        <f aca="false">+'New Daily'!J320-Fcst!J320</f>
        <v>116.284</v>
      </c>
      <c r="K320" s="51" t="n">
        <f aca="false">+'New Daily'!K320-Fcst!K320</f>
        <v>-101.866</v>
      </c>
      <c r="L320" s="51" t="n">
        <f aca="false">+'New Daily'!L320-Fcst!L320</f>
        <v>-14.378</v>
      </c>
      <c r="M320" s="51" t="n">
        <f aca="false">+'New Daily'!M320-Fcst!M320</f>
        <v>70.0609999999999</v>
      </c>
      <c r="N320" s="51" t="n">
        <f aca="false">+'New Daily'!N320-Fcst!N320</f>
        <v>19.721</v>
      </c>
      <c r="O320" s="51" t="n">
        <f aca="false">+'New Daily'!O320-Fcst!O320</f>
        <v>5</v>
      </c>
      <c r="P320" s="57" t="n">
        <f aca="false">SUM(F320:O320)</f>
        <v>118.239</v>
      </c>
      <c r="Q320" s="50" t="n">
        <f aca="false">+'New Daily'!Q320-Fcst!Q320</f>
        <v>65.13</v>
      </c>
      <c r="R320" s="51" t="n">
        <f aca="false">+'New Daily'!R320-Fcst!R320</f>
        <v>-38.888</v>
      </c>
      <c r="S320" s="51" t="n">
        <f aca="false">SUM(Q320:R320)</f>
        <v>26.242</v>
      </c>
      <c r="T320" s="56" t="n">
        <v>45572199</v>
      </c>
      <c r="U320" s="125" t="n">
        <v>28839087</v>
      </c>
      <c r="V320" s="58" t="n">
        <f aca="false">+E320-P320</f>
        <v>26.2420000000002</v>
      </c>
      <c r="W320" s="5"/>
      <c r="X320" s="158"/>
      <c r="Y320" s="5"/>
      <c r="Z320" s="80"/>
    </row>
    <row r="321" customFormat="false" ht="11.25" hidden="false" customHeight="false" outlineLevel="0" collapsed="false">
      <c r="A321" s="134" t="s">
        <v>69</v>
      </c>
      <c r="B321" s="81" t="n">
        <v>37147</v>
      </c>
      <c r="C321" s="56" t="n">
        <f aca="false">+'New Daily'!C321-Fcst!C321</f>
        <v>252.415</v>
      </c>
      <c r="D321" s="51" t="n">
        <f aca="false">+'New Daily'!D321-Fcst!D321</f>
        <v>-99.8710000000001</v>
      </c>
      <c r="E321" s="57" t="n">
        <f aca="false">+C321+D321</f>
        <v>152.544</v>
      </c>
      <c r="F321" s="51" t="n">
        <f aca="false">+'New Daily'!F321-Fcst!F321</f>
        <v>41.6580000000001</v>
      </c>
      <c r="G321" s="160"/>
      <c r="H321" s="160"/>
      <c r="I321" s="51" t="n">
        <f aca="false">+'New Daily'!I321-Fcst!I321</f>
        <v>17.986</v>
      </c>
      <c r="J321" s="51" t="n">
        <f aca="false">+'New Daily'!J321-Fcst!J321</f>
        <v>147.19</v>
      </c>
      <c r="K321" s="51" t="n">
        <f aca="false">+'New Daily'!K321-Fcst!K321</f>
        <v>-205.999</v>
      </c>
      <c r="L321" s="51" t="n">
        <f aca="false">+'New Daily'!L321-Fcst!L321</f>
        <v>-10.768</v>
      </c>
      <c r="M321" s="51" t="n">
        <f aca="false">+'New Daily'!M321-Fcst!M321</f>
        <v>37.1610000000001</v>
      </c>
      <c r="N321" s="51" t="n">
        <f aca="false">+'New Daily'!N321-Fcst!N321</f>
        <v>23.335</v>
      </c>
      <c r="O321" s="51" t="n">
        <f aca="false">+'New Daily'!O321-Fcst!O321</f>
        <v>-10</v>
      </c>
      <c r="P321" s="57" t="n">
        <f aca="false">SUM(F321:O321)</f>
        <v>40.5630000000004</v>
      </c>
      <c r="Q321" s="50" t="n">
        <f aca="false">+'New Daily'!Q321-Fcst!Q321</f>
        <v>95.346</v>
      </c>
      <c r="R321" s="51" t="n">
        <f aca="false">+'New Daily'!R321-Fcst!R321</f>
        <v>16.635</v>
      </c>
      <c r="S321" s="51" t="n">
        <f aca="false">SUM(Q321:R321)</f>
        <v>111.981</v>
      </c>
      <c r="T321" s="56" t="n">
        <v>45772199</v>
      </c>
      <c r="U321" s="125" t="n">
        <v>28974087</v>
      </c>
      <c r="V321" s="58" t="n">
        <f aca="false">+E321-P321</f>
        <v>111.980999999999</v>
      </c>
      <c r="W321" s="5"/>
      <c r="X321" s="158"/>
      <c r="Y321" s="5"/>
      <c r="Z321" s="80"/>
    </row>
    <row r="322" customFormat="false" ht="11.25" hidden="false" customHeight="false" outlineLevel="0" collapsed="false">
      <c r="A322" s="134" t="s">
        <v>70</v>
      </c>
      <c r="B322" s="81" t="n">
        <v>37148</v>
      </c>
      <c r="C322" s="56" t="n">
        <f aca="false">+'New Daily'!C322-Fcst!C322</f>
        <v>96.6410000000001</v>
      </c>
      <c r="D322" s="51" t="n">
        <f aca="false">+'New Daily'!D322-Fcst!D322</f>
        <v>22.9090000000001</v>
      </c>
      <c r="E322" s="57" t="n">
        <f aca="false">+C322+D322</f>
        <v>119.55</v>
      </c>
      <c r="F322" s="51" t="n">
        <f aca="false">+'New Daily'!F322-Fcst!F322</f>
        <v>30.503</v>
      </c>
      <c r="G322" s="160"/>
      <c r="H322" s="160"/>
      <c r="I322" s="51" t="n">
        <f aca="false">+'New Daily'!I322-Fcst!I322</f>
        <v>11.207</v>
      </c>
      <c r="J322" s="51" t="n">
        <f aca="false">+'New Daily'!J322-Fcst!J322</f>
        <v>57.299</v>
      </c>
      <c r="K322" s="51" t="n">
        <f aca="false">+'New Daily'!K322-Fcst!K322</f>
        <v>-9.50199999999995</v>
      </c>
      <c r="L322" s="51" t="n">
        <f aca="false">+'New Daily'!L322-Fcst!L322</f>
        <v>-10.157</v>
      </c>
      <c r="M322" s="51" t="n">
        <f aca="false">+'New Daily'!M322-Fcst!M322</f>
        <v>-15.3920000000001</v>
      </c>
      <c r="N322" s="51" t="n">
        <f aca="false">+'New Daily'!N322-Fcst!N322</f>
        <v>25.742</v>
      </c>
      <c r="O322" s="51" t="n">
        <f aca="false">+'New Daily'!O322-Fcst!O322</f>
        <v>-2</v>
      </c>
      <c r="P322" s="57" t="n">
        <f aca="false">SUM(F322:O322)</f>
        <v>87.6999999999999</v>
      </c>
      <c r="Q322" s="50" t="n">
        <f aca="false">+'New Daily'!Q322-Fcst!Q322</f>
        <v>11.748</v>
      </c>
      <c r="R322" s="51" t="n">
        <f aca="false">+'New Daily'!R322-Fcst!R322</f>
        <v>20.102</v>
      </c>
      <c r="S322" s="51" t="n">
        <f aca="false">SUM(Q322:R322)</f>
        <v>31.85</v>
      </c>
      <c r="T322" s="56" t="n">
        <v>46052199</v>
      </c>
      <c r="U322" s="125" t="n">
        <v>29174087</v>
      </c>
      <c r="V322" s="58" t="n">
        <f aca="false">+E322-P322</f>
        <v>31.8500000000003</v>
      </c>
      <c r="W322" s="5"/>
      <c r="X322" s="158"/>
      <c r="Y322" s="5"/>
      <c r="Z322" s="80"/>
    </row>
    <row r="323" customFormat="false" ht="11.25" hidden="false" customHeight="false" outlineLevel="0" collapsed="false">
      <c r="A323" s="134" t="s">
        <v>71</v>
      </c>
      <c r="B323" s="81" t="n">
        <v>37149</v>
      </c>
      <c r="C323" s="56" t="n">
        <f aca="false">+'New Daily'!C323-Fcst!C323</f>
        <v>44.2919999999999</v>
      </c>
      <c r="D323" s="51" t="n">
        <f aca="false">+'New Daily'!D323-Fcst!D323</f>
        <v>47.2429999999999</v>
      </c>
      <c r="E323" s="57" t="n">
        <f aca="false">+C323+D323</f>
        <v>91.5349999999999</v>
      </c>
      <c r="F323" s="51" t="n">
        <f aca="false">+'New Daily'!F323-Fcst!F323</f>
        <v>-102.375000000001</v>
      </c>
      <c r="G323" s="160"/>
      <c r="H323" s="160"/>
      <c r="I323" s="51" t="n">
        <f aca="false">+'New Daily'!I323-Fcst!I323</f>
        <v>12.123</v>
      </c>
      <c r="J323" s="51" t="n">
        <f aca="false">+'New Daily'!J323-Fcst!J323</f>
        <v>61.472</v>
      </c>
      <c r="K323" s="51" t="n">
        <f aca="false">+'New Daily'!K323-Fcst!K323</f>
        <v>-16.4949999999999</v>
      </c>
      <c r="L323" s="51" t="n">
        <f aca="false">+'New Daily'!L323-Fcst!L323</f>
        <v>-7.34100000000001</v>
      </c>
      <c r="M323" s="51" t="n">
        <f aca="false">+'New Daily'!M323-Fcst!M323</f>
        <v>29.577</v>
      </c>
      <c r="N323" s="51" t="n">
        <f aca="false">+'New Daily'!N323-Fcst!N323</f>
        <v>22.336</v>
      </c>
      <c r="O323" s="51" t="n">
        <f aca="false">+'New Daily'!O323-Fcst!O323</f>
        <v>5</v>
      </c>
      <c r="P323" s="57" t="n">
        <f aca="false">SUM(F323:O323)</f>
        <v>4.2969999999994</v>
      </c>
      <c r="Q323" s="50" t="n">
        <f aca="false">+'New Daily'!Q323-Fcst!Q323</f>
        <v>26.423</v>
      </c>
      <c r="R323" s="51" t="n">
        <f aca="false">+'New Daily'!R323-Fcst!R323</f>
        <v>58.922</v>
      </c>
      <c r="S323" s="51" t="n">
        <f aca="false">SUM(Q323:R323)</f>
        <v>85.345</v>
      </c>
      <c r="T323" s="56" t="n">
        <v>46332199</v>
      </c>
      <c r="U323" s="125" t="n">
        <v>29374087</v>
      </c>
      <c r="V323" s="58" t="n">
        <f aca="false">+E323-P323</f>
        <v>87.2380000000005</v>
      </c>
      <c r="W323" s="5"/>
      <c r="X323" s="158"/>
      <c r="Y323" s="5"/>
      <c r="Z323" s="80"/>
    </row>
    <row r="324" customFormat="false" ht="11.25" hidden="false" customHeight="false" outlineLevel="0" collapsed="false">
      <c r="A324" s="134" t="s">
        <v>72</v>
      </c>
      <c r="B324" s="81" t="n">
        <v>37150</v>
      </c>
      <c r="C324" s="56" t="n">
        <f aca="false">+'New Daily'!C324-Fcst!C324</f>
        <v>51.3249999999998</v>
      </c>
      <c r="D324" s="51" t="n">
        <f aca="false">+'New Daily'!D324-Fcst!D324</f>
        <v>32.4029999999998</v>
      </c>
      <c r="E324" s="57" t="n">
        <f aca="false">+C324+D324</f>
        <v>83.7279999999996</v>
      </c>
      <c r="F324" s="51" t="n">
        <f aca="false">+'New Daily'!F324-Fcst!F324</f>
        <v>-80.4090000000001</v>
      </c>
      <c r="G324" s="160"/>
      <c r="H324" s="160"/>
      <c r="I324" s="51" t="n">
        <f aca="false">+'New Daily'!I324-Fcst!I324</f>
        <v>-5.16200000000001</v>
      </c>
      <c r="J324" s="51" t="n">
        <f aca="false">+'New Daily'!J324-Fcst!J324</f>
        <v>79.109</v>
      </c>
      <c r="K324" s="51" t="n">
        <f aca="false">+'New Daily'!K324-Fcst!K324</f>
        <v>-26.922</v>
      </c>
      <c r="L324" s="51" t="n">
        <f aca="false">+'New Daily'!L324-Fcst!L324</f>
        <v>-4.15700000000004</v>
      </c>
      <c r="M324" s="51" t="n">
        <f aca="false">+'New Daily'!M324-Fcst!M324</f>
        <v>28.471</v>
      </c>
      <c r="N324" s="51" t="n">
        <f aca="false">+'New Daily'!N324-Fcst!N324</f>
        <v>28.205</v>
      </c>
      <c r="O324" s="51" t="n">
        <f aca="false">+'New Daily'!O324-Fcst!O324</f>
        <v>5</v>
      </c>
      <c r="P324" s="57" t="n">
        <f aca="false">SUM(F324:O324)</f>
        <v>24.1349999999999</v>
      </c>
      <c r="Q324" s="50" t="n">
        <f aca="false">+'New Daily'!Q324-Fcst!Q324</f>
        <v>-6.47699999999998</v>
      </c>
      <c r="R324" s="51" t="n">
        <f aca="false">+'New Daily'!R324-Fcst!R324</f>
        <v>46.006</v>
      </c>
      <c r="S324" s="51" t="n">
        <f aca="false">SUM(Q324:R324)</f>
        <v>39.529</v>
      </c>
      <c r="T324" s="56" t="n">
        <v>46612199</v>
      </c>
      <c r="U324" s="125" t="n">
        <v>29574087</v>
      </c>
      <c r="V324" s="58" t="n">
        <f aca="false">+E324-P324</f>
        <v>59.5929999999998</v>
      </c>
      <c r="W324" s="5"/>
      <c r="X324" s="158"/>
      <c r="Y324" s="5"/>
      <c r="Z324" s="80"/>
    </row>
    <row r="325" customFormat="false" ht="11.25" hidden="false" customHeight="false" outlineLevel="0" collapsed="false">
      <c r="A325" s="134" t="s">
        <v>73</v>
      </c>
      <c r="B325" s="81" t="n">
        <v>37151</v>
      </c>
      <c r="C325" s="56" t="n">
        <f aca="false">+'New Daily'!C325-Fcst!C325</f>
        <v>-44.7860000000001</v>
      </c>
      <c r="D325" s="51" t="n">
        <f aca="false">+'New Daily'!D325-Fcst!D325</f>
        <v>20.4000000000001</v>
      </c>
      <c r="E325" s="57" t="n">
        <f aca="false">+C325+D325</f>
        <v>-24.386</v>
      </c>
      <c r="F325" s="51" t="n">
        <f aca="false">+'New Daily'!F325-Fcst!F325</f>
        <v>-100.21</v>
      </c>
      <c r="G325" s="160"/>
      <c r="H325" s="160"/>
      <c r="I325" s="51" t="n">
        <f aca="false">+'New Daily'!I325-Fcst!I325</f>
        <v>12.474</v>
      </c>
      <c r="J325" s="51" t="n">
        <f aca="false">+'New Daily'!J325-Fcst!J325</f>
        <v>79.881</v>
      </c>
      <c r="K325" s="51" t="n">
        <f aca="false">+'New Daily'!K325-Fcst!K325</f>
        <v>-51.8090000000002</v>
      </c>
      <c r="L325" s="51" t="n">
        <f aca="false">+'New Daily'!L325-Fcst!L325</f>
        <v>-2.79200000000003</v>
      </c>
      <c r="M325" s="51" t="n">
        <f aca="false">+'New Daily'!M325-Fcst!M325</f>
        <v>27.7429999999999</v>
      </c>
      <c r="N325" s="51" t="n">
        <f aca="false">+'New Daily'!N325-Fcst!N325</f>
        <v>8.86599999999999</v>
      </c>
      <c r="O325" s="51" t="n">
        <f aca="false">+'New Daily'!O325-Fcst!O325</f>
        <v>4</v>
      </c>
      <c r="P325" s="57" t="n">
        <f aca="false">SUM(F325:O325)</f>
        <v>-21.8470000000003</v>
      </c>
      <c r="Q325" s="50" t="n">
        <f aca="false">+'New Daily'!Q325-Fcst!Q325</f>
        <v>-57.022</v>
      </c>
      <c r="R325" s="51" t="n">
        <f aca="false">+'New Daily'!R325-Fcst!R325</f>
        <v>54.483</v>
      </c>
      <c r="S325" s="51" t="n">
        <f aca="false">SUM(Q325:R325)</f>
        <v>-2.53899999999999</v>
      </c>
      <c r="T325" s="56" t="n">
        <v>46612199</v>
      </c>
      <c r="U325" s="125" t="n">
        <v>29574087</v>
      </c>
      <c r="V325" s="58" t="n">
        <f aca="false">+E325-P325</f>
        <v>-2.53899999999965</v>
      </c>
      <c r="W325" s="5"/>
      <c r="X325" s="158"/>
      <c r="Y325" s="5"/>
      <c r="Z325" s="80"/>
    </row>
    <row r="326" customFormat="false" ht="11.25" hidden="false" customHeight="false" outlineLevel="0" collapsed="false">
      <c r="A326" s="134" t="s">
        <v>74</v>
      </c>
      <c r="B326" s="81" t="n">
        <v>37152</v>
      </c>
      <c r="C326" s="56" t="n">
        <f aca="false">+'New Daily'!C326-Fcst!C326</f>
        <v>-77.7910000000002</v>
      </c>
      <c r="D326" s="51" t="n">
        <f aca="false">+'New Daily'!D326-Fcst!D326</f>
        <v>-20.2530000000002</v>
      </c>
      <c r="E326" s="57" t="n">
        <f aca="false">+C326+D326</f>
        <v>-98.0440000000003</v>
      </c>
      <c r="F326" s="51" t="n">
        <f aca="false">+'New Daily'!F326-Fcst!F326</f>
        <v>-252.748999999999</v>
      </c>
      <c r="G326" s="160"/>
      <c r="H326" s="160"/>
      <c r="I326" s="51" t="n">
        <f aca="false">+'New Daily'!I326-Fcst!I326</f>
        <v>23.969</v>
      </c>
      <c r="J326" s="51" t="n">
        <f aca="false">+'New Daily'!J326-Fcst!J326</f>
        <v>74.909</v>
      </c>
      <c r="K326" s="51" t="n">
        <f aca="false">+'New Daily'!K326-Fcst!K326</f>
        <v>1.42399999999998</v>
      </c>
      <c r="L326" s="51" t="n">
        <f aca="false">+'New Daily'!L326-Fcst!L326</f>
        <v>31.701</v>
      </c>
      <c r="M326" s="51" t="n">
        <f aca="false">+'New Daily'!M326-Fcst!M326</f>
        <v>-15.194</v>
      </c>
      <c r="N326" s="51" t="n">
        <f aca="false">+'New Daily'!N326-Fcst!N326</f>
        <v>-1.88800000000003</v>
      </c>
      <c r="O326" s="51" t="n">
        <f aca="false">+'New Daily'!O326-Fcst!O326</f>
        <v>-5</v>
      </c>
      <c r="P326" s="57" t="n">
        <f aca="false">SUM(F326:O326)</f>
        <v>-142.827999999999</v>
      </c>
      <c r="Q326" s="50" t="n">
        <f aca="false">+'New Daily'!Q326-Fcst!Q326</f>
        <v>-11.634</v>
      </c>
      <c r="R326" s="51" t="n">
        <f aca="false">+'New Daily'!R326-Fcst!R326</f>
        <v>56.418</v>
      </c>
      <c r="S326" s="51" t="n">
        <f aca="false">SUM(Q326:R326)</f>
        <v>44.784</v>
      </c>
      <c r="T326" s="56" t="n">
        <v>46612199</v>
      </c>
      <c r="U326" s="125" t="n">
        <v>29574087</v>
      </c>
      <c r="V326" s="58" t="n">
        <f aca="false">+E326-P326</f>
        <v>44.7839999999989</v>
      </c>
      <c r="W326" s="5"/>
      <c r="X326" s="158"/>
      <c r="Y326" s="5"/>
      <c r="Z326" s="80"/>
    </row>
    <row r="327" customFormat="false" ht="11.25" hidden="false" customHeight="false" outlineLevel="0" collapsed="false">
      <c r="A327" s="134" t="s">
        <v>68</v>
      </c>
      <c r="B327" s="81" t="n">
        <v>37153</v>
      </c>
      <c r="C327" s="56" t="n">
        <f aca="false">+'New Daily'!C327-Fcst!C327</f>
        <v>-177.161</v>
      </c>
      <c r="D327" s="51" t="n">
        <f aca="false">+'New Daily'!D327-Fcst!D327</f>
        <v>6.70600000000013</v>
      </c>
      <c r="E327" s="57" t="n">
        <f aca="false">+C327+D327</f>
        <v>-170.455</v>
      </c>
      <c r="F327" s="51" t="n">
        <f aca="false">+'New Daily'!F327-Fcst!F327</f>
        <v>-170.471</v>
      </c>
      <c r="G327" s="160"/>
      <c r="H327" s="160"/>
      <c r="I327" s="51" t="n">
        <f aca="false">+'New Daily'!I327-Fcst!I327</f>
        <v>20.506</v>
      </c>
      <c r="J327" s="51" t="n">
        <f aca="false">+'New Daily'!J327-Fcst!J327</f>
        <v>27.438</v>
      </c>
      <c r="K327" s="51" t="n">
        <f aca="false">+'New Daily'!K327-Fcst!K327</f>
        <v>7.41300000000001</v>
      </c>
      <c r="L327" s="51" t="n">
        <f aca="false">+'New Daily'!L327-Fcst!L327</f>
        <v>12.225</v>
      </c>
      <c r="M327" s="51" t="n">
        <f aca="false">+'New Daily'!M327-Fcst!M327</f>
        <v>-11.75</v>
      </c>
      <c r="N327" s="51" t="n">
        <f aca="false">+'New Daily'!N327-Fcst!N327</f>
        <v>7.84000000000003</v>
      </c>
      <c r="O327" s="51" t="n">
        <f aca="false">+'New Daily'!O327-Fcst!O327</f>
        <v>-5</v>
      </c>
      <c r="P327" s="57" t="n">
        <f aca="false">SUM(F327:O327)</f>
        <v>-111.799</v>
      </c>
      <c r="Q327" s="50" t="n">
        <f aca="false">+'New Daily'!Q327-Fcst!Q327</f>
        <v>-100.711</v>
      </c>
      <c r="R327" s="51" t="n">
        <f aca="false">+'New Daily'!R327-Fcst!R327</f>
        <v>42.055</v>
      </c>
      <c r="S327" s="51" t="n">
        <f aca="false">SUM(Q327:R327)</f>
        <v>-58.656</v>
      </c>
      <c r="T327" s="56" t="n">
        <v>46612199</v>
      </c>
      <c r="U327" s="125" t="n">
        <v>29574087</v>
      </c>
      <c r="V327" s="58" t="n">
        <f aca="false">+E327-P327</f>
        <v>-58.6559999999996</v>
      </c>
      <c r="W327" s="5"/>
      <c r="X327" s="158"/>
      <c r="Y327" s="5"/>
      <c r="Z327" s="80"/>
    </row>
    <row r="328" customFormat="false" ht="11.25" hidden="false" customHeight="false" outlineLevel="0" collapsed="false">
      <c r="A328" s="134" t="s">
        <v>69</v>
      </c>
      <c r="B328" s="81" t="n">
        <v>37154</v>
      </c>
      <c r="C328" s="56" t="n">
        <f aca="false">+'New Daily'!C328-Fcst!C328</f>
        <v>45.6329999999998</v>
      </c>
      <c r="D328" s="51" t="n">
        <f aca="false">+'New Daily'!D328-Fcst!D328</f>
        <v>70.4690000000001</v>
      </c>
      <c r="E328" s="57" t="n">
        <f aca="false">+C328+D328</f>
        <v>116.102</v>
      </c>
      <c r="F328" s="51" t="n">
        <f aca="false">+'New Daily'!F328-Fcst!F328</f>
        <v>-42.582000000001</v>
      </c>
      <c r="G328" s="160"/>
      <c r="H328" s="160"/>
      <c r="I328" s="51" t="n">
        <f aca="false">+'New Daily'!I328-Fcst!I328</f>
        <v>18.911</v>
      </c>
      <c r="J328" s="51" t="n">
        <f aca="false">+'New Daily'!J328-Fcst!J328</f>
        <v>195.846</v>
      </c>
      <c r="K328" s="51" t="n">
        <f aca="false">+'New Daily'!K328-Fcst!K328</f>
        <v>-7.71300000000019</v>
      </c>
      <c r="L328" s="51" t="n">
        <f aca="false">+'New Daily'!L328-Fcst!L328</f>
        <v>3.68399999999997</v>
      </c>
      <c r="M328" s="51" t="n">
        <f aca="false">+'New Daily'!M328-Fcst!M328</f>
        <v>-54.547</v>
      </c>
      <c r="N328" s="51" t="n">
        <f aca="false">+'New Daily'!N328-Fcst!N328</f>
        <v>9.01099999999997</v>
      </c>
      <c r="O328" s="51" t="n">
        <f aca="false">+'New Daily'!O328-Fcst!O328</f>
        <v>-6</v>
      </c>
      <c r="P328" s="57" t="n">
        <f aca="false">SUM(F328:O328)</f>
        <v>116.609999999999</v>
      </c>
      <c r="Q328" s="50" t="n">
        <f aca="false">+'New Daily'!Q328-Fcst!Q328</f>
        <v>29.157</v>
      </c>
      <c r="R328" s="51" t="n">
        <f aca="false">+'New Daily'!R328-Fcst!R328</f>
        <v>-29.665</v>
      </c>
      <c r="S328" s="51" t="n">
        <f aca="false">SUM(Q328:R328)</f>
        <v>-0.50800000000001</v>
      </c>
      <c r="T328" s="56" t="n">
        <v>46612199</v>
      </c>
      <c r="U328" s="125" t="n">
        <v>29574087</v>
      </c>
      <c r="V328" s="58" t="n">
        <f aca="false">+E328-P328</f>
        <v>-0.507999999998845</v>
      </c>
      <c r="W328" s="5"/>
      <c r="X328" s="158"/>
      <c r="Y328" s="5"/>
      <c r="Z328" s="80"/>
    </row>
    <row r="329" customFormat="false" ht="11.25" hidden="false" customHeight="false" outlineLevel="0" collapsed="false">
      <c r="A329" s="134" t="s">
        <v>70</v>
      </c>
      <c r="B329" s="81" t="n">
        <v>37155</v>
      </c>
      <c r="C329" s="56" t="n">
        <f aca="false">+'New Daily'!C329-Fcst!C329</f>
        <v>61.9000000000001</v>
      </c>
      <c r="D329" s="51" t="n">
        <f aca="false">+'New Daily'!D329-Fcst!D329</f>
        <v>1.72800000000007</v>
      </c>
      <c r="E329" s="57" t="n">
        <f aca="false">+C329+D329</f>
        <v>63.6280000000002</v>
      </c>
      <c r="F329" s="51" t="n">
        <f aca="false">+'New Daily'!F329-Fcst!F329</f>
        <v>-7.74699999999996</v>
      </c>
      <c r="G329" s="160"/>
      <c r="H329" s="160"/>
      <c r="I329" s="51" t="n">
        <f aca="false">+'New Daily'!I329-Fcst!I329</f>
        <v>1.10300000000001</v>
      </c>
      <c r="J329" s="51" t="n">
        <f aca="false">+'New Daily'!J329-Fcst!J329</f>
        <v>241.623</v>
      </c>
      <c r="K329" s="51" t="n">
        <f aca="false">+'New Daily'!K329-Fcst!K329</f>
        <v>-95.6230000000001</v>
      </c>
      <c r="L329" s="51" t="n">
        <f aca="false">+'New Daily'!L329-Fcst!L329</f>
        <v>-11.764</v>
      </c>
      <c r="M329" s="51" t="n">
        <f aca="false">+'New Daily'!M329-Fcst!M329</f>
        <v>5.21499999999992</v>
      </c>
      <c r="N329" s="51" t="n">
        <f aca="false">+'New Daily'!N329-Fcst!N329</f>
        <v>-91.471</v>
      </c>
      <c r="O329" s="51" t="n">
        <f aca="false">+'New Daily'!O329-Fcst!O329</f>
        <v>5</v>
      </c>
      <c r="P329" s="57" t="n">
        <f aca="false">SUM(F329:O329)</f>
        <v>46.3359999999999</v>
      </c>
      <c r="Q329" s="50" t="n">
        <f aca="false">+'New Daily'!Q329-Fcst!Q329</f>
        <v>44.918</v>
      </c>
      <c r="R329" s="51" t="n">
        <f aca="false">+'New Daily'!R329-Fcst!R329</f>
        <v>-27.626</v>
      </c>
      <c r="S329" s="51" t="n">
        <f aca="false">SUM(Q329:R329)</f>
        <v>17.292</v>
      </c>
      <c r="T329" s="56" t="n">
        <v>46612199</v>
      </c>
      <c r="U329" s="125" t="n">
        <v>29574087</v>
      </c>
      <c r="V329" s="58" t="n">
        <f aca="false">+E329-P329</f>
        <v>17.2920000000003</v>
      </c>
      <c r="W329" s="5"/>
      <c r="X329" s="158"/>
      <c r="Y329" s="5"/>
      <c r="Z329" s="80"/>
    </row>
    <row r="330" customFormat="false" ht="11.25" hidden="false" customHeight="false" outlineLevel="0" collapsed="false">
      <c r="A330" s="134" t="s">
        <v>71</v>
      </c>
      <c r="B330" s="81" t="n">
        <v>37156</v>
      </c>
      <c r="C330" s="56" t="n">
        <f aca="false">+'New Daily'!C330-Fcst!C330</f>
        <v>92.223</v>
      </c>
      <c r="D330" s="51" t="n">
        <f aca="false">+'New Daily'!D330-Fcst!D330</f>
        <v>-68.9540000000002</v>
      </c>
      <c r="E330" s="57" t="n">
        <f aca="false">+C330+D330</f>
        <v>23.2689999999998</v>
      </c>
      <c r="F330" s="51" t="n">
        <f aca="false">+'New Daily'!F330-Fcst!F330</f>
        <v>-125.602</v>
      </c>
      <c r="G330" s="160"/>
      <c r="H330" s="160"/>
      <c r="I330" s="51" t="n">
        <f aca="false">+'New Daily'!I330-Fcst!I330</f>
        <v>-8.23400000000001</v>
      </c>
      <c r="J330" s="51" t="n">
        <f aca="false">+'New Daily'!J330-Fcst!J330</f>
        <v>226.398</v>
      </c>
      <c r="K330" s="51" t="n">
        <f aca="false">+'New Daily'!K330-Fcst!K330</f>
        <v>-96.4609999999998</v>
      </c>
      <c r="L330" s="51" t="n">
        <f aca="false">+'New Daily'!L330-Fcst!L330</f>
        <v>6.14099999999996</v>
      </c>
      <c r="M330" s="51" t="n">
        <f aca="false">+'New Daily'!M330-Fcst!M330</f>
        <v>24.49</v>
      </c>
      <c r="N330" s="51" t="n">
        <f aca="false">+'New Daily'!N330-Fcst!N330</f>
        <v>-83.1369999999999</v>
      </c>
      <c r="O330" s="51" t="n">
        <f aca="false">+'New Daily'!O330-Fcst!O330</f>
        <v>5</v>
      </c>
      <c r="P330" s="57" t="n">
        <f aca="false">SUM(F330:O330)</f>
        <v>-51.4049999999996</v>
      </c>
      <c r="Q330" s="50" t="n">
        <f aca="false">+'New Daily'!Q330-Fcst!Q330</f>
        <v>51.03</v>
      </c>
      <c r="R330" s="51" t="n">
        <f aca="false">+'New Daily'!R330-Fcst!R330</f>
        <v>23.644</v>
      </c>
      <c r="S330" s="51" t="n">
        <f aca="false">SUM(Q330:R330)</f>
        <v>74.674</v>
      </c>
      <c r="T330" s="56" t="n">
        <v>46612199</v>
      </c>
      <c r="U330" s="125" t="n">
        <v>29574087</v>
      </c>
      <c r="V330" s="58" t="n">
        <f aca="false">+E330-P330</f>
        <v>74.6739999999994</v>
      </c>
      <c r="W330" s="5"/>
      <c r="X330" s="158"/>
      <c r="Y330" s="5"/>
      <c r="Z330" s="80"/>
    </row>
    <row r="331" customFormat="false" ht="11.25" hidden="false" customHeight="false" outlineLevel="0" collapsed="false">
      <c r="A331" s="134" t="s">
        <v>72</v>
      </c>
      <c r="B331" s="81" t="n">
        <v>37157</v>
      </c>
      <c r="C331" s="56" t="n">
        <f aca="false">+'New Daily'!C331-Fcst!C331</f>
        <v>99.7959999999998</v>
      </c>
      <c r="D331" s="51" t="n">
        <f aca="false">+'New Daily'!D331-Fcst!D331</f>
        <v>9.16600000000017</v>
      </c>
      <c r="E331" s="57" t="n">
        <f aca="false">+C331+D331</f>
        <v>108.962</v>
      </c>
      <c r="F331" s="51" t="n">
        <f aca="false">+'New Daily'!F331-Fcst!F331</f>
        <v>-53.4120000000007</v>
      </c>
      <c r="G331" s="160"/>
      <c r="H331" s="160"/>
      <c r="I331" s="51" t="n">
        <f aca="false">+'New Daily'!I331-Fcst!I331</f>
        <v>-5.02000000000001</v>
      </c>
      <c r="J331" s="51" t="n">
        <f aca="false">+'New Daily'!J331-Fcst!J331</f>
        <v>230.657</v>
      </c>
      <c r="K331" s="51" t="n">
        <f aca="false">+'New Daily'!K331-Fcst!K331</f>
        <v>-3.625</v>
      </c>
      <c r="L331" s="51" t="n">
        <f aca="false">+'New Daily'!L331-Fcst!L331</f>
        <v>8.35500000000002</v>
      </c>
      <c r="M331" s="51" t="n">
        <f aca="false">+'New Daily'!M331-Fcst!M331</f>
        <v>37.7429999999999</v>
      </c>
      <c r="N331" s="51" t="n">
        <f aca="false">+'New Daily'!N331-Fcst!N331</f>
        <v>-83.658</v>
      </c>
      <c r="O331" s="51" t="n">
        <f aca="false">+'New Daily'!O331-Fcst!O331</f>
        <v>5</v>
      </c>
      <c r="P331" s="57" t="n">
        <f aca="false">SUM(F331:O331)</f>
        <v>136.039999999999</v>
      </c>
      <c r="Q331" s="50" t="n">
        <f aca="false">+'New Daily'!Q331-Fcst!Q331</f>
        <v>45.922</v>
      </c>
      <c r="R331" s="51" t="n">
        <f aca="false">+'New Daily'!R331-Fcst!R331</f>
        <v>-73</v>
      </c>
      <c r="S331" s="51" t="n">
        <f aca="false">SUM(Q331:R331)</f>
        <v>-27.078</v>
      </c>
      <c r="T331" s="56" t="n">
        <v>46612199</v>
      </c>
      <c r="U331" s="125" t="n">
        <v>29574087</v>
      </c>
      <c r="V331" s="58" t="n">
        <f aca="false">+E331-P331</f>
        <v>-27.0779999999992</v>
      </c>
      <c r="W331" s="5"/>
      <c r="X331" s="158"/>
      <c r="Y331" s="5"/>
      <c r="Z331" s="80"/>
    </row>
    <row r="332" customFormat="false" ht="11.25" hidden="false" customHeight="false" outlineLevel="0" collapsed="false">
      <c r="A332" s="134" t="s">
        <v>73</v>
      </c>
      <c r="B332" s="81" t="n">
        <v>37158</v>
      </c>
      <c r="C332" s="56" t="n">
        <f aca="false">+'New Daily'!C332-Fcst!C332</f>
        <v>101.776</v>
      </c>
      <c r="D332" s="51" t="n">
        <f aca="false">+'New Daily'!D332-Fcst!D332</f>
        <v>45.9630000000002</v>
      </c>
      <c r="E332" s="57" t="n">
        <f aca="false">+C332+D332</f>
        <v>147.739</v>
      </c>
      <c r="F332" s="51" t="n">
        <f aca="false">+'New Daily'!F332-Fcst!F332</f>
        <v>53.716999999999</v>
      </c>
      <c r="G332" s="160"/>
      <c r="H332" s="160"/>
      <c r="I332" s="51" t="n">
        <f aca="false">+'New Daily'!I332-Fcst!I332</f>
        <v>16.599</v>
      </c>
      <c r="J332" s="51" t="n">
        <f aca="false">+'New Daily'!J332-Fcst!J332</f>
        <v>230.339</v>
      </c>
      <c r="K332" s="51" t="n">
        <f aca="false">+'New Daily'!K332-Fcst!K332</f>
        <v>-4.05600000000004</v>
      </c>
      <c r="L332" s="51" t="n">
        <f aca="false">+'New Daily'!L332-Fcst!L332</f>
        <v>56.696</v>
      </c>
      <c r="M332" s="51" t="n">
        <f aca="false">+'New Daily'!M332-Fcst!M332</f>
        <v>40.194</v>
      </c>
      <c r="N332" s="51" t="n">
        <f aca="false">+'New Daily'!N332-Fcst!N332</f>
        <v>-3.81799999999998</v>
      </c>
      <c r="O332" s="51" t="n">
        <f aca="false">+'New Daily'!O332-Fcst!O332</f>
        <v>5</v>
      </c>
      <c r="P332" s="57" t="n">
        <f aca="false">SUM(F332:O332)</f>
        <v>394.670999999999</v>
      </c>
      <c r="Q332" s="50" t="n">
        <f aca="false">+'New Daily'!Q332-Fcst!Q332</f>
        <v>33.068</v>
      </c>
      <c r="R332" s="51" t="n">
        <f aca="false">+'New Daily'!R332-Fcst!R332</f>
        <v>-280</v>
      </c>
      <c r="S332" s="51" t="n">
        <f aca="false">SUM(Q332:R332)</f>
        <v>-246.932</v>
      </c>
      <c r="T332" s="56" t="n">
        <v>46612199</v>
      </c>
      <c r="U332" s="125" t="n">
        <v>29574087</v>
      </c>
      <c r="V332" s="58" t="n">
        <f aca="false">+E332-P332</f>
        <v>-246.931999999999</v>
      </c>
      <c r="W332" s="5"/>
      <c r="X332" s="158"/>
      <c r="Y332" s="5"/>
      <c r="Z332" s="80"/>
    </row>
    <row r="333" customFormat="false" ht="11.25" hidden="false" customHeight="false" outlineLevel="0" collapsed="false">
      <c r="A333" s="134" t="s">
        <v>74</v>
      </c>
      <c r="B333" s="81" t="n">
        <v>37159</v>
      </c>
      <c r="C333" s="56"/>
      <c r="D333" s="51"/>
      <c r="E333" s="57"/>
      <c r="F333" s="50"/>
      <c r="G333" s="160"/>
      <c r="H333" s="160"/>
      <c r="I333" s="51"/>
      <c r="J333" s="51"/>
      <c r="K333" s="51"/>
      <c r="L333" s="51"/>
      <c r="M333" s="51"/>
      <c r="N333" s="55"/>
      <c r="O333" s="55"/>
      <c r="P333" s="57"/>
      <c r="Q333" s="50"/>
      <c r="R333" s="51"/>
      <c r="S333" s="51"/>
      <c r="T333" s="56"/>
      <c r="U333" s="125"/>
      <c r="V333" s="58"/>
      <c r="W333" s="5"/>
      <c r="X333" s="158"/>
      <c r="Y333" s="5"/>
      <c r="Z333" s="80"/>
    </row>
    <row r="334" customFormat="false" ht="11.25" hidden="false" customHeight="false" outlineLevel="0" collapsed="false">
      <c r="A334" s="134" t="s">
        <v>68</v>
      </c>
      <c r="B334" s="81" t="n">
        <v>37160</v>
      </c>
      <c r="C334" s="56"/>
      <c r="D334" s="51"/>
      <c r="E334" s="57"/>
      <c r="F334" s="50"/>
      <c r="G334" s="160"/>
      <c r="H334" s="160"/>
      <c r="I334" s="51"/>
      <c r="J334" s="51"/>
      <c r="K334" s="51"/>
      <c r="L334" s="51"/>
      <c r="M334" s="51"/>
      <c r="N334" s="55"/>
      <c r="O334" s="55"/>
      <c r="P334" s="57"/>
      <c r="Q334" s="50"/>
      <c r="R334" s="51"/>
      <c r="S334" s="51"/>
      <c r="T334" s="56"/>
      <c r="U334" s="125"/>
      <c r="V334" s="58"/>
      <c r="W334" s="5"/>
      <c r="X334" s="158"/>
      <c r="Y334" s="5"/>
      <c r="Z334" s="80"/>
    </row>
    <row r="335" customFormat="false" ht="11.25" hidden="false" customHeight="false" outlineLevel="0" collapsed="false">
      <c r="A335" s="134" t="s">
        <v>69</v>
      </c>
      <c r="B335" s="81" t="n">
        <v>37161</v>
      </c>
      <c r="C335" s="56"/>
      <c r="D335" s="51"/>
      <c r="E335" s="57"/>
      <c r="F335" s="50"/>
      <c r="G335" s="160"/>
      <c r="H335" s="160"/>
      <c r="I335" s="51"/>
      <c r="J335" s="51"/>
      <c r="K335" s="51"/>
      <c r="L335" s="51"/>
      <c r="M335" s="51"/>
      <c r="N335" s="55"/>
      <c r="O335" s="55"/>
      <c r="P335" s="57"/>
      <c r="Q335" s="50"/>
      <c r="R335" s="51"/>
      <c r="S335" s="51"/>
      <c r="T335" s="56"/>
      <c r="U335" s="125"/>
      <c r="V335" s="58"/>
      <c r="W335" s="5"/>
      <c r="X335" s="158"/>
      <c r="Y335" s="5"/>
      <c r="Z335" s="80"/>
    </row>
    <row r="336" customFormat="false" ht="11.25" hidden="false" customHeight="false" outlineLevel="0" collapsed="false">
      <c r="A336" s="134" t="s">
        <v>70</v>
      </c>
      <c r="B336" s="81" t="n">
        <v>37162</v>
      </c>
      <c r="C336" s="56"/>
      <c r="D336" s="51"/>
      <c r="E336" s="57"/>
      <c r="F336" s="50"/>
      <c r="G336" s="160"/>
      <c r="H336" s="160"/>
      <c r="I336" s="51"/>
      <c r="J336" s="51"/>
      <c r="K336" s="51"/>
      <c r="L336" s="51"/>
      <c r="M336" s="51"/>
      <c r="N336" s="55"/>
      <c r="O336" s="55"/>
      <c r="P336" s="57"/>
      <c r="Q336" s="50"/>
      <c r="R336" s="51"/>
      <c r="S336" s="51"/>
      <c r="T336" s="56"/>
      <c r="U336" s="125"/>
      <c r="V336" s="58"/>
      <c r="W336" s="5"/>
      <c r="X336" s="158"/>
      <c r="Y336" s="5"/>
      <c r="Z336" s="80"/>
    </row>
    <row r="337" customFormat="false" ht="11.25" hidden="false" customHeight="false" outlineLevel="0" collapsed="false">
      <c r="A337" s="134" t="s">
        <v>71</v>
      </c>
      <c r="B337" s="81" t="n">
        <v>37163</v>
      </c>
      <c r="C337" s="56"/>
      <c r="D337" s="51"/>
      <c r="E337" s="57"/>
      <c r="F337" s="50"/>
      <c r="G337" s="160"/>
      <c r="H337" s="160"/>
      <c r="I337" s="51"/>
      <c r="J337" s="51"/>
      <c r="K337" s="51"/>
      <c r="L337" s="51"/>
      <c r="M337" s="51"/>
      <c r="N337" s="55"/>
      <c r="O337" s="55"/>
      <c r="P337" s="57"/>
      <c r="Q337" s="50"/>
      <c r="R337" s="51"/>
      <c r="S337" s="51"/>
      <c r="T337" s="56"/>
      <c r="U337" s="125"/>
      <c r="V337" s="58"/>
      <c r="W337" s="5"/>
      <c r="X337" s="158"/>
      <c r="Y337" s="5"/>
      <c r="Z337" s="80"/>
    </row>
    <row r="338" customFormat="false" ht="12" hidden="false" customHeight="false" outlineLevel="0" collapsed="false">
      <c r="A338" s="137" t="s">
        <v>72</v>
      </c>
      <c r="B338" s="82" t="n">
        <v>37164</v>
      </c>
      <c r="C338" s="70"/>
      <c r="D338" s="66"/>
      <c r="E338" s="71"/>
      <c r="F338" s="65"/>
      <c r="G338" s="161"/>
      <c r="H338" s="161"/>
      <c r="I338" s="66"/>
      <c r="J338" s="66"/>
      <c r="K338" s="66"/>
      <c r="L338" s="66"/>
      <c r="M338" s="66"/>
      <c r="N338" s="69"/>
      <c r="O338" s="69"/>
      <c r="P338" s="71"/>
      <c r="Q338" s="65"/>
      <c r="R338" s="66"/>
      <c r="S338" s="66"/>
      <c r="T338" s="70"/>
      <c r="U338" s="139"/>
      <c r="V338" s="72"/>
      <c r="W338" s="75"/>
      <c r="X338" s="162"/>
      <c r="Y338" s="75"/>
      <c r="Z338" s="78"/>
    </row>
    <row r="339" customFormat="false" ht="11.25" hidden="true" customHeight="false" outlineLevel="0" collapsed="false">
      <c r="A339" s="134" t="s">
        <v>73</v>
      </c>
      <c r="B339" s="81" t="n">
        <v>37165</v>
      </c>
      <c r="C339" s="56"/>
      <c r="D339" s="51"/>
      <c r="E339" s="57"/>
      <c r="F339" s="50"/>
      <c r="G339" s="160"/>
      <c r="H339" s="160"/>
      <c r="I339" s="51"/>
      <c r="J339" s="51"/>
      <c r="K339" s="51"/>
      <c r="L339" s="51"/>
      <c r="M339" s="51"/>
      <c r="N339" s="55"/>
      <c r="O339" s="55"/>
      <c r="P339" s="57"/>
      <c r="Q339" s="50"/>
      <c r="R339" s="51"/>
      <c r="S339" s="51"/>
      <c r="T339" s="56"/>
      <c r="U339" s="125"/>
      <c r="V339" s="58"/>
      <c r="W339" s="5"/>
      <c r="X339" s="158"/>
      <c r="Y339" s="5"/>
      <c r="Z339" s="80"/>
    </row>
    <row r="340" customFormat="false" ht="11.25" hidden="true" customHeight="false" outlineLevel="0" collapsed="false">
      <c r="A340" s="134" t="s">
        <v>74</v>
      </c>
      <c r="B340" s="81" t="n">
        <v>37166</v>
      </c>
      <c r="C340" s="56"/>
      <c r="D340" s="51"/>
      <c r="E340" s="57"/>
      <c r="F340" s="50"/>
      <c r="G340" s="160"/>
      <c r="H340" s="160"/>
      <c r="I340" s="51"/>
      <c r="J340" s="51"/>
      <c r="K340" s="51"/>
      <c r="L340" s="51"/>
      <c r="M340" s="51"/>
      <c r="N340" s="55"/>
      <c r="O340" s="55"/>
      <c r="P340" s="57"/>
      <c r="Q340" s="50"/>
      <c r="R340" s="51"/>
      <c r="S340" s="51"/>
      <c r="T340" s="56"/>
      <c r="U340" s="125"/>
      <c r="V340" s="58"/>
      <c r="W340" s="5"/>
      <c r="X340" s="158"/>
      <c r="Y340" s="5"/>
      <c r="Z340" s="80"/>
    </row>
    <row r="341" customFormat="false" ht="11.25" hidden="true" customHeight="false" outlineLevel="0" collapsed="false">
      <c r="A341" s="134" t="s">
        <v>68</v>
      </c>
      <c r="B341" s="81" t="n">
        <v>37167</v>
      </c>
      <c r="C341" s="56"/>
      <c r="D341" s="51"/>
      <c r="E341" s="57"/>
      <c r="F341" s="50"/>
      <c r="G341" s="160"/>
      <c r="H341" s="160"/>
      <c r="I341" s="51"/>
      <c r="J341" s="51"/>
      <c r="K341" s="51"/>
      <c r="L341" s="51"/>
      <c r="M341" s="51"/>
      <c r="N341" s="55"/>
      <c r="O341" s="55"/>
      <c r="P341" s="57"/>
      <c r="Q341" s="50"/>
      <c r="R341" s="51"/>
      <c r="S341" s="51"/>
      <c r="T341" s="56"/>
      <c r="U341" s="125"/>
      <c r="V341" s="58"/>
      <c r="W341" s="5"/>
      <c r="X341" s="158"/>
      <c r="Y341" s="5"/>
      <c r="Z341" s="80"/>
    </row>
    <row r="342" customFormat="false" ht="11.25" hidden="true" customHeight="false" outlineLevel="0" collapsed="false">
      <c r="A342" s="134" t="s">
        <v>69</v>
      </c>
      <c r="B342" s="81" t="n">
        <v>37168</v>
      </c>
      <c r="C342" s="56"/>
      <c r="D342" s="51"/>
      <c r="E342" s="57"/>
      <c r="F342" s="50"/>
      <c r="G342" s="160"/>
      <c r="H342" s="160"/>
      <c r="I342" s="51"/>
      <c r="J342" s="51"/>
      <c r="K342" s="51"/>
      <c r="L342" s="51"/>
      <c r="M342" s="51"/>
      <c r="N342" s="55"/>
      <c r="O342" s="55"/>
      <c r="P342" s="57"/>
      <c r="Q342" s="50"/>
      <c r="R342" s="51"/>
      <c r="S342" s="51"/>
      <c r="T342" s="56"/>
      <c r="U342" s="125"/>
      <c r="V342" s="58"/>
      <c r="W342" s="5"/>
      <c r="X342" s="158"/>
      <c r="Y342" s="5"/>
      <c r="Z342" s="80"/>
    </row>
    <row r="343" customFormat="false" ht="11.25" hidden="true" customHeight="false" outlineLevel="0" collapsed="false">
      <c r="A343" s="134" t="s">
        <v>70</v>
      </c>
      <c r="B343" s="81" t="n">
        <v>37169</v>
      </c>
      <c r="C343" s="56"/>
      <c r="D343" s="51"/>
      <c r="E343" s="57"/>
      <c r="F343" s="50"/>
      <c r="G343" s="160"/>
      <c r="H343" s="160"/>
      <c r="I343" s="51"/>
      <c r="J343" s="51"/>
      <c r="K343" s="51"/>
      <c r="L343" s="51"/>
      <c r="M343" s="51"/>
      <c r="N343" s="55"/>
      <c r="O343" s="55"/>
      <c r="P343" s="57"/>
      <c r="Q343" s="50"/>
      <c r="R343" s="51"/>
      <c r="S343" s="51"/>
      <c r="T343" s="56"/>
      <c r="U343" s="125"/>
      <c r="V343" s="58"/>
      <c r="W343" s="5"/>
      <c r="X343" s="158"/>
      <c r="Y343" s="5"/>
      <c r="Z343" s="80"/>
    </row>
    <row r="344" customFormat="false" ht="11.25" hidden="true" customHeight="false" outlineLevel="0" collapsed="false">
      <c r="A344" s="134" t="s">
        <v>71</v>
      </c>
      <c r="B344" s="81" t="n">
        <v>37170</v>
      </c>
      <c r="C344" s="56"/>
      <c r="D344" s="51"/>
      <c r="E344" s="57"/>
      <c r="F344" s="50"/>
      <c r="G344" s="160"/>
      <c r="H344" s="160"/>
      <c r="I344" s="51"/>
      <c r="J344" s="51"/>
      <c r="K344" s="51"/>
      <c r="L344" s="51"/>
      <c r="M344" s="51"/>
      <c r="N344" s="55"/>
      <c r="O344" s="55"/>
      <c r="P344" s="57"/>
      <c r="Q344" s="50"/>
      <c r="R344" s="51"/>
      <c r="S344" s="51"/>
      <c r="T344" s="56"/>
      <c r="U344" s="125"/>
      <c r="V344" s="58"/>
      <c r="W344" s="5"/>
      <c r="X344" s="158"/>
      <c r="Y344" s="5"/>
      <c r="Z344" s="80"/>
    </row>
    <row r="345" customFormat="false" ht="11.25" hidden="true" customHeight="false" outlineLevel="0" collapsed="false">
      <c r="A345" s="134" t="s">
        <v>72</v>
      </c>
      <c r="B345" s="81" t="n">
        <v>37171</v>
      </c>
      <c r="C345" s="56"/>
      <c r="D345" s="51"/>
      <c r="E345" s="57"/>
      <c r="F345" s="50"/>
      <c r="G345" s="160"/>
      <c r="H345" s="160"/>
      <c r="I345" s="51"/>
      <c r="J345" s="51"/>
      <c r="K345" s="51"/>
      <c r="L345" s="51"/>
      <c r="M345" s="51"/>
      <c r="N345" s="55"/>
      <c r="O345" s="55"/>
      <c r="P345" s="57"/>
      <c r="Q345" s="50"/>
      <c r="R345" s="51"/>
      <c r="S345" s="51"/>
      <c r="T345" s="56"/>
      <c r="U345" s="125"/>
      <c r="V345" s="58"/>
      <c r="W345" s="5"/>
      <c r="X345" s="158"/>
      <c r="Y345" s="5"/>
      <c r="Z345" s="80"/>
    </row>
    <row r="346" customFormat="false" ht="11.25" hidden="true" customHeight="false" outlineLevel="0" collapsed="false">
      <c r="A346" s="134" t="s">
        <v>73</v>
      </c>
      <c r="B346" s="81" t="n">
        <v>37172</v>
      </c>
      <c r="C346" s="56"/>
      <c r="D346" s="51"/>
      <c r="E346" s="57"/>
      <c r="F346" s="50"/>
      <c r="G346" s="160"/>
      <c r="H346" s="160"/>
      <c r="I346" s="51"/>
      <c r="J346" s="51"/>
      <c r="K346" s="51"/>
      <c r="L346" s="51"/>
      <c r="M346" s="51"/>
      <c r="N346" s="55"/>
      <c r="O346" s="55"/>
      <c r="P346" s="57"/>
      <c r="Q346" s="50"/>
      <c r="R346" s="51"/>
      <c r="S346" s="51"/>
      <c r="T346" s="56"/>
      <c r="U346" s="125"/>
      <c r="V346" s="58"/>
      <c r="W346" s="5"/>
      <c r="X346" s="158"/>
      <c r="Y346" s="5"/>
      <c r="Z346" s="80"/>
    </row>
    <row r="347" customFormat="false" ht="11.25" hidden="true" customHeight="false" outlineLevel="0" collapsed="false">
      <c r="A347" s="134" t="s">
        <v>74</v>
      </c>
      <c r="B347" s="81" t="n">
        <v>37173</v>
      </c>
      <c r="C347" s="56"/>
      <c r="D347" s="51"/>
      <c r="E347" s="57"/>
      <c r="F347" s="50"/>
      <c r="G347" s="160"/>
      <c r="H347" s="160"/>
      <c r="I347" s="51"/>
      <c r="J347" s="51"/>
      <c r="K347" s="51"/>
      <c r="L347" s="51"/>
      <c r="M347" s="51"/>
      <c r="N347" s="55"/>
      <c r="O347" s="55"/>
      <c r="P347" s="57"/>
      <c r="Q347" s="50"/>
      <c r="R347" s="51"/>
      <c r="S347" s="51"/>
      <c r="T347" s="56"/>
      <c r="U347" s="125"/>
      <c r="V347" s="58"/>
      <c r="W347" s="5"/>
      <c r="X347" s="158"/>
      <c r="Y347" s="5"/>
      <c r="Z347" s="80"/>
    </row>
    <row r="348" customFormat="false" ht="11.25" hidden="true" customHeight="false" outlineLevel="0" collapsed="false">
      <c r="A348" s="134" t="s">
        <v>68</v>
      </c>
      <c r="B348" s="81" t="n">
        <v>37174</v>
      </c>
      <c r="C348" s="56"/>
      <c r="D348" s="51"/>
      <c r="E348" s="57"/>
      <c r="F348" s="50"/>
      <c r="G348" s="160"/>
      <c r="H348" s="160"/>
      <c r="I348" s="51"/>
      <c r="J348" s="51"/>
      <c r="K348" s="51"/>
      <c r="L348" s="51"/>
      <c r="M348" s="51"/>
      <c r="N348" s="55"/>
      <c r="O348" s="55"/>
      <c r="P348" s="57"/>
      <c r="Q348" s="50"/>
      <c r="R348" s="51"/>
      <c r="S348" s="51"/>
      <c r="T348" s="56"/>
      <c r="U348" s="125"/>
      <c r="V348" s="58"/>
      <c r="W348" s="5"/>
      <c r="X348" s="158"/>
      <c r="Y348" s="5"/>
      <c r="Z348" s="80"/>
    </row>
    <row r="349" customFormat="false" ht="11.25" hidden="true" customHeight="false" outlineLevel="0" collapsed="false">
      <c r="A349" s="134" t="s">
        <v>69</v>
      </c>
      <c r="B349" s="81" t="n">
        <v>37175</v>
      </c>
      <c r="C349" s="56"/>
      <c r="D349" s="51"/>
      <c r="E349" s="57"/>
      <c r="F349" s="50"/>
      <c r="G349" s="160"/>
      <c r="H349" s="160"/>
      <c r="I349" s="51"/>
      <c r="J349" s="51"/>
      <c r="K349" s="51"/>
      <c r="L349" s="51"/>
      <c r="M349" s="51"/>
      <c r="N349" s="55"/>
      <c r="O349" s="55"/>
      <c r="P349" s="57"/>
      <c r="Q349" s="50"/>
      <c r="R349" s="51"/>
      <c r="S349" s="51"/>
      <c r="T349" s="56"/>
      <c r="U349" s="125"/>
      <c r="V349" s="58"/>
      <c r="W349" s="5"/>
      <c r="X349" s="158"/>
      <c r="Y349" s="5"/>
      <c r="Z349" s="80"/>
    </row>
    <row r="350" customFormat="false" ht="11.25" hidden="true" customHeight="false" outlineLevel="0" collapsed="false">
      <c r="A350" s="134" t="s">
        <v>70</v>
      </c>
      <c r="B350" s="81" t="n">
        <v>37176</v>
      </c>
      <c r="C350" s="56"/>
      <c r="D350" s="51"/>
      <c r="E350" s="57"/>
      <c r="F350" s="50"/>
      <c r="G350" s="160"/>
      <c r="H350" s="160"/>
      <c r="I350" s="51"/>
      <c r="J350" s="51"/>
      <c r="K350" s="51"/>
      <c r="L350" s="51"/>
      <c r="M350" s="51"/>
      <c r="N350" s="55"/>
      <c r="O350" s="55"/>
      <c r="P350" s="57"/>
      <c r="Q350" s="50"/>
      <c r="R350" s="51"/>
      <c r="S350" s="51"/>
      <c r="T350" s="56"/>
      <c r="U350" s="125"/>
      <c r="V350" s="58"/>
      <c r="W350" s="5"/>
      <c r="X350" s="158"/>
      <c r="Y350" s="5"/>
      <c r="Z350" s="80"/>
    </row>
    <row r="351" customFormat="false" ht="11.25" hidden="true" customHeight="false" outlineLevel="0" collapsed="false">
      <c r="A351" s="134" t="s">
        <v>71</v>
      </c>
      <c r="B351" s="81" t="n">
        <v>37177</v>
      </c>
      <c r="C351" s="56"/>
      <c r="D351" s="51"/>
      <c r="E351" s="57"/>
      <c r="F351" s="50"/>
      <c r="G351" s="160"/>
      <c r="H351" s="160"/>
      <c r="I351" s="51"/>
      <c r="J351" s="51"/>
      <c r="K351" s="51"/>
      <c r="L351" s="51"/>
      <c r="M351" s="51"/>
      <c r="N351" s="55"/>
      <c r="O351" s="55"/>
      <c r="P351" s="57"/>
      <c r="Q351" s="50"/>
      <c r="R351" s="51"/>
      <c r="S351" s="51"/>
      <c r="T351" s="56"/>
      <c r="U351" s="125"/>
      <c r="V351" s="58"/>
      <c r="W351" s="5"/>
      <c r="X351" s="158"/>
      <c r="Y351" s="5"/>
      <c r="Z351" s="80"/>
    </row>
    <row r="352" customFormat="false" ht="11.25" hidden="true" customHeight="false" outlineLevel="0" collapsed="false">
      <c r="A352" s="134" t="s">
        <v>72</v>
      </c>
      <c r="B352" s="81" t="n">
        <v>37178</v>
      </c>
      <c r="C352" s="56"/>
      <c r="D352" s="51"/>
      <c r="E352" s="57"/>
      <c r="F352" s="50"/>
      <c r="G352" s="160"/>
      <c r="H352" s="160"/>
      <c r="I352" s="51"/>
      <c r="J352" s="51"/>
      <c r="K352" s="51"/>
      <c r="L352" s="51"/>
      <c r="M352" s="51"/>
      <c r="N352" s="55"/>
      <c r="O352" s="55"/>
      <c r="P352" s="57"/>
      <c r="Q352" s="50"/>
      <c r="R352" s="51"/>
      <c r="S352" s="51"/>
      <c r="T352" s="56"/>
      <c r="U352" s="125"/>
      <c r="V352" s="58"/>
      <c r="W352" s="5"/>
      <c r="X352" s="158"/>
      <c r="Y352" s="5"/>
      <c r="Z352" s="80"/>
    </row>
    <row r="353" customFormat="false" ht="11.25" hidden="true" customHeight="false" outlineLevel="0" collapsed="false">
      <c r="A353" s="134" t="s">
        <v>73</v>
      </c>
      <c r="B353" s="81" t="n">
        <v>37179</v>
      </c>
      <c r="C353" s="56"/>
      <c r="D353" s="51"/>
      <c r="E353" s="57"/>
      <c r="F353" s="50"/>
      <c r="G353" s="160"/>
      <c r="H353" s="160"/>
      <c r="I353" s="51"/>
      <c r="J353" s="51"/>
      <c r="K353" s="51"/>
      <c r="L353" s="51"/>
      <c r="M353" s="51"/>
      <c r="N353" s="55"/>
      <c r="O353" s="55"/>
      <c r="P353" s="57"/>
      <c r="Q353" s="50"/>
      <c r="R353" s="51"/>
      <c r="S353" s="51"/>
      <c r="T353" s="56"/>
      <c r="U353" s="125"/>
      <c r="V353" s="58"/>
      <c r="W353" s="5"/>
      <c r="X353" s="158"/>
      <c r="Y353" s="5"/>
      <c r="Z353" s="80"/>
    </row>
    <row r="354" customFormat="false" ht="11.25" hidden="true" customHeight="false" outlineLevel="0" collapsed="false">
      <c r="A354" s="134" t="s">
        <v>74</v>
      </c>
      <c r="B354" s="81" t="n">
        <v>37180</v>
      </c>
      <c r="C354" s="56"/>
      <c r="D354" s="51"/>
      <c r="E354" s="57"/>
      <c r="F354" s="50"/>
      <c r="G354" s="160"/>
      <c r="H354" s="160"/>
      <c r="I354" s="51"/>
      <c r="J354" s="51"/>
      <c r="K354" s="51"/>
      <c r="L354" s="51"/>
      <c r="M354" s="51"/>
      <c r="N354" s="55"/>
      <c r="O354" s="55"/>
      <c r="P354" s="57"/>
      <c r="Q354" s="50"/>
      <c r="R354" s="51"/>
      <c r="S354" s="51"/>
      <c r="T354" s="56"/>
      <c r="U354" s="125"/>
      <c r="V354" s="58"/>
      <c r="W354" s="5"/>
      <c r="X354" s="158"/>
      <c r="Y354" s="5"/>
      <c r="Z354" s="80"/>
    </row>
    <row r="355" customFormat="false" ht="11.25" hidden="true" customHeight="false" outlineLevel="0" collapsed="false">
      <c r="A355" s="134" t="s">
        <v>68</v>
      </c>
      <c r="B355" s="81" t="n">
        <v>37181</v>
      </c>
      <c r="C355" s="56"/>
      <c r="D355" s="51"/>
      <c r="E355" s="57"/>
      <c r="F355" s="50"/>
      <c r="G355" s="160"/>
      <c r="H355" s="160"/>
      <c r="I355" s="51"/>
      <c r="J355" s="51"/>
      <c r="K355" s="51"/>
      <c r="L355" s="51"/>
      <c r="M355" s="51"/>
      <c r="N355" s="55"/>
      <c r="O355" s="55"/>
      <c r="P355" s="57"/>
      <c r="Q355" s="50"/>
      <c r="R355" s="51"/>
      <c r="S355" s="51"/>
      <c r="T355" s="56"/>
      <c r="U355" s="125"/>
      <c r="V355" s="58"/>
      <c r="W355" s="5"/>
      <c r="X355" s="158"/>
      <c r="Y355" s="5"/>
      <c r="Z355" s="80"/>
    </row>
    <row r="356" customFormat="false" ht="11.25" hidden="true" customHeight="false" outlineLevel="0" collapsed="false">
      <c r="A356" s="134" t="s">
        <v>69</v>
      </c>
      <c r="B356" s="81" t="n">
        <v>37182</v>
      </c>
      <c r="C356" s="56"/>
      <c r="D356" s="51"/>
      <c r="E356" s="57"/>
      <c r="F356" s="50"/>
      <c r="G356" s="160"/>
      <c r="H356" s="160"/>
      <c r="I356" s="51"/>
      <c r="J356" s="51"/>
      <c r="K356" s="51"/>
      <c r="L356" s="51"/>
      <c r="M356" s="51"/>
      <c r="N356" s="55"/>
      <c r="O356" s="55"/>
      <c r="P356" s="57"/>
      <c r="Q356" s="50"/>
      <c r="R356" s="51"/>
      <c r="S356" s="51"/>
      <c r="T356" s="56"/>
      <c r="U356" s="125"/>
      <c r="V356" s="58"/>
      <c r="W356" s="5"/>
      <c r="X356" s="158"/>
      <c r="Y356" s="5"/>
      <c r="Z356" s="80"/>
    </row>
    <row r="357" customFormat="false" ht="11.25" hidden="true" customHeight="false" outlineLevel="0" collapsed="false">
      <c r="A357" s="134" t="s">
        <v>70</v>
      </c>
      <c r="B357" s="81" t="n">
        <v>37183</v>
      </c>
      <c r="C357" s="56"/>
      <c r="D357" s="51"/>
      <c r="E357" s="57"/>
      <c r="F357" s="50"/>
      <c r="G357" s="160"/>
      <c r="H357" s="160"/>
      <c r="I357" s="51"/>
      <c r="J357" s="51"/>
      <c r="K357" s="51"/>
      <c r="L357" s="51"/>
      <c r="M357" s="51"/>
      <c r="N357" s="55"/>
      <c r="O357" s="55"/>
      <c r="P357" s="57"/>
      <c r="Q357" s="50"/>
      <c r="R357" s="51"/>
      <c r="S357" s="51"/>
      <c r="T357" s="56"/>
      <c r="U357" s="125"/>
      <c r="V357" s="58"/>
      <c r="W357" s="5"/>
      <c r="X357" s="158"/>
      <c r="Y357" s="5"/>
      <c r="Z357" s="80"/>
    </row>
    <row r="358" customFormat="false" ht="11.25" hidden="true" customHeight="false" outlineLevel="0" collapsed="false">
      <c r="A358" s="134" t="s">
        <v>71</v>
      </c>
      <c r="B358" s="81" t="n">
        <v>37184</v>
      </c>
      <c r="C358" s="56"/>
      <c r="D358" s="51"/>
      <c r="E358" s="57"/>
      <c r="F358" s="50"/>
      <c r="G358" s="160"/>
      <c r="H358" s="160"/>
      <c r="I358" s="51"/>
      <c r="J358" s="51"/>
      <c r="K358" s="51"/>
      <c r="L358" s="51"/>
      <c r="M358" s="51"/>
      <c r="N358" s="55"/>
      <c r="O358" s="55"/>
      <c r="P358" s="57"/>
      <c r="Q358" s="50"/>
      <c r="R358" s="51"/>
      <c r="S358" s="51"/>
      <c r="T358" s="56"/>
      <c r="U358" s="125"/>
      <c r="V358" s="58"/>
      <c r="W358" s="5"/>
      <c r="X358" s="158"/>
      <c r="Y358" s="5"/>
      <c r="Z358" s="80"/>
    </row>
    <row r="359" customFormat="false" ht="11.25" hidden="true" customHeight="false" outlineLevel="0" collapsed="false">
      <c r="A359" s="134" t="s">
        <v>72</v>
      </c>
      <c r="B359" s="81" t="n">
        <v>37185</v>
      </c>
      <c r="C359" s="56"/>
      <c r="D359" s="51"/>
      <c r="E359" s="57"/>
      <c r="F359" s="50"/>
      <c r="G359" s="160"/>
      <c r="H359" s="160"/>
      <c r="I359" s="51"/>
      <c r="J359" s="51"/>
      <c r="K359" s="51"/>
      <c r="L359" s="51"/>
      <c r="M359" s="51"/>
      <c r="N359" s="55"/>
      <c r="O359" s="55"/>
      <c r="P359" s="57"/>
      <c r="Q359" s="50"/>
      <c r="R359" s="51"/>
      <c r="S359" s="51"/>
      <c r="T359" s="56"/>
      <c r="U359" s="125"/>
      <c r="V359" s="58"/>
      <c r="W359" s="5"/>
      <c r="X359" s="158"/>
      <c r="Y359" s="5"/>
      <c r="Z359" s="80"/>
    </row>
    <row r="360" customFormat="false" ht="11.25" hidden="true" customHeight="false" outlineLevel="0" collapsed="false">
      <c r="A360" s="134" t="s">
        <v>73</v>
      </c>
      <c r="B360" s="81" t="n">
        <v>37186</v>
      </c>
      <c r="C360" s="56"/>
      <c r="D360" s="51"/>
      <c r="E360" s="57"/>
      <c r="F360" s="50"/>
      <c r="G360" s="160"/>
      <c r="H360" s="160"/>
      <c r="I360" s="51"/>
      <c r="J360" s="51"/>
      <c r="K360" s="51"/>
      <c r="L360" s="51"/>
      <c r="M360" s="51"/>
      <c r="N360" s="55"/>
      <c r="O360" s="55"/>
      <c r="P360" s="57"/>
      <c r="Q360" s="50"/>
      <c r="R360" s="51"/>
      <c r="S360" s="51"/>
      <c r="T360" s="56"/>
      <c r="U360" s="125"/>
      <c r="V360" s="58"/>
      <c r="W360" s="5"/>
      <c r="X360" s="158"/>
      <c r="Y360" s="5"/>
      <c r="Z360" s="80"/>
    </row>
    <row r="361" customFormat="false" ht="11.25" hidden="true" customHeight="false" outlineLevel="0" collapsed="false">
      <c r="A361" s="134" t="s">
        <v>74</v>
      </c>
      <c r="B361" s="81" t="n">
        <v>37187</v>
      </c>
      <c r="C361" s="56"/>
      <c r="D361" s="51"/>
      <c r="E361" s="57"/>
      <c r="F361" s="50"/>
      <c r="G361" s="160"/>
      <c r="H361" s="160"/>
      <c r="I361" s="51"/>
      <c r="J361" s="51"/>
      <c r="K361" s="51"/>
      <c r="L361" s="51"/>
      <c r="M361" s="51"/>
      <c r="N361" s="55"/>
      <c r="O361" s="55"/>
      <c r="P361" s="57"/>
      <c r="Q361" s="50"/>
      <c r="R361" s="51"/>
      <c r="S361" s="51"/>
      <c r="T361" s="56"/>
      <c r="U361" s="125"/>
      <c r="V361" s="58"/>
      <c r="W361" s="5"/>
      <c r="X361" s="158"/>
      <c r="Y361" s="5"/>
      <c r="Z361" s="80"/>
    </row>
    <row r="362" customFormat="false" ht="11.25" hidden="true" customHeight="false" outlineLevel="0" collapsed="false">
      <c r="A362" s="134" t="s">
        <v>68</v>
      </c>
      <c r="B362" s="81" t="n">
        <v>37188</v>
      </c>
      <c r="C362" s="56"/>
      <c r="D362" s="51"/>
      <c r="E362" s="57"/>
      <c r="F362" s="50"/>
      <c r="G362" s="160"/>
      <c r="H362" s="160"/>
      <c r="I362" s="51"/>
      <c r="J362" s="51"/>
      <c r="K362" s="51"/>
      <c r="L362" s="51"/>
      <c r="M362" s="51"/>
      <c r="N362" s="55"/>
      <c r="O362" s="55"/>
      <c r="P362" s="57"/>
      <c r="Q362" s="50"/>
      <c r="R362" s="51"/>
      <c r="S362" s="51"/>
      <c r="T362" s="56"/>
      <c r="U362" s="125"/>
      <c r="V362" s="58"/>
      <c r="W362" s="5"/>
      <c r="X362" s="158"/>
      <c r="Y362" s="5"/>
      <c r="Z362" s="80"/>
    </row>
    <row r="363" customFormat="false" ht="11.25" hidden="true" customHeight="false" outlineLevel="0" collapsed="false">
      <c r="A363" s="134" t="s">
        <v>69</v>
      </c>
      <c r="B363" s="81" t="n">
        <v>37189</v>
      </c>
      <c r="C363" s="56"/>
      <c r="D363" s="51"/>
      <c r="E363" s="57"/>
      <c r="F363" s="50"/>
      <c r="G363" s="160"/>
      <c r="H363" s="160"/>
      <c r="I363" s="51"/>
      <c r="J363" s="51"/>
      <c r="K363" s="51"/>
      <c r="L363" s="51"/>
      <c r="M363" s="51"/>
      <c r="N363" s="55"/>
      <c r="O363" s="55"/>
      <c r="P363" s="57"/>
      <c r="Q363" s="50"/>
      <c r="R363" s="51"/>
      <c r="S363" s="51"/>
      <c r="T363" s="56"/>
      <c r="U363" s="125"/>
      <c r="V363" s="58"/>
      <c r="W363" s="5"/>
      <c r="X363" s="158"/>
      <c r="Y363" s="5"/>
      <c r="Z363" s="80"/>
    </row>
    <row r="364" customFormat="false" ht="11.25" hidden="true" customHeight="false" outlineLevel="0" collapsed="false">
      <c r="A364" s="134" t="s">
        <v>70</v>
      </c>
      <c r="B364" s="81" t="n">
        <v>37190</v>
      </c>
      <c r="C364" s="56"/>
      <c r="D364" s="51"/>
      <c r="E364" s="57"/>
      <c r="F364" s="50"/>
      <c r="G364" s="160"/>
      <c r="H364" s="160"/>
      <c r="I364" s="51"/>
      <c r="J364" s="51"/>
      <c r="K364" s="51"/>
      <c r="L364" s="51"/>
      <c r="M364" s="51"/>
      <c r="N364" s="55"/>
      <c r="O364" s="55"/>
      <c r="P364" s="57"/>
      <c r="Q364" s="50"/>
      <c r="R364" s="51"/>
      <c r="S364" s="51"/>
      <c r="T364" s="56"/>
      <c r="U364" s="125"/>
      <c r="V364" s="58"/>
      <c r="W364" s="5"/>
      <c r="X364" s="158"/>
      <c r="Y364" s="5"/>
      <c r="Z364" s="80"/>
    </row>
    <row r="365" customFormat="false" ht="11.25" hidden="true" customHeight="false" outlineLevel="0" collapsed="false">
      <c r="A365" s="134" t="s">
        <v>71</v>
      </c>
      <c r="B365" s="81" t="n">
        <v>37191</v>
      </c>
      <c r="C365" s="56"/>
      <c r="D365" s="51"/>
      <c r="E365" s="57"/>
      <c r="F365" s="50"/>
      <c r="G365" s="160"/>
      <c r="H365" s="160"/>
      <c r="I365" s="51"/>
      <c r="J365" s="51"/>
      <c r="K365" s="51"/>
      <c r="L365" s="51"/>
      <c r="M365" s="51"/>
      <c r="N365" s="55"/>
      <c r="O365" s="55"/>
      <c r="P365" s="57"/>
      <c r="Q365" s="50"/>
      <c r="R365" s="51"/>
      <c r="S365" s="51"/>
      <c r="T365" s="56"/>
      <c r="U365" s="125"/>
      <c r="V365" s="58"/>
      <c r="W365" s="5"/>
      <c r="X365" s="158"/>
      <c r="Y365" s="5"/>
      <c r="Z365" s="80"/>
    </row>
    <row r="366" customFormat="false" ht="11.25" hidden="true" customHeight="false" outlineLevel="0" collapsed="false">
      <c r="A366" s="134" t="s">
        <v>72</v>
      </c>
      <c r="B366" s="81" t="n">
        <v>37192</v>
      </c>
      <c r="C366" s="56"/>
      <c r="D366" s="51"/>
      <c r="E366" s="57"/>
      <c r="F366" s="50"/>
      <c r="G366" s="160"/>
      <c r="H366" s="160"/>
      <c r="I366" s="51"/>
      <c r="J366" s="51"/>
      <c r="K366" s="51"/>
      <c r="L366" s="51"/>
      <c r="M366" s="51"/>
      <c r="N366" s="55"/>
      <c r="O366" s="55"/>
      <c r="P366" s="57"/>
      <c r="Q366" s="50"/>
      <c r="R366" s="51"/>
      <c r="S366" s="51"/>
      <c r="T366" s="56"/>
      <c r="U366" s="125"/>
      <c r="V366" s="58"/>
      <c r="W366" s="5"/>
      <c r="X366" s="158"/>
      <c r="Y366" s="5"/>
      <c r="Z366" s="80"/>
    </row>
    <row r="367" customFormat="false" ht="11.25" hidden="true" customHeight="false" outlineLevel="0" collapsed="false">
      <c r="A367" s="134" t="s">
        <v>73</v>
      </c>
      <c r="B367" s="81" t="n">
        <v>37193</v>
      </c>
      <c r="C367" s="56"/>
      <c r="D367" s="51"/>
      <c r="E367" s="57"/>
      <c r="F367" s="50"/>
      <c r="G367" s="160"/>
      <c r="H367" s="160"/>
      <c r="I367" s="51"/>
      <c r="J367" s="51"/>
      <c r="K367" s="51"/>
      <c r="L367" s="51"/>
      <c r="M367" s="51"/>
      <c r="N367" s="55"/>
      <c r="O367" s="55"/>
      <c r="P367" s="57"/>
      <c r="Q367" s="50"/>
      <c r="R367" s="51"/>
      <c r="S367" s="51"/>
      <c r="T367" s="56"/>
      <c r="U367" s="125"/>
      <c r="V367" s="58"/>
      <c r="W367" s="5"/>
      <c r="X367" s="158"/>
      <c r="Y367" s="5"/>
      <c r="Z367" s="80"/>
    </row>
    <row r="368" customFormat="false" ht="11.25" hidden="true" customHeight="false" outlineLevel="0" collapsed="false">
      <c r="A368" s="134" t="s">
        <v>74</v>
      </c>
      <c r="B368" s="81" t="n">
        <v>37194</v>
      </c>
      <c r="C368" s="56"/>
      <c r="D368" s="51"/>
      <c r="E368" s="57"/>
      <c r="F368" s="50"/>
      <c r="G368" s="160"/>
      <c r="H368" s="160"/>
      <c r="I368" s="51"/>
      <c r="J368" s="51"/>
      <c r="K368" s="51"/>
      <c r="L368" s="51"/>
      <c r="M368" s="51"/>
      <c r="N368" s="55"/>
      <c r="O368" s="55"/>
      <c r="P368" s="57"/>
      <c r="Q368" s="50"/>
      <c r="R368" s="51"/>
      <c r="S368" s="51"/>
      <c r="T368" s="56"/>
      <c r="U368" s="125"/>
      <c r="V368" s="58"/>
      <c r="W368" s="5"/>
      <c r="X368" s="158"/>
      <c r="Y368" s="5"/>
      <c r="Z368" s="80"/>
    </row>
    <row r="369" customFormat="false" ht="12" hidden="true" customHeight="false" outlineLevel="0" collapsed="false">
      <c r="A369" s="164" t="s">
        <v>68</v>
      </c>
      <c r="B369" s="82" t="n">
        <v>37195</v>
      </c>
      <c r="C369" s="70"/>
      <c r="D369" s="66"/>
      <c r="E369" s="71"/>
      <c r="F369" s="65"/>
      <c r="G369" s="66"/>
      <c r="H369" s="66"/>
      <c r="I369" s="66"/>
      <c r="J369" s="66"/>
      <c r="K369" s="66"/>
      <c r="L369" s="66"/>
      <c r="M369" s="66"/>
      <c r="N369" s="69"/>
      <c r="O369" s="83"/>
      <c r="P369" s="71"/>
      <c r="Q369" s="65"/>
      <c r="R369" s="66"/>
      <c r="S369" s="67"/>
      <c r="T369" s="70"/>
      <c r="U369" s="139"/>
      <c r="V369" s="72"/>
      <c r="W369" s="75"/>
      <c r="X369" s="162"/>
      <c r="Y369" s="75"/>
      <c r="Z369" s="78"/>
    </row>
    <row r="370" customFormat="false" ht="11.25" hidden="false" customHeight="false" outlineLevel="0" collapsed="false">
      <c r="B370" s="84" t="n">
        <v>3</v>
      </c>
    </row>
    <row r="371" customFormat="false" ht="12.7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  <c r="P371" s="0"/>
      <c r="Q371" s="0"/>
      <c r="R371" s="0"/>
      <c r="S371" s="0"/>
      <c r="T371" s="0"/>
    </row>
    <row r="372" customFormat="false" ht="12.7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  <c r="P372" s="0"/>
      <c r="Q372" s="0"/>
      <c r="R372" s="0"/>
      <c r="S372" s="0"/>
      <c r="T372" s="0"/>
    </row>
    <row r="373" customFormat="false" ht="12.7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  <c r="P373" s="0"/>
      <c r="Q373" s="0"/>
      <c r="R373" s="0"/>
      <c r="S373" s="0"/>
      <c r="T373" s="0"/>
    </row>
    <row r="374" customFormat="false" ht="12.7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  <c r="P374" s="0"/>
      <c r="Q374" s="0"/>
      <c r="R374" s="0"/>
      <c r="S374" s="0"/>
      <c r="T374" s="0"/>
    </row>
    <row r="375" customFormat="false" ht="12.7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  <c r="P375" s="0"/>
      <c r="Q375" s="0"/>
      <c r="R375" s="0"/>
      <c r="S375" s="0"/>
      <c r="T375" s="0"/>
    </row>
    <row r="376" customFormat="false" ht="12.7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  <c r="P376" s="0"/>
      <c r="Q376" s="0"/>
      <c r="R376" s="0"/>
      <c r="S376" s="0"/>
      <c r="T376" s="0"/>
    </row>
    <row r="377" customFormat="false" ht="12.7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  <c r="P377" s="0"/>
      <c r="Q377" s="0"/>
      <c r="R377" s="0"/>
      <c r="S377" s="0"/>
      <c r="T377" s="0"/>
    </row>
    <row r="378" customFormat="false" ht="12.7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  <c r="P378" s="0"/>
      <c r="Q378" s="0"/>
      <c r="R378" s="0"/>
      <c r="S378" s="0"/>
      <c r="T378" s="0"/>
    </row>
  </sheetData>
  <mergeCells count="22">
    <mergeCell ref="C2:E2"/>
    <mergeCell ref="F2:P2"/>
    <mergeCell ref="Q2:U2"/>
    <mergeCell ref="W2:Z2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2001-07-11T15:07:11Z</dcterms:created>
  <dc:creator>jreitme</dc:creator>
  <dc:description/>
  <dc:language>en-US</dc:language>
  <cp:lastModifiedBy>jreitme</cp:lastModifiedBy>
  <cp:lastPrinted>2001-09-26T17:27:56Z</cp:lastPrinted>
  <dcterms:modified xsi:type="dcterms:W3CDTF">2001-09-26T17:38:23Z</dcterms:modified>
  <cp:revision>0</cp:revision>
  <dc:subject/>
  <dc:title/>
</cp:coreProperties>
</file>