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<sst xmlns="http://schemas.openxmlformats.org/spreadsheetml/2006/main" count="159" uniqueCount="124">
  <si>
    <t xml:space="preserve">Project</t>
  </si>
  <si>
    <t xml:space="preserve">Colonial Oaks</t>
  </si>
  <si>
    <t xml:space="preserve">Asking Price</t>
  </si>
  <si>
    <t xml:space="preserve">Estimate of Income</t>
  </si>
  <si>
    <t xml:space="preserve">Existing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</si>
  <si>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</si>
  <si>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</si>
  <si>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</si>
  <si>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</si>
  <si>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</si>
  <si>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</si>
  <si>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</si>
  <si>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</si>
  <si>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</si>
  <si>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</si>
  <si>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</si>
  <si>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</si>
  <si>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</si>
  <si>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</si>
  <si>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</si>
  <si>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</si>
  <si>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</si>
  <si>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</si>
  <si>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</si>
  <si>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</si>
  <si>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</si>
  <si>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</si>
  <si>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</si>
  <si>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</si>
  <si>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</si>
  <si>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A.1 Flat</t>
  </si>
  <si>
    <t xml:space="preserve">1 Bedroom 1 Bathroom</t>
  </si>
  <si>
    <t xml:space="preserve">Gross Income</t>
  </si>
  <si>
    <t xml:space="preserve">B.2 Flat</t>
  </si>
  <si>
    <t xml:space="preserve">2 Bedroom 1 Bathroom</t>
  </si>
  <si>
    <t xml:space="preserve">Vacancy and Lease Loss (5%)</t>
  </si>
  <si>
    <t xml:space="preserve">2 Bedroom 1.5 Bathroom</t>
  </si>
  <si>
    <t xml:space="preserve">Net Collected Income</t>
  </si>
  <si>
    <t xml:space="preserve">C.2 4-plex</t>
  </si>
  <si>
    <t xml:space="preserve">Other Income</t>
  </si>
  <si>
    <t xml:space="preserve">Total Income</t>
  </si>
  <si>
    <t xml:space="preserve">C.2 Flat</t>
  </si>
  <si>
    <t xml:space="preserve">Expenses</t>
  </si>
  <si>
    <t xml:space="preserve">Net Operating Income</t>
  </si>
  <si>
    <t xml:space="preserve">Debt Service Estimate</t>
  </si>
  <si>
    <t xml:space="preserve">Cash Flow</t>
  </si>
  <si>
    <t xml:space="preserve">Tot. Cost Per Gross Unit</t>
  </si>
  <si>
    <t xml:space="preserve">Monthly Rentals for All Living Units</t>
  </si>
  <si>
    <t xml:space="preserve">Tot. Cost Per Rentable Sq. Ft.</t>
  </si>
  <si>
    <t xml:space="preserve">Other Income (Not Included in Rent)</t>
  </si>
  <si>
    <t xml:space="preserve">Debt</t>
  </si>
  <si>
    <t xml:space="preserve">Open Park</t>
  </si>
  <si>
    <t xml:space="preserve">@ $</t>
  </si>
  <si>
    <t xml:space="preserve">per month =</t>
  </si>
  <si>
    <t xml:space="preserve">Equity</t>
  </si>
  <si>
    <t xml:space="preserve">Garages</t>
  </si>
  <si>
    <t xml:space="preserve">Detached Garage Rent</t>
  </si>
  <si>
    <t xml:space="preserve">Interest Rate With MIP/Constant</t>
  </si>
  <si>
    <t xml:space="preserve">Carport</t>
  </si>
  <si>
    <t xml:space="preserve">Carport Charge</t>
  </si>
  <si>
    <t xml:space="preserve">Amort. Term.</t>
  </si>
  <si>
    <t xml:space="preserve">year</t>
  </si>
  <si>
    <t xml:space="preserve">Other</t>
  </si>
  <si>
    <t xml:space="preserve">Cable TV/Phone/Laundry</t>
  </si>
  <si>
    <t xml:space="preserve">Total Ancillary Income</t>
  </si>
  <si>
    <t xml:space="preserve">Revenue Growth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</si>
  <si>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</si>
  <si>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</si>
  <si>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</si>
  <si>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</si>
  <si>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</si>
  <si>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</si>
  <si>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</si>
  <si>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</si>
  <si>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</si>
  <si>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</si>
  <si>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</si>
  <si>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</si>
  <si>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</si>
  <si>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</si>
  <si>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</si>
  <si>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</si>
  <si>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Management Fee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</si>
  <si>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</si>
  <si>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</si>
  <si>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</si>
  <si>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</si>
  <si>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</si>
  <si>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</si>
  <si>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Refinance Proceeds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</si>
  <si>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</si>
  <si>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</si>
  <si>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</si>
  <si>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</si>
  <si>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</si>
  <si>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</si>
  <si>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</si>
  <si>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</si>
  <si>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</si>
  <si>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</si>
  <si>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1</t>
  </si>
  <si>
    <t xml:space="preserve">Refinance</t>
  </si>
  <si>
    <t xml:space="preserve">Value</t>
  </si>
  <si>
    <t xml:space="preserve">Percent</t>
  </si>
  <si>
    <t xml:space="preserve">Rate Constant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</si>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</sst>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mm/dd/yy"/>
    <numFmt numFmtId="170" formatCode="_(* #,##0.00_);_(* \(#,##0.00\);_(* \-??_);_(@_)"/>
    <numFmt numFmtId="171" formatCode="0"/>
    <numFmt numFmtId="172" formatCode="_(* #,##0_);_(* \(#,##0\);_(* \-??_);_(@_)"/>
    <numFmt numFmtId="173" formatCode="0%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5"/>
    <col collapsed="false" customWidth="true" hidden="false" outlineLevel="0" max="3" min="3" style="0" width="12.28"/>
    <col collapsed="false" customWidth="true" hidden="false" outlineLevel="0" max="4" min="4" style="0" width="12.7"/>
    <col collapsed="false" customWidth="true" hidden="false" outlineLevel="0" max="5" min="5" style="0" width="9.85"/>
    <col collapsed="false" customWidth="true" hidden="false" outlineLevel="0" max="6" min="6" style="0" width="13.7"/>
    <col collapsed="false" customWidth="true" hidden="false" outlineLevel="0" max="7" min="7" style="0" width="11.42"/>
    <col collapsed="false" customWidth="true" hidden="false" outlineLevel="0" max="8" min="8" style="0" width="12.85"/>
    <col collapsed="false" customWidth="true" hidden="false" outlineLevel="0" max="9" min="9" style="0" width="8.14"/>
    <col collapsed="false" customWidth="true" hidden="false" outlineLevel="0" max="10" min="10" style="0" width="12.42"/>
    <col collapsed="false" customWidth="true" hidden="false" outlineLevel="0" max="11" min="11" style="0" width="8.56"/>
    <col collapsed="false" customWidth="true" hidden="false" outlineLevel="0" max="12" min="12" style="0" width="13.14"/>
    <col collapsed="false" customWidth="true" hidden="false" outlineLevel="0" max="13" min="13" style="0" width="10.13"/>
    <col collapsed="false" customWidth="true" hidden="false" outlineLevel="0" max="14" min="14" style="0" width="12.7"/>
    <col collapsed="false" customWidth="true" hidden="false" outlineLevel="0" max="15" min="15" style="0" width="9.85"/>
    <col collapsed="false" customWidth="true" hidden="false" outlineLevel="0" max="16" min="16" style="1" width="9.56"/>
    <col collapsed="false" customWidth="true" hidden="false" outlineLevel="0" max="17" min="17" style="1" width="11.7"/>
    <col collapsed="false" customWidth="true" hidden="false" outlineLevel="0" max="18" min="18" style="1" width="10.71"/>
    <col collapsed="false" customWidth="true" hidden="false" outlineLevel="0" max="24" min="19" style="1" width="8.85"/>
  </cols>
  <sheetData>
    <row r="1" customFormat="false" ht="23.25" hidden="false" customHeight="false" outlineLevel="0" collapsed="false">
      <c r="A1" s="2" t="s">
        <v>0</v>
      </c>
      <c r="B1" s="3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6"/>
    </row>
    <row r="2" customFormat="false" ht="13.5" hidden="false" customHeight="false" outlineLevel="0" collapsed="false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8"/>
    </row>
    <row r="3" customFormat="false" ht="12.75" hidden="false" customHeight="false" outlineLevel="0" collapsed="false">
      <c r="A3" s="9" t="s">
        <v>2</v>
      </c>
      <c r="B3" s="10" t="n">
        <v>2500000</v>
      </c>
      <c r="C3" s="5"/>
      <c r="D3" s="6"/>
      <c r="E3" s="9" t="s">
        <v>3</v>
      </c>
      <c r="F3" s="5"/>
      <c r="G3" s="5"/>
      <c r="H3" s="5"/>
      <c r="I3" s="5"/>
      <c r="J3" s="5"/>
      <c r="K3" s="5"/>
      <c r="L3" s="5"/>
      <c r="M3" s="5"/>
      <c r="N3" s="5"/>
      <c r="O3" s="6"/>
      <c r="R3" s="11"/>
    </row>
    <row r="4" customFormat="false" ht="13.5" hidden="false" customHeight="false" outlineLevel="0" collapsed="false">
      <c r="A4" s="7" t="s">
        <v>4</v>
      </c>
      <c r="B4" s="12" t="n">
        <f aca="false">B3*0.75</f>
        <v>1875000</v>
      </c>
      <c r="C4" s="1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  <c r="R4" s="11"/>
    </row>
    <row r="5" customFormat="false" ht="13.5" hidden="false" customHeight="false" outlineLevel="0" collapsed="false">
      <c r="A5" s="7" t="s">
        <v>5</v>
      </c>
      <c r="B5" s="17" t="n">
        <v>1969</v>
      </c>
      <c r="C5" s="1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8"/>
      <c r="R5" s="11"/>
    </row>
    <row r="6" customFormat="false" ht="12.75" hidden="false" customHeight="false" outlineLevel="0" collapsed="false">
      <c r="A6" s="7" t="s">
        <v>6</v>
      </c>
      <c r="B6" s="18" t="n">
        <v>32</v>
      </c>
      <c r="C6" s="1"/>
      <c r="D6" s="8"/>
      <c r="E6" s="19"/>
      <c r="F6" s="20" t="s">
        <v>7</v>
      </c>
      <c r="G6" s="20" t="s">
        <v>8</v>
      </c>
      <c r="H6" s="20" t="s">
        <v>9</v>
      </c>
      <c r="I6" s="20" t="s">
        <v>10</v>
      </c>
      <c r="J6" s="20"/>
      <c r="K6" s="20"/>
      <c r="L6" s="20" t="s">
        <v>11</v>
      </c>
      <c r="M6" s="20" t="s">
        <v>12</v>
      </c>
      <c r="N6" s="20" t="s">
        <v>13</v>
      </c>
      <c r="O6" s="21" t="s">
        <v>14</v>
      </c>
      <c r="R6" s="11"/>
    </row>
    <row r="7" customFormat="false" ht="13.5" hidden="false" customHeight="false" outlineLevel="0" collapsed="false">
      <c r="A7" s="7" t="s">
        <v>15</v>
      </c>
      <c r="B7" s="22" t="n">
        <v>80</v>
      </c>
      <c r="C7" s="1"/>
      <c r="D7" s="8"/>
      <c r="E7" s="23" t="s">
        <v>16</v>
      </c>
      <c r="F7" s="24" t="s">
        <v>17</v>
      </c>
      <c r="G7" s="24" t="s">
        <v>18</v>
      </c>
      <c r="H7" s="24" t="s">
        <v>19</v>
      </c>
      <c r="I7" s="24" t="s">
        <v>20</v>
      </c>
      <c r="J7" s="25" t="s">
        <v>21</v>
      </c>
      <c r="K7" s="24"/>
      <c r="L7" s="24" t="s">
        <v>22</v>
      </c>
      <c r="M7" s="24" t="s">
        <v>23</v>
      </c>
      <c r="N7" s="24" t="s">
        <v>24</v>
      </c>
      <c r="O7" s="26" t="s">
        <v>25</v>
      </c>
      <c r="R7" s="11"/>
    </row>
    <row r="8" customFormat="false" ht="13.5" hidden="false" customHeight="false" outlineLevel="0" collapsed="false">
      <c r="A8" s="7" t="s">
        <v>26</v>
      </c>
      <c r="B8" s="27" t="n">
        <f aca="false">SUM(+M19)</f>
        <v>73820</v>
      </c>
      <c r="C8" s="1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customFormat="false" ht="13.5" hidden="false" customHeight="false" outlineLevel="0" collapsed="false">
      <c r="A9" s="28"/>
      <c r="B9" s="29" t="s">
        <v>27</v>
      </c>
      <c r="C9" s="29" t="s">
        <v>28</v>
      </c>
      <c r="D9" s="30" t="s">
        <v>29</v>
      </c>
      <c r="E9" s="1" t="s">
        <v>30</v>
      </c>
      <c r="F9" s="1" t="n">
        <v>19</v>
      </c>
      <c r="G9" s="22" t="n">
        <v>880</v>
      </c>
      <c r="H9" s="31" t="n">
        <f aca="false">F9/F19</f>
        <v>0.2375</v>
      </c>
      <c r="I9" s="32" t="n">
        <f aca="false">H9</f>
        <v>0.2375</v>
      </c>
      <c r="J9" s="1" t="s">
        <v>31</v>
      </c>
      <c r="K9" s="1"/>
      <c r="L9" s="33" t="n">
        <f aca="false">SUM(O9/M9)</f>
        <v>0.539772727272727</v>
      </c>
      <c r="M9" s="22" t="n">
        <f aca="false">SUM(F9*G9)</f>
        <v>16720</v>
      </c>
      <c r="N9" s="34" t="n">
        <v>475</v>
      </c>
      <c r="O9" s="35" t="n">
        <f aca="false">SUM(F9*N9)</f>
        <v>9025</v>
      </c>
      <c r="R9" s="36"/>
    </row>
    <row r="10" customFormat="false" ht="12.75" hidden="false" customHeight="false" outlineLevel="0" collapsed="false">
      <c r="A10" s="37" t="s">
        <v>32</v>
      </c>
      <c r="B10" s="12" t="n">
        <f aca="false">O21*12</f>
        <v>508920</v>
      </c>
      <c r="C10" s="12" t="n">
        <f aca="false">B10/$B$7</f>
        <v>6361.5</v>
      </c>
      <c r="D10" s="38" t="n">
        <f aca="false">B10/$B$8</f>
        <v>6.89406664860471</v>
      </c>
      <c r="E10" s="1" t="s">
        <v>33</v>
      </c>
      <c r="F10" s="1" t="n">
        <v>17</v>
      </c>
      <c r="G10" s="22" t="n">
        <v>900</v>
      </c>
      <c r="H10" s="31" t="n">
        <f aca="false">F10/F19</f>
        <v>0.2125</v>
      </c>
      <c r="I10" s="39"/>
      <c r="J10" s="1" t="s">
        <v>34</v>
      </c>
      <c r="K10" s="1"/>
      <c r="L10" s="33" t="n">
        <f aca="false">SUM(O10/M10)</f>
        <v>0.627777777777778</v>
      </c>
      <c r="M10" s="22" t="n">
        <f aca="false">SUM(F10*G10)</f>
        <v>15300</v>
      </c>
      <c r="N10" s="34" t="n">
        <v>565</v>
      </c>
      <c r="O10" s="35" t="n">
        <f aca="false">SUM(F10*N10)</f>
        <v>9605</v>
      </c>
    </row>
    <row r="11" customFormat="false" ht="12.75" hidden="false" customHeight="false" outlineLevel="0" collapsed="false">
      <c r="A11" s="37" t="s">
        <v>35</v>
      </c>
      <c r="B11" s="12" t="n">
        <f aca="false">B36</f>
        <v>-25446</v>
      </c>
      <c r="C11" s="12" t="n">
        <f aca="false">B11/$B$7</f>
        <v>-318.075</v>
      </c>
      <c r="D11" s="38" t="n">
        <f aca="false">B11/$B$8</f>
        <v>-0.344703332430236</v>
      </c>
      <c r="E11" s="1" t="s">
        <v>33</v>
      </c>
      <c r="F11" s="1" t="n">
        <v>12</v>
      </c>
      <c r="G11" s="22" t="n">
        <v>900</v>
      </c>
      <c r="H11" s="31" t="n">
        <f aca="false">F11/F19</f>
        <v>0.15</v>
      </c>
      <c r="I11" s="31" t="n">
        <f aca="false">H10+H11</f>
        <v>0.3625</v>
      </c>
      <c r="J11" s="1" t="s">
        <v>36</v>
      </c>
      <c r="K11" s="1"/>
      <c r="L11" s="33" t="n">
        <f aca="false">SUM(O11/M11)</f>
        <v>0.627777777777778</v>
      </c>
      <c r="M11" s="22" t="n">
        <f aca="false">SUM(F11*G11)</f>
        <v>10800</v>
      </c>
      <c r="N11" s="34" t="n">
        <v>565</v>
      </c>
      <c r="O11" s="35" t="n">
        <f aca="false">SUM(F11*N11)</f>
        <v>6780</v>
      </c>
      <c r="R11" s="40"/>
    </row>
    <row r="12" customFormat="false" ht="12.75" hidden="false" customHeight="false" outlineLevel="0" collapsed="false">
      <c r="A12" s="37" t="s">
        <v>37</v>
      </c>
      <c r="B12" s="40" t="n">
        <f aca="false">B10+B11</f>
        <v>483474</v>
      </c>
      <c r="C12" s="12" t="n">
        <f aca="false">B12/$B$7</f>
        <v>6043.425</v>
      </c>
      <c r="D12" s="38" t="n">
        <f aca="false">B12/$B$8</f>
        <v>6.54936331617448</v>
      </c>
      <c r="E12" s="1" t="s">
        <v>38</v>
      </c>
      <c r="F12" s="1" t="n">
        <v>8</v>
      </c>
      <c r="G12" s="22" t="n">
        <v>1100</v>
      </c>
      <c r="H12" s="31" t="n">
        <f aca="false">F12/F19</f>
        <v>0.1</v>
      </c>
      <c r="I12" s="31" t="n">
        <f aca="false">H12</f>
        <v>0.1</v>
      </c>
      <c r="J12" s="1" t="s">
        <v>34</v>
      </c>
      <c r="K12" s="1"/>
      <c r="L12" s="33" t="n">
        <f aca="false">SUM(O12/M12)</f>
        <v>0.513636363636364</v>
      </c>
      <c r="M12" s="22" t="n">
        <f aca="false">SUM(F12*G12)</f>
        <v>8800</v>
      </c>
      <c r="N12" s="34" t="n">
        <v>565</v>
      </c>
      <c r="O12" s="35" t="n">
        <f aca="false">SUM(F12*N12)</f>
        <v>4520</v>
      </c>
    </row>
    <row r="13" customFormat="false" ht="13.5" hidden="false" customHeight="false" outlineLevel="0" collapsed="false">
      <c r="A13" s="37" t="s">
        <v>39</v>
      </c>
      <c r="B13" s="12" t="n">
        <f aca="false">O28*12</f>
        <v>960</v>
      </c>
      <c r="C13" s="12" t="n">
        <f aca="false">B13/$B$7</f>
        <v>12</v>
      </c>
      <c r="D13" s="38" t="n">
        <f aca="false">B13/$B$8</f>
        <v>0.0130046057978868</v>
      </c>
      <c r="E13" s="1" t="s">
        <v>30</v>
      </c>
      <c r="F13" s="1" t="n">
        <v>12</v>
      </c>
      <c r="G13" s="22" t="n">
        <v>800</v>
      </c>
      <c r="H13" s="31" t="n">
        <f aca="false">F13/F19</f>
        <v>0.15</v>
      </c>
      <c r="I13" s="32" t="n">
        <f aca="false">H13</f>
        <v>0.15</v>
      </c>
      <c r="J13" s="1" t="s">
        <v>31</v>
      </c>
      <c r="K13" s="1"/>
      <c r="L13" s="33" t="n">
        <f aca="false">SUM(O13/M13)</f>
        <v>0.59375</v>
      </c>
      <c r="M13" s="22" t="n">
        <f aca="false">SUM(F13*G13)</f>
        <v>9600</v>
      </c>
      <c r="N13" s="34" t="n">
        <v>475</v>
      </c>
      <c r="O13" s="35" t="n">
        <f aca="false">SUM(F13*N13)</f>
        <v>5700</v>
      </c>
    </row>
    <row r="14" customFormat="false" ht="13.5" hidden="false" customHeight="false" outlineLevel="0" collapsed="false">
      <c r="A14" s="41" t="s">
        <v>40</v>
      </c>
      <c r="B14" s="42" t="n">
        <f aca="false">B12+B13</f>
        <v>484434</v>
      </c>
      <c r="C14" s="42" t="n">
        <f aca="false">B14/$B$7</f>
        <v>6055.425</v>
      </c>
      <c r="D14" s="43" t="n">
        <f aca="false">B14/$B$8</f>
        <v>6.56236792197237</v>
      </c>
      <c r="E14" s="1" t="s">
        <v>41</v>
      </c>
      <c r="F14" s="1" t="n">
        <v>12</v>
      </c>
      <c r="G14" s="22" t="n">
        <v>1050</v>
      </c>
      <c r="H14" s="31" t="n">
        <f aca="false">F14/F19</f>
        <v>0.15</v>
      </c>
      <c r="I14" s="31" t="n">
        <f aca="false">H14</f>
        <v>0.15</v>
      </c>
      <c r="J14" s="1" t="s">
        <v>34</v>
      </c>
      <c r="K14" s="1"/>
      <c r="L14" s="33" t="n">
        <f aca="false">SUM(O14/M14)</f>
        <v>0.538095238095238</v>
      </c>
      <c r="M14" s="22" t="n">
        <f aca="false">SUM(F14*G14)</f>
        <v>12600</v>
      </c>
      <c r="N14" s="34" t="n">
        <v>565</v>
      </c>
      <c r="O14" s="35" t="n">
        <f aca="false">SUM(F14*N14)</f>
        <v>6780</v>
      </c>
    </row>
    <row r="15" customFormat="false" ht="13.5" hidden="false" customHeight="false" outlineLevel="0" collapsed="false">
      <c r="A15" s="37" t="s">
        <v>42</v>
      </c>
      <c r="B15" s="44" t="n">
        <f aca="false">B48</f>
        <v>242421.7</v>
      </c>
      <c r="C15" s="12" t="n">
        <f aca="false">B15/$B$7</f>
        <v>3030.27125</v>
      </c>
      <c r="D15" s="38" t="n">
        <f aca="false">B15/$B$8</f>
        <v>3.28395692224329</v>
      </c>
      <c r="E15" s="1"/>
      <c r="F15" s="1"/>
      <c r="G15" s="1"/>
      <c r="H15" s="31"/>
      <c r="I15" s="31"/>
      <c r="J15" s="1"/>
      <c r="K15" s="1"/>
      <c r="L15" s="33"/>
      <c r="M15" s="22"/>
      <c r="N15" s="34"/>
      <c r="O15" s="35"/>
    </row>
    <row r="16" customFormat="false" ht="13.5" hidden="false" customHeight="false" outlineLevel="0" collapsed="false">
      <c r="A16" s="41" t="s">
        <v>43</v>
      </c>
      <c r="B16" s="45" t="n">
        <f aca="false">B50</f>
        <v>242012.3</v>
      </c>
      <c r="C16" s="42" t="n">
        <f aca="false">B16/$B$7</f>
        <v>3025.15375</v>
      </c>
      <c r="D16" s="43" t="n">
        <f aca="false">B16/$B$8</f>
        <v>3.27841099972907</v>
      </c>
      <c r="E16" s="1"/>
      <c r="F16" s="1"/>
      <c r="G16" s="22"/>
      <c r="H16" s="31"/>
      <c r="I16" s="31"/>
      <c r="J16" s="1"/>
      <c r="K16" s="1"/>
      <c r="L16" s="33"/>
      <c r="M16" s="22"/>
      <c r="N16" s="34"/>
      <c r="O16" s="35"/>
    </row>
    <row r="17" customFormat="false" ht="13.5" hidden="false" customHeight="false" outlineLevel="0" collapsed="false">
      <c r="A17" s="37" t="s">
        <v>44</v>
      </c>
      <c r="B17" s="40" t="n">
        <f aca="false">B53</f>
        <v>-166273.015004428</v>
      </c>
      <c r="C17" s="12" t="n">
        <f aca="false">B17/$B$7</f>
        <v>-2078.41268755535</v>
      </c>
      <c r="D17" s="38" t="n">
        <f aca="false">B17/$B$8</f>
        <v>-2.25241147391531</v>
      </c>
      <c r="E17" s="1"/>
      <c r="F17" s="1"/>
      <c r="G17" s="22"/>
      <c r="H17" s="31"/>
      <c r="I17" s="31"/>
      <c r="J17" s="1"/>
      <c r="K17" s="1"/>
      <c r="L17" s="33"/>
      <c r="M17" s="22"/>
      <c r="N17" s="34"/>
      <c r="O17" s="35"/>
    </row>
    <row r="18" customFormat="false" ht="13.5" hidden="false" customHeight="false" outlineLevel="0" collapsed="false">
      <c r="A18" s="41" t="s">
        <v>45</v>
      </c>
      <c r="B18" s="45" t="n">
        <f aca="false">B16+B17</f>
        <v>75739.2849955717</v>
      </c>
      <c r="C18" s="42" t="n">
        <f aca="false">B18/$B$7</f>
        <v>946.741062444646</v>
      </c>
      <c r="D18" s="43" t="n">
        <f aca="false">B18/$B$8</f>
        <v>1.02599952581376</v>
      </c>
      <c r="E18" s="1"/>
      <c r="F18" s="1"/>
      <c r="G18" s="22"/>
      <c r="H18" s="31"/>
      <c r="I18" s="31"/>
      <c r="J18" s="1"/>
      <c r="K18" s="1"/>
      <c r="L18" s="33"/>
      <c r="M18" s="22"/>
      <c r="N18" s="34"/>
      <c r="O18" s="35"/>
    </row>
    <row r="19" customFormat="false" ht="13.5" hidden="false" customHeight="false" outlineLevel="0" collapsed="false">
      <c r="A19" s="14"/>
      <c r="B19" s="15"/>
      <c r="C19" s="15"/>
      <c r="D19" s="16"/>
      <c r="E19" s="46"/>
      <c r="F19" s="46" t="n">
        <f aca="false">SUM(F9:F16)</f>
        <v>80</v>
      </c>
      <c r="G19" s="47" t="n">
        <f aca="false">SUM(M19/F19)</f>
        <v>922.75</v>
      </c>
      <c r="H19" s="46"/>
      <c r="I19" s="48" t="n">
        <v>1</v>
      </c>
      <c r="J19" s="46"/>
      <c r="K19" s="46"/>
      <c r="L19" s="49" t="n">
        <f aca="false">SUM(O21/M19)</f>
        <v>0.574505554050393</v>
      </c>
      <c r="M19" s="47" t="n">
        <f aca="false">SUM(M9:M15)</f>
        <v>73820</v>
      </c>
      <c r="N19" s="50" t="n">
        <f aca="false">SUM(O21/F19)</f>
        <v>530.125</v>
      </c>
      <c r="O19" s="51"/>
    </row>
    <row r="20" customFormat="false" ht="13.5" hidden="false" customHeight="false" outlineLevel="0" collapsed="false">
      <c r="A20" s="7"/>
      <c r="B20" s="1"/>
      <c r="C20" s="1"/>
      <c r="D20" s="8"/>
      <c r="E20" s="1"/>
      <c r="F20" s="1"/>
      <c r="G20" s="22"/>
      <c r="H20" s="1"/>
      <c r="I20" s="31"/>
      <c r="J20" s="1"/>
      <c r="K20" s="1"/>
      <c r="L20" s="33"/>
      <c r="M20" s="12"/>
      <c r="N20" s="34"/>
      <c r="O20" s="35"/>
    </row>
    <row r="21" customFormat="false" ht="13.5" hidden="false" customHeight="false" outlineLevel="0" collapsed="false">
      <c r="A21" s="7" t="s">
        <v>46</v>
      </c>
      <c r="B21" s="34" t="n">
        <f aca="false">B3/B7</f>
        <v>31250</v>
      </c>
      <c r="C21" s="1"/>
      <c r="D21" s="8"/>
      <c r="E21" s="1"/>
      <c r="F21" s="1"/>
      <c r="G21" s="1"/>
      <c r="H21" s="1"/>
      <c r="I21" s="1"/>
      <c r="J21" s="1"/>
      <c r="K21" s="28" t="s">
        <v>47</v>
      </c>
      <c r="L21" s="46"/>
      <c r="M21" s="46"/>
      <c r="N21" s="46"/>
      <c r="O21" s="51" t="n">
        <f aca="false">SUM(O9:O15)</f>
        <v>42410</v>
      </c>
    </row>
    <row r="22" customFormat="false" ht="13.5" hidden="false" customHeight="false" outlineLevel="0" collapsed="false">
      <c r="A22" s="7" t="s">
        <v>48</v>
      </c>
      <c r="B22" s="34" t="n">
        <f aca="false">B3/B8</f>
        <v>33.8661609319967</v>
      </c>
      <c r="C22" s="1"/>
      <c r="D22" s="8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52"/>
    </row>
    <row r="23" customFormat="false" ht="13.5" hidden="false" customHeight="false" outlineLevel="0" collapsed="false">
      <c r="A23" s="7"/>
      <c r="B23" s="1"/>
      <c r="C23" s="1"/>
      <c r="D23" s="8"/>
      <c r="E23" s="5" t="s">
        <v>49</v>
      </c>
      <c r="F23" s="5"/>
      <c r="G23" s="5"/>
      <c r="H23" s="5"/>
      <c r="I23" s="5"/>
      <c r="J23" s="5"/>
      <c r="K23" s="5"/>
      <c r="L23" s="5"/>
      <c r="M23" s="5"/>
      <c r="N23" s="5"/>
      <c r="O23" s="53"/>
    </row>
    <row r="24" customFormat="false" ht="12.75" hidden="false" customHeight="false" outlineLevel="0" collapsed="false">
      <c r="A24" s="9" t="s">
        <v>50</v>
      </c>
      <c r="B24" s="10" t="n">
        <f aca="false">B4</f>
        <v>1875000</v>
      </c>
      <c r="C24" s="54" t="n">
        <f aca="false">B24/B3</f>
        <v>0.75</v>
      </c>
      <c r="D24" s="6"/>
      <c r="E24" s="1" t="s">
        <v>51</v>
      </c>
      <c r="F24" s="55" t="n">
        <v>0</v>
      </c>
      <c r="G24" s="1" t="s">
        <v>52</v>
      </c>
      <c r="H24" s="34" t="n">
        <v>0</v>
      </c>
      <c r="I24" s="1"/>
      <c r="J24" s="1" t="s">
        <v>53</v>
      </c>
      <c r="K24" s="12" t="n">
        <f aca="false">SUM(F24*H24)</f>
        <v>0</v>
      </c>
      <c r="L24" s="1"/>
      <c r="M24" s="1"/>
      <c r="N24" s="1"/>
      <c r="O24" s="35"/>
    </row>
    <row r="25" customFormat="false" ht="12.75" hidden="false" customHeight="false" outlineLevel="0" collapsed="false">
      <c r="A25" s="7" t="s">
        <v>54</v>
      </c>
      <c r="B25" s="12" t="n">
        <f aca="false">B3-B4</f>
        <v>625000</v>
      </c>
      <c r="C25" s="56" t="n">
        <f aca="false">B25/B3</f>
        <v>0.25</v>
      </c>
      <c r="D25" s="8"/>
      <c r="E25" s="1" t="s">
        <v>55</v>
      </c>
      <c r="F25" s="1" t="n">
        <v>0</v>
      </c>
      <c r="G25" s="1" t="s">
        <v>52</v>
      </c>
      <c r="H25" s="34" t="n">
        <v>0</v>
      </c>
      <c r="I25" s="1"/>
      <c r="J25" s="1" t="s">
        <v>53</v>
      </c>
      <c r="K25" s="12" t="n">
        <f aca="false">SUM(F25*H25)</f>
        <v>0</v>
      </c>
      <c r="L25" s="1" t="s">
        <v>56</v>
      </c>
      <c r="M25" s="1"/>
      <c r="N25" s="1"/>
      <c r="O25" s="35"/>
    </row>
    <row r="26" customFormat="false" ht="12.75" hidden="false" customHeight="false" outlineLevel="0" collapsed="false">
      <c r="A26" s="7" t="s">
        <v>57</v>
      </c>
      <c r="B26" s="57" t="n">
        <v>0.075</v>
      </c>
      <c r="C26" s="1"/>
      <c r="D26" s="8"/>
      <c r="E26" s="1" t="s">
        <v>58</v>
      </c>
      <c r="F26" s="1" t="n">
        <v>0</v>
      </c>
      <c r="G26" s="1" t="s">
        <v>52</v>
      </c>
      <c r="H26" s="34" t="n">
        <v>0</v>
      </c>
      <c r="I26" s="1"/>
      <c r="J26" s="1" t="s">
        <v>53</v>
      </c>
      <c r="K26" s="12" t="n">
        <f aca="false">SUM(F26*H26)</f>
        <v>0</v>
      </c>
      <c r="L26" s="1" t="s">
        <v>59</v>
      </c>
      <c r="M26" s="1"/>
      <c r="N26" s="1"/>
      <c r="O26" s="35"/>
    </row>
    <row r="27" customFormat="false" ht="13.5" hidden="false" customHeight="false" outlineLevel="0" collapsed="false">
      <c r="A27" s="14" t="s">
        <v>60</v>
      </c>
      <c r="B27" s="15" t="n">
        <f aca="false">SUM(C27*12)</f>
        <v>300</v>
      </c>
      <c r="C27" s="15" t="n">
        <v>25</v>
      </c>
      <c r="D27" s="16" t="s">
        <v>61</v>
      </c>
      <c r="E27" s="15" t="s">
        <v>62</v>
      </c>
      <c r="F27" s="15" t="n">
        <f aca="false">F19</f>
        <v>80</v>
      </c>
      <c r="G27" s="15" t="s">
        <v>52</v>
      </c>
      <c r="H27" s="58" t="n">
        <v>1</v>
      </c>
      <c r="I27" s="15"/>
      <c r="J27" s="15" t="s">
        <v>53</v>
      </c>
      <c r="K27" s="59" t="n">
        <f aca="false">SUM(F27*H27)</f>
        <v>80</v>
      </c>
      <c r="L27" s="15" t="s">
        <v>63</v>
      </c>
      <c r="M27" s="15"/>
      <c r="N27" s="15"/>
      <c r="O27" s="52"/>
    </row>
    <row r="28" customFormat="false" ht="13.5" hidden="false" customHeight="false" outlineLevel="0" collapsed="false">
      <c r="A28" s="7"/>
      <c r="B28" s="1"/>
      <c r="C28" s="1"/>
      <c r="D28" s="8"/>
      <c r="E28" s="1"/>
      <c r="F28" s="1"/>
      <c r="G28" s="1"/>
      <c r="H28" s="1"/>
      <c r="I28" s="1"/>
      <c r="J28" s="1"/>
      <c r="K28" s="28" t="s">
        <v>64</v>
      </c>
      <c r="L28" s="46"/>
      <c r="M28" s="46"/>
      <c r="N28" s="46"/>
      <c r="O28" s="51" t="n">
        <f aca="false">SUM(K24:K27)</f>
        <v>80</v>
      </c>
    </row>
    <row r="29" customFormat="false" ht="13.5" hidden="false" customHeight="false" outlineLevel="0" collapsed="false">
      <c r="A29" s="7"/>
      <c r="B29" s="1"/>
      <c r="C29" s="1"/>
      <c r="D29" s="8"/>
      <c r="E29" s="1"/>
      <c r="F29" s="1" t="s">
        <v>65</v>
      </c>
      <c r="G29" s="1"/>
      <c r="H29" s="60" t="n">
        <v>0.02</v>
      </c>
      <c r="I29" s="1"/>
      <c r="J29" s="1"/>
      <c r="K29" s="9"/>
      <c r="L29" s="5"/>
      <c r="M29" s="5"/>
      <c r="N29" s="5"/>
      <c r="O29" s="6"/>
    </row>
    <row r="30" customFormat="false" ht="13.5" hidden="false" customHeight="false" outlineLevel="0" collapsed="false">
      <c r="A30" s="14"/>
      <c r="B30" s="15"/>
      <c r="C30" s="15"/>
      <c r="D30" s="16"/>
      <c r="E30" s="15"/>
      <c r="F30" s="15" t="s">
        <v>66</v>
      </c>
      <c r="G30" s="15"/>
      <c r="H30" s="61" t="n">
        <v>0.02</v>
      </c>
      <c r="I30" s="15"/>
      <c r="J30" s="15"/>
      <c r="K30" s="28" t="s">
        <v>67</v>
      </c>
      <c r="L30" s="46"/>
      <c r="M30" s="46"/>
      <c r="N30" s="46"/>
      <c r="O30" s="62" t="n">
        <f aca="false">SUM(+O21+O28)</f>
        <v>42490</v>
      </c>
    </row>
    <row r="31" customFormat="false" ht="13.5" hidden="false" customHeight="false" outlineLevel="0" collapsed="false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</row>
    <row r="32" customFormat="false" ht="13.5" hidden="false" customHeight="false" outlineLevel="0" collapsed="false">
      <c r="A32" s="63"/>
      <c r="B32" s="64" t="s">
        <v>68</v>
      </c>
      <c r="C32" s="64"/>
      <c r="D32" s="64" t="s">
        <v>69</v>
      </c>
      <c r="E32" s="64"/>
      <c r="F32" s="64" t="s">
        <v>70</v>
      </c>
      <c r="G32" s="64"/>
      <c r="H32" s="64" t="s">
        <v>71</v>
      </c>
      <c r="I32" s="64"/>
      <c r="J32" s="64" t="s">
        <v>72</v>
      </c>
      <c r="K32" s="64"/>
      <c r="L32" s="64" t="s">
        <v>73</v>
      </c>
      <c r="M32" s="64"/>
      <c r="N32" s="64" t="s">
        <v>74</v>
      </c>
      <c r="O32" s="65"/>
    </row>
    <row r="33" customFormat="false" ht="13.5" hidden="false" customHeight="false" outlineLevel="0" collapsed="false">
      <c r="A33" s="28"/>
      <c r="B33" s="66"/>
      <c r="C33" s="67"/>
      <c r="D33" s="66"/>
      <c r="E33" s="67"/>
      <c r="F33" s="68"/>
      <c r="G33" s="69"/>
      <c r="H33" s="66"/>
      <c r="I33" s="67"/>
      <c r="J33" s="69"/>
      <c r="K33" s="69"/>
      <c r="L33" s="66"/>
      <c r="M33" s="67"/>
      <c r="N33" s="69"/>
      <c r="O33" s="67"/>
    </row>
    <row r="34" customFormat="false" ht="12.75" hidden="false" customHeight="false" outlineLevel="0" collapsed="false">
      <c r="A34" s="7"/>
      <c r="B34" s="7"/>
      <c r="C34" s="8"/>
      <c r="D34" s="7"/>
      <c r="E34" s="8"/>
      <c r="F34" s="1"/>
      <c r="G34" s="1"/>
      <c r="H34" s="9"/>
      <c r="I34" s="8"/>
      <c r="J34" s="1"/>
      <c r="K34" s="1"/>
      <c r="L34" s="7"/>
      <c r="M34" s="8"/>
      <c r="N34" s="1"/>
      <c r="O34" s="8"/>
    </row>
    <row r="35" customFormat="false" ht="12.75" hidden="false" customHeight="false" outlineLevel="0" collapsed="false">
      <c r="A35" s="7" t="s">
        <v>75</v>
      </c>
      <c r="B35" s="70" t="n">
        <f aca="false">B10</f>
        <v>508920</v>
      </c>
      <c r="C35" s="38" t="n">
        <f aca="false">SUM(B35/$M$19)</f>
        <v>6.89406664860471</v>
      </c>
      <c r="D35" s="70" t="n">
        <f aca="false">B35*(1+$H$29)</f>
        <v>519098.4</v>
      </c>
      <c r="E35" s="38" t="n">
        <f aca="false">SUM(D35/B8)</f>
        <v>7.03194798157681</v>
      </c>
      <c r="F35" s="70" t="n">
        <f aca="false">D35*(1+$H$29)</f>
        <v>529480.368</v>
      </c>
      <c r="G35" s="34" t="n">
        <f aca="false">SUM(F35/$B$8)</f>
        <v>7.17258694120835</v>
      </c>
      <c r="H35" s="70" t="n">
        <f aca="false">F35*(1+$H$29)</f>
        <v>540069.97536</v>
      </c>
      <c r="I35" s="38" t="n">
        <f aca="false">SUM(H35/B8)</f>
        <v>7.31603868003251</v>
      </c>
      <c r="J35" s="70" t="n">
        <f aca="false">H35*(1+$H$29)</f>
        <v>550871.3748672</v>
      </c>
      <c r="K35" s="34" t="n">
        <f aca="false">SUM(J35/$B$8)</f>
        <v>7.46235945363316</v>
      </c>
      <c r="L35" s="70" t="n">
        <f aca="false">J35*(1+$H$29)</f>
        <v>561888.802364544</v>
      </c>
      <c r="M35" s="38" t="n">
        <f aca="false">SUM(L35/$B$8)</f>
        <v>7.61160664270583</v>
      </c>
      <c r="N35" s="70" t="n">
        <f aca="false">L35*(1+$H$29)</f>
        <v>573126.578411835</v>
      </c>
      <c r="O35" s="38" t="n">
        <f aca="false">SUM(N35/$B$8)</f>
        <v>7.76383877555994</v>
      </c>
    </row>
    <row r="36" customFormat="false" ht="12.75" hidden="false" customHeight="false" outlineLevel="0" collapsed="false">
      <c r="A36" s="7" t="s">
        <v>76</v>
      </c>
      <c r="B36" s="71" t="n">
        <f aca="false">B10*C36</f>
        <v>-25446</v>
      </c>
      <c r="C36" s="72" t="n">
        <v>-0.05</v>
      </c>
      <c r="D36" s="71" t="n">
        <f aca="false">D35*E36</f>
        <v>-25954.92</v>
      </c>
      <c r="E36" s="72" t="n">
        <f aca="false">C36</f>
        <v>-0.05</v>
      </c>
      <c r="F36" s="71" t="n">
        <f aca="false">F35*G36</f>
        <v>-26474.0184</v>
      </c>
      <c r="G36" s="31" t="n">
        <f aca="false">E36</f>
        <v>-0.05</v>
      </c>
      <c r="H36" s="71" t="n">
        <f aca="false">H35*I36</f>
        <v>-27003.498768</v>
      </c>
      <c r="I36" s="31" t="n">
        <f aca="false">G36</f>
        <v>-0.05</v>
      </c>
      <c r="J36" s="71" t="n">
        <f aca="false">J35*K36</f>
        <v>-27543.56874336</v>
      </c>
      <c r="K36" s="31" t="n">
        <f aca="false">I36</f>
        <v>-0.05</v>
      </c>
      <c r="L36" s="71" t="n">
        <f aca="false">L35*M36</f>
        <v>-28094.4401182272</v>
      </c>
      <c r="M36" s="31" t="n">
        <f aca="false">K36</f>
        <v>-0.05</v>
      </c>
      <c r="N36" s="71" t="n">
        <f aca="false">N35*O36</f>
        <v>-28656.3289205917</v>
      </c>
      <c r="O36" s="72" t="n">
        <f aca="false">M36</f>
        <v>-0.05</v>
      </c>
    </row>
    <row r="37" customFormat="false" ht="13.5" hidden="false" customHeight="false" outlineLevel="0" collapsed="false">
      <c r="A37" s="7" t="s">
        <v>39</v>
      </c>
      <c r="B37" s="70" t="n">
        <f aca="false">B13</f>
        <v>960</v>
      </c>
      <c r="C37" s="38" t="n">
        <f aca="false">SUM(B37/$M$19)</f>
        <v>0.0130046057978868</v>
      </c>
      <c r="D37" s="70" t="n">
        <f aca="false">B37*(1+$H$29)</f>
        <v>979.2</v>
      </c>
      <c r="E37" s="38" t="n">
        <f aca="false">SUM(D37/B8)</f>
        <v>0.0132646979138445</v>
      </c>
      <c r="F37" s="70" t="n">
        <f aca="false">D37*(1+$H$29)</f>
        <v>998.784</v>
      </c>
      <c r="G37" s="34" t="n">
        <f aca="false">SUM(F37/$B$8)</f>
        <v>0.0135299918721214</v>
      </c>
      <c r="H37" s="70" t="n">
        <f aca="false">F37*(1+$H$29)</f>
        <v>1018.75968</v>
      </c>
      <c r="I37" s="38" t="n">
        <f aca="false">SUM(H37/B8)</f>
        <v>0.0138005917095638</v>
      </c>
      <c r="J37" s="70" t="n">
        <f aca="false">H37*(1+$H$29)</f>
        <v>1039.1348736</v>
      </c>
      <c r="K37" s="34" t="n">
        <f aca="false">SUM(J37/$B$8)</f>
        <v>0.0140766035437551</v>
      </c>
      <c r="L37" s="70" t="n">
        <f aca="false">J37*(1+$H$29)</f>
        <v>1059.917571072</v>
      </c>
      <c r="M37" s="38" t="n">
        <f aca="false">SUM(L37/$B$8)</f>
        <v>0.0143581356146302</v>
      </c>
      <c r="N37" s="70" t="n">
        <f aca="false">L37*(1+$H$29)</f>
        <v>1081.11592249344</v>
      </c>
      <c r="O37" s="38" t="n">
        <f aca="false">SUM(N37/$B$8)</f>
        <v>0.0146452983269228</v>
      </c>
    </row>
    <row r="38" customFormat="false" ht="13.5" hidden="false" customHeight="false" outlineLevel="0" collapsed="false">
      <c r="A38" s="28" t="s">
        <v>40</v>
      </c>
      <c r="B38" s="73" t="n">
        <f aca="false">SUM(B35:B37)</f>
        <v>484434</v>
      </c>
      <c r="C38" s="43" t="n">
        <f aca="false">SUM(B38/$B$8)</f>
        <v>6.56236792197237</v>
      </c>
      <c r="D38" s="73" t="n">
        <f aca="false">SUM(D35:D37)</f>
        <v>494122.68</v>
      </c>
      <c r="E38" s="43" t="n">
        <f aca="false">SUM(D38/$B$8)</f>
        <v>6.69361528041181</v>
      </c>
      <c r="F38" s="45" t="n">
        <f aca="false">SUM(F35:F37)</f>
        <v>504005.1336</v>
      </c>
      <c r="G38" s="50" t="n">
        <f aca="false">SUM(F38/$B$8)</f>
        <v>6.82748758602005</v>
      </c>
      <c r="H38" s="73" t="n">
        <f aca="false">SUM(H35:H37)</f>
        <v>514085.236272</v>
      </c>
      <c r="I38" s="43" t="n">
        <f aca="false">SUM(H38/$B$8)</f>
        <v>6.96403733774045</v>
      </c>
      <c r="J38" s="45" t="n">
        <f aca="false">SUM(J35:J37)</f>
        <v>524366.94099744</v>
      </c>
      <c r="K38" s="50" t="n">
        <f aca="false">SUM(J38/$B$8)</f>
        <v>7.10331808449526</v>
      </c>
      <c r="L38" s="73" t="n">
        <f aca="false">SUM(L35:L37)</f>
        <v>534854.279817389</v>
      </c>
      <c r="M38" s="43" t="n">
        <f aca="false">SUM(L38/$B$8)</f>
        <v>7.24538444618517</v>
      </c>
      <c r="N38" s="45" t="n">
        <f aca="false">SUM(N35:N37)</f>
        <v>545551.365413737</v>
      </c>
      <c r="O38" s="43" t="n">
        <f aca="false">SUM(N38/$B$8)</f>
        <v>7.39029213510887</v>
      </c>
    </row>
    <row r="39" customFormat="false" ht="12.75" hidden="false" customHeight="false" outlineLevel="0" collapsed="false">
      <c r="A39" s="7" t="s">
        <v>77</v>
      </c>
      <c r="B39" s="71" t="n">
        <v>42000</v>
      </c>
      <c r="C39" s="38" t="n">
        <f aca="false">SUM(B39/$M$19)</f>
        <v>0.568951503657545</v>
      </c>
      <c r="D39" s="70" t="n">
        <f aca="false">B39*(1+$H$30)</f>
        <v>42840</v>
      </c>
      <c r="E39" s="38" t="n">
        <f aca="false">SUM(D39/$M$19)</f>
        <v>0.580330533730696</v>
      </c>
      <c r="F39" s="70" t="n">
        <f aca="false">D39*(1+$H$30)</f>
        <v>43696.8</v>
      </c>
      <c r="G39" s="74" t="n">
        <f aca="false">SUM(F39/$M$19)</f>
        <v>0.59193714440531</v>
      </c>
      <c r="H39" s="70" t="n">
        <f aca="false">F39*(1+$H$30)</f>
        <v>44570.736</v>
      </c>
      <c r="I39" s="74" t="n">
        <f aca="false">SUM(G39*1.03)</f>
        <v>0.60969525873747</v>
      </c>
      <c r="J39" s="70" t="n">
        <f aca="false">H39*(1+$H$30)</f>
        <v>45462.15072</v>
      </c>
      <c r="K39" s="74" t="n">
        <f aca="false">SUM(I39*1.03)</f>
        <v>0.627986116499594</v>
      </c>
      <c r="L39" s="70" t="n">
        <f aca="false">J39*(1+$H$30)</f>
        <v>46371.3937344</v>
      </c>
      <c r="M39" s="75" t="n">
        <f aca="false">SUM(K39*1.03)</f>
        <v>0.646825699994582</v>
      </c>
      <c r="N39" s="70" t="n">
        <f aca="false">L39*(1+$H$30)</f>
        <v>47298.821609088</v>
      </c>
      <c r="O39" s="75" t="n">
        <f aca="false">SUM(M39*1.03)</f>
        <v>0.666230470994419</v>
      </c>
    </row>
    <row r="40" customFormat="false" ht="12.75" hidden="false" customHeight="false" outlineLevel="0" collapsed="false">
      <c r="A40" s="7" t="s">
        <v>78</v>
      </c>
      <c r="B40" s="71" t="n">
        <v>2200</v>
      </c>
      <c r="C40" s="38" t="n">
        <f aca="false">SUM(B40/$M$19)</f>
        <v>0.0298022216201571</v>
      </c>
      <c r="D40" s="70" t="n">
        <f aca="false">B40*(1+$H$30)</f>
        <v>2244</v>
      </c>
      <c r="E40" s="38" t="n">
        <f aca="false">SUM(D40/$M$19)</f>
        <v>0.0303982660525603</v>
      </c>
      <c r="F40" s="70" t="n">
        <f aca="false">D40*(1+$H$30)</f>
        <v>2288.88</v>
      </c>
      <c r="G40" s="74" t="n">
        <f aca="false">SUM(F40/$M$19)</f>
        <v>0.0310062313736115</v>
      </c>
      <c r="H40" s="70" t="n">
        <f aca="false">F40*(1+$H$30)</f>
        <v>2334.6576</v>
      </c>
      <c r="I40" s="74" t="n">
        <f aca="false">SUM(G40*1.03)</f>
        <v>0.0319364183148198</v>
      </c>
      <c r="J40" s="70" t="n">
        <f aca="false">H40*(1+$H$30)</f>
        <v>2381.350752</v>
      </c>
      <c r="K40" s="74" t="n">
        <f aca="false">SUM(I40*1.03)</f>
        <v>0.0328945108642644</v>
      </c>
      <c r="L40" s="70" t="n">
        <f aca="false">J40*(1+$H$30)</f>
        <v>2428.97776704</v>
      </c>
      <c r="M40" s="75" t="n">
        <f aca="false">SUM(K40*1.03)</f>
        <v>0.0338813461901924</v>
      </c>
      <c r="N40" s="70" t="n">
        <f aca="false">L40*(1+$H$30)</f>
        <v>2477.5573223808</v>
      </c>
      <c r="O40" s="75" t="n">
        <f aca="false">SUM(M40*1.03)</f>
        <v>0.0348977865758981</v>
      </c>
    </row>
    <row r="41" customFormat="false" ht="12.75" hidden="false" customHeight="false" outlineLevel="0" collapsed="false">
      <c r="A41" s="7" t="s">
        <v>79</v>
      </c>
      <c r="B41" s="71" t="n">
        <v>27000</v>
      </c>
      <c r="C41" s="38" t="n">
        <f aca="false">SUM(B41/$M$19)</f>
        <v>0.365754538065565</v>
      </c>
      <c r="D41" s="70" t="n">
        <f aca="false">B41*(1+$H$30)</f>
        <v>27540</v>
      </c>
      <c r="E41" s="38" t="n">
        <f aca="false">SUM(D41/$M$19)</f>
        <v>0.373069628826876</v>
      </c>
      <c r="F41" s="70" t="n">
        <f aca="false">D41*(1+$H$30)</f>
        <v>28090.8</v>
      </c>
      <c r="G41" s="74" t="n">
        <f aca="false">SUM(F41/$M$19)</f>
        <v>0.380531021403414</v>
      </c>
      <c r="H41" s="70" t="n">
        <f aca="false">F41*(1+$H$30)</f>
        <v>28652.616</v>
      </c>
      <c r="I41" s="74" t="n">
        <f aca="false">SUM(G41*1.03)</f>
        <v>0.391946952045516</v>
      </c>
      <c r="J41" s="70" t="n">
        <f aca="false">H41*(1+$H$30)</f>
        <v>29225.66832</v>
      </c>
      <c r="K41" s="74" t="n">
        <f aca="false">SUM(I41*1.03)</f>
        <v>0.403705360606882</v>
      </c>
      <c r="L41" s="70" t="n">
        <f aca="false">J41*(1+$H$30)</f>
        <v>29810.1816864</v>
      </c>
      <c r="M41" s="75" t="n">
        <f aca="false">SUM(K41*1.03)</f>
        <v>0.415816521425088</v>
      </c>
      <c r="N41" s="70" t="n">
        <f aca="false">L41*(1+$H$30)</f>
        <v>30406.385320128</v>
      </c>
      <c r="O41" s="75" t="n">
        <f aca="false">SUM(M41*1.03)</f>
        <v>0.428291017067841</v>
      </c>
    </row>
    <row r="42" customFormat="false" ht="12.75" hidden="false" customHeight="false" outlineLevel="0" collapsed="false">
      <c r="A42" s="7" t="s">
        <v>80</v>
      </c>
      <c r="B42" s="71" t="n">
        <v>43000</v>
      </c>
      <c r="C42" s="38" t="n">
        <f aca="false">SUM(B42/$M$19)</f>
        <v>0.582497968030344</v>
      </c>
      <c r="D42" s="70" t="n">
        <f aca="false">B42*(1+$H$30)</f>
        <v>43860</v>
      </c>
      <c r="E42" s="38" t="n">
        <f aca="false">SUM(D42/$M$19)</f>
        <v>0.594147927390951</v>
      </c>
      <c r="F42" s="70" t="n">
        <f aca="false">D42*(1+$H$30)</f>
        <v>44737.2</v>
      </c>
      <c r="G42" s="74" t="n">
        <f aca="false">SUM(F42/$M$19)</f>
        <v>0.60603088593877</v>
      </c>
      <c r="H42" s="70" t="n">
        <f aca="false">F42*(1+$H$30)</f>
        <v>45631.944</v>
      </c>
      <c r="I42" s="74" t="n">
        <f aca="false">SUM(G42*1.03)</f>
        <v>0.624211812516933</v>
      </c>
      <c r="J42" s="70" t="n">
        <f aca="false">H42*(1+$H$30)</f>
        <v>46544.58288</v>
      </c>
      <c r="K42" s="74" t="n">
        <f aca="false">SUM(I42*1.03)</f>
        <v>0.642938166892441</v>
      </c>
      <c r="L42" s="70" t="n">
        <f aca="false">J42*(1+$H$30)</f>
        <v>47475.4745376</v>
      </c>
      <c r="M42" s="75" t="n">
        <f aca="false">SUM(K42*1.03)</f>
        <v>0.662226311899214</v>
      </c>
      <c r="N42" s="70" t="n">
        <f aca="false">L42*(1+$H$30)</f>
        <v>48424.984028352</v>
      </c>
      <c r="O42" s="75" t="n">
        <f aca="false">SUM(M42*1.03)</f>
        <v>0.682093101256191</v>
      </c>
    </row>
    <row r="43" customFormat="false" ht="12.75" hidden="false" customHeight="false" outlineLevel="0" collapsed="false">
      <c r="A43" s="7" t="s">
        <v>81</v>
      </c>
      <c r="B43" s="71" t="n">
        <v>0</v>
      </c>
      <c r="C43" s="38" t="n">
        <f aca="false">SUM(B43/$M$19)</f>
        <v>0</v>
      </c>
      <c r="D43" s="70" t="n">
        <f aca="false">B43*(1+$H$30)</f>
        <v>0</v>
      </c>
      <c r="E43" s="38" t="n">
        <f aca="false">SUM(D43/$M$19)</f>
        <v>0</v>
      </c>
      <c r="F43" s="70" t="n">
        <f aca="false">D43*(1+$H$30)</f>
        <v>0</v>
      </c>
      <c r="G43" s="74" t="n">
        <f aca="false">SUM(F43/$M$19)</f>
        <v>0</v>
      </c>
      <c r="H43" s="70" t="n">
        <f aca="false">F43*(1+$H$30)</f>
        <v>0</v>
      </c>
      <c r="I43" s="74" t="n">
        <f aca="false">SUM(G43*1.03)</f>
        <v>0</v>
      </c>
      <c r="J43" s="70" t="n">
        <f aca="false">H43*(1+$H$30)</f>
        <v>0</v>
      </c>
      <c r="K43" s="74" t="n">
        <f aca="false">SUM(I43*1.03)</f>
        <v>0</v>
      </c>
      <c r="L43" s="70" t="n">
        <f aca="false">J43*(1+$H$30)</f>
        <v>0</v>
      </c>
      <c r="M43" s="75" t="n">
        <f aca="false">SUM(K43*1.03)</f>
        <v>0</v>
      </c>
      <c r="N43" s="70" t="n">
        <f aca="false">L43*(1+$H$30)</f>
        <v>0</v>
      </c>
      <c r="O43" s="75" t="n">
        <f aca="false">SUM(M43*1.03)</f>
        <v>0</v>
      </c>
    </row>
    <row r="44" customFormat="false" ht="12.75" hidden="false" customHeight="false" outlineLevel="0" collapsed="false">
      <c r="A44" s="7" t="s">
        <v>82</v>
      </c>
      <c r="B44" s="71" t="n">
        <f aca="false">B38*0.05</f>
        <v>24221.7</v>
      </c>
      <c r="C44" s="38" t="n">
        <f aca="false">SUM(B44/$M$19)</f>
        <v>0.328118396098618</v>
      </c>
      <c r="D44" s="70" t="n">
        <f aca="false">B44*(1+$H$30)</f>
        <v>24706.134</v>
      </c>
      <c r="E44" s="38"/>
      <c r="F44" s="70" t="n">
        <f aca="false">D44*(1+$H$30)</f>
        <v>25200.25668</v>
      </c>
      <c r="G44" s="74"/>
      <c r="H44" s="70" t="n">
        <f aca="false">F44*(1+$H$30)</f>
        <v>25704.2618136</v>
      </c>
      <c r="I44" s="74"/>
      <c r="J44" s="70" t="n">
        <f aca="false">H44*(1+$H$30)</f>
        <v>26218.347049872</v>
      </c>
      <c r="K44" s="74"/>
      <c r="L44" s="70" t="n">
        <f aca="false">J44*(1+$H$30)</f>
        <v>26742.7139908694</v>
      </c>
      <c r="M44" s="75"/>
      <c r="N44" s="70" t="n">
        <f aca="false">L44*(1+$H$30)</f>
        <v>27277.5682706868</v>
      </c>
      <c r="O44" s="75"/>
    </row>
    <row r="45" customFormat="false" ht="12.75" hidden="false" customHeight="false" outlineLevel="0" collapsed="false">
      <c r="A45" s="7" t="s">
        <v>83</v>
      </c>
      <c r="B45" s="71" t="n">
        <v>14000</v>
      </c>
      <c r="C45" s="38" t="n">
        <f aca="false">SUM(B45/$M$19)</f>
        <v>0.189650501219182</v>
      </c>
      <c r="D45" s="70" t="n">
        <f aca="false">B45*(1+$H$30)</f>
        <v>14280</v>
      </c>
      <c r="E45" s="38" t="n">
        <f aca="false">SUM(D45/$M$19)</f>
        <v>0.193443511243565</v>
      </c>
      <c r="F45" s="70" t="n">
        <f aca="false">D45*(1+$H$30)</f>
        <v>14565.6</v>
      </c>
      <c r="G45" s="74" t="n">
        <f aca="false">SUM(F45/$M$19)</f>
        <v>0.197312381468437</v>
      </c>
      <c r="H45" s="70" t="n">
        <f aca="false">F45*(1+$H$30)</f>
        <v>14856.912</v>
      </c>
      <c r="I45" s="74" t="n">
        <f aca="false">SUM(G45*1.03)</f>
        <v>0.20323175291249</v>
      </c>
      <c r="J45" s="70" t="n">
        <f aca="false">H45*(1+$H$30)</f>
        <v>15154.05024</v>
      </c>
      <c r="K45" s="74" t="n">
        <f aca="false">SUM(I45*1.03)</f>
        <v>0.209328705499865</v>
      </c>
      <c r="L45" s="70" t="n">
        <f aca="false">J45*(1+$H$30)</f>
        <v>15457.1312448</v>
      </c>
      <c r="M45" s="75" t="n">
        <f aca="false">SUM(K45*1.03)</f>
        <v>0.21560856666486</v>
      </c>
      <c r="N45" s="70" t="n">
        <f aca="false">L45*(1+$H$30)</f>
        <v>15766.273869696</v>
      </c>
      <c r="O45" s="75" t="n">
        <f aca="false">SUM(M45*1.03)</f>
        <v>0.222076823664806</v>
      </c>
    </row>
    <row r="46" customFormat="false" ht="12.75" hidden="false" customHeight="false" outlineLevel="0" collapsed="false">
      <c r="A46" s="7" t="s">
        <v>84</v>
      </c>
      <c r="B46" s="71" t="n">
        <v>70000</v>
      </c>
      <c r="C46" s="38" t="n">
        <f aca="false">SUM(B46/$M$19)</f>
        <v>0.948252506095909</v>
      </c>
      <c r="D46" s="70" t="n">
        <f aca="false">B46*(1+$H$30)</f>
        <v>71400</v>
      </c>
      <c r="E46" s="38" t="n">
        <f aca="false">SUM(D46/$M$19)</f>
        <v>0.967217556217827</v>
      </c>
      <c r="F46" s="70" t="n">
        <f aca="false">D46*(1+$H$30)</f>
        <v>72828</v>
      </c>
      <c r="G46" s="74" t="n">
        <f aca="false">SUM(F46/$M$19)</f>
        <v>0.986561907342184</v>
      </c>
      <c r="H46" s="70" t="n">
        <f aca="false">F46*(1+$H$30)</f>
        <v>74284.56</v>
      </c>
      <c r="I46" s="74" t="n">
        <f aca="false">SUM(G46*1.03)</f>
        <v>1.01615876456245</v>
      </c>
      <c r="J46" s="70" t="n">
        <f aca="false">H46*(1+$H$30)</f>
        <v>75770.2512</v>
      </c>
      <c r="K46" s="74" t="n">
        <f aca="false">SUM(I46*1.03)</f>
        <v>1.04664352749932</v>
      </c>
      <c r="L46" s="70" t="n">
        <f aca="false">J46*(1+$H$30)</f>
        <v>77285.656224</v>
      </c>
      <c r="M46" s="75" t="n">
        <f aca="false">SUM(K46*1.03)</f>
        <v>1.0780428333243</v>
      </c>
      <c r="N46" s="70" t="n">
        <f aca="false">L46*(1+$H$30)</f>
        <v>78831.36934848</v>
      </c>
      <c r="O46" s="75" t="n">
        <f aca="false">SUM(M46*1.03)</f>
        <v>1.11038411832403</v>
      </c>
    </row>
    <row r="47" customFormat="false" ht="13.5" hidden="false" customHeight="false" outlineLevel="0" collapsed="false">
      <c r="A47" s="7" t="s">
        <v>85</v>
      </c>
      <c r="B47" s="71" t="n">
        <v>20000</v>
      </c>
      <c r="C47" s="38" t="n">
        <f aca="false">SUM(B47/$M$19)</f>
        <v>0.270929287455974</v>
      </c>
      <c r="D47" s="70" t="n">
        <f aca="false">B47*(1+$H$30)</f>
        <v>20400</v>
      </c>
      <c r="E47" s="38" t="n">
        <f aca="false">SUM(D47/$M$19)</f>
        <v>0.276347873205093</v>
      </c>
      <c r="F47" s="70" t="n">
        <f aca="false">D47*(1+$H$30)</f>
        <v>20808</v>
      </c>
      <c r="G47" s="74" t="n">
        <f aca="false">SUM(F47/$M$19)</f>
        <v>0.281874830669195</v>
      </c>
      <c r="H47" s="70" t="n">
        <f aca="false">F47*(1+$H$30)</f>
        <v>21224.16</v>
      </c>
      <c r="I47" s="34" t="n">
        <f aca="false">SUM(H47/$B$8)</f>
        <v>0.287512327282579</v>
      </c>
      <c r="J47" s="70" t="n">
        <f aca="false">H47*(1+$H$30)</f>
        <v>21648.6432</v>
      </c>
      <c r="K47" s="34" t="n">
        <f aca="false">SUM(J47/$B$8)</f>
        <v>0.293262573828231</v>
      </c>
      <c r="L47" s="70" t="n">
        <f aca="false">J47*(1+$H$30)</f>
        <v>22081.616064</v>
      </c>
      <c r="M47" s="38" t="n">
        <f aca="false">SUM(L47/$B$8)</f>
        <v>0.299127825304795</v>
      </c>
      <c r="N47" s="70" t="n">
        <f aca="false">L47*(1+$H$30)</f>
        <v>22523.24838528</v>
      </c>
      <c r="O47" s="38" t="n">
        <f aca="false">SUM(N47/$B$8)</f>
        <v>0.305110381810891</v>
      </c>
    </row>
    <row r="48" customFormat="false" ht="13.5" hidden="false" customHeight="false" outlineLevel="0" collapsed="false">
      <c r="A48" s="28" t="s">
        <v>86</v>
      </c>
      <c r="B48" s="73" t="n">
        <f aca="false">SUM(B39:B47)</f>
        <v>242421.7</v>
      </c>
      <c r="C48" s="43" t="n">
        <f aca="false">SUM(C39:C47)</f>
        <v>3.28395692224329</v>
      </c>
      <c r="D48" s="73" t="n">
        <f aca="false">SUM(D39:D47)</f>
        <v>247270.134</v>
      </c>
      <c r="E48" s="43" t="n">
        <f aca="false">SUM(E39:E47)</f>
        <v>3.01495529666757</v>
      </c>
      <c r="F48" s="73" t="n">
        <f aca="false">SUM(F39:F47)</f>
        <v>252215.53668</v>
      </c>
      <c r="G48" s="50" t="n">
        <f aca="false">SUM(G39:G47)</f>
        <v>3.07525440260092</v>
      </c>
      <c r="H48" s="73" t="n">
        <f aca="false">SUM(H39:H47)</f>
        <v>257259.8474136</v>
      </c>
      <c r="I48" s="43" t="n">
        <f aca="false">SUM(I39:I47)</f>
        <v>3.16469328637226</v>
      </c>
      <c r="J48" s="73" t="n">
        <f aca="false">SUM(J39:J47)</f>
        <v>262405.044361872</v>
      </c>
      <c r="K48" s="43" t="n">
        <f aca="false">SUM(K39:K47)</f>
        <v>3.2567589616906</v>
      </c>
      <c r="L48" s="73" t="n">
        <f aca="false">SUM(L39:L47)</f>
        <v>267653.145249109</v>
      </c>
      <c r="M48" s="43" t="n">
        <f aca="false">SUM(M39:M47)</f>
        <v>3.35152910480304</v>
      </c>
      <c r="N48" s="73" t="n">
        <f aca="false">SUM(N39:N47)</f>
        <v>273006.208154092</v>
      </c>
      <c r="O48" s="43" t="n">
        <f aca="false">SUM(O39:O47)</f>
        <v>3.44908369969408</v>
      </c>
    </row>
    <row r="49" customFormat="false" ht="13.5" hidden="false" customHeight="false" outlineLevel="0" collapsed="false">
      <c r="A49" s="7"/>
      <c r="B49" s="7"/>
      <c r="C49" s="8"/>
      <c r="D49" s="7"/>
      <c r="E49" s="8"/>
      <c r="F49" s="1"/>
      <c r="G49" s="1"/>
      <c r="H49" s="7"/>
      <c r="I49" s="8"/>
      <c r="J49" s="1"/>
      <c r="K49" s="1"/>
      <c r="L49" s="7"/>
      <c r="M49" s="8"/>
      <c r="N49" s="1"/>
      <c r="O49" s="8"/>
    </row>
    <row r="50" customFormat="false" ht="13.5" hidden="false" customHeight="false" outlineLevel="0" collapsed="false">
      <c r="A50" s="28" t="s">
        <v>43</v>
      </c>
      <c r="B50" s="73" t="n">
        <f aca="false">SUM(B38-B48)</f>
        <v>242012.3</v>
      </c>
      <c r="C50" s="43" t="n">
        <f aca="false">SUM(B50/$B$8)</f>
        <v>3.27841099972907</v>
      </c>
      <c r="D50" s="73" t="n">
        <f aca="false">SUM(D38-D48)</f>
        <v>246852.546</v>
      </c>
      <c r="E50" s="43" t="n">
        <f aca="false">SUM(D50/$B$8)</f>
        <v>3.34397921972365</v>
      </c>
      <c r="F50" s="45" t="n">
        <f aca="false">SUM(F38-F48)</f>
        <v>251789.59692</v>
      </c>
      <c r="G50" s="50" t="n">
        <f aca="false">SUM(F50/$B$8)</f>
        <v>3.41085880411813</v>
      </c>
      <c r="H50" s="73" t="n">
        <f aca="false">SUM(H38-H48)</f>
        <v>256825.3888584</v>
      </c>
      <c r="I50" s="43" t="n">
        <f aca="false">SUM(H50/$B$8)</f>
        <v>3.47907598020049</v>
      </c>
      <c r="J50" s="45" t="n">
        <f aca="false">SUM(J38-J48)</f>
        <v>261961.896635568</v>
      </c>
      <c r="K50" s="50" t="n">
        <f aca="false">SUM(J50/$B$8)</f>
        <v>3.5486574998045</v>
      </c>
      <c r="L50" s="73" t="n">
        <f aca="false">SUM(L38-L48)</f>
        <v>267201.134568279</v>
      </c>
      <c r="M50" s="43" t="n">
        <f aca="false">SUM(L50/$B$8)</f>
        <v>3.61963064980059</v>
      </c>
      <c r="N50" s="45" t="n">
        <f aca="false">SUM(N38-N48)</f>
        <v>272545.157259645</v>
      </c>
      <c r="O50" s="43" t="n">
        <f aca="false">SUM(N50/$B$8)</f>
        <v>3.6920232627966</v>
      </c>
    </row>
    <row r="51" customFormat="false" ht="12.75" hidden="false" customHeight="false" outlineLevel="0" collapsed="false">
      <c r="A51" s="7"/>
      <c r="B51" s="70"/>
      <c r="C51" s="38"/>
      <c r="D51" s="70"/>
      <c r="E51" s="38"/>
      <c r="F51" s="40"/>
      <c r="G51" s="34"/>
      <c r="H51" s="70"/>
      <c r="I51" s="38"/>
      <c r="J51" s="40"/>
      <c r="K51" s="34"/>
      <c r="L51" s="70"/>
      <c r="M51" s="38"/>
      <c r="N51" s="40"/>
      <c r="O51" s="38"/>
    </row>
    <row r="52" customFormat="false" ht="12.75" hidden="false" customHeight="false" outlineLevel="0" collapsed="false">
      <c r="A52" s="7" t="s">
        <v>87</v>
      </c>
      <c r="B52" s="70" t="n">
        <v>0</v>
      </c>
      <c r="C52" s="38" t="n">
        <f aca="false">SUM(B52/$B$8)</f>
        <v>0</v>
      </c>
      <c r="D52" s="70" t="n">
        <f aca="false">B52</f>
        <v>0</v>
      </c>
      <c r="E52" s="38" t="n">
        <f aca="false">SUM(D52/$B$8)</f>
        <v>0</v>
      </c>
      <c r="F52" s="40" t="n">
        <f aca="false">D52</f>
        <v>0</v>
      </c>
      <c r="G52" s="38" t="n">
        <f aca="false">SUM(F52/$B$8)</f>
        <v>0</v>
      </c>
      <c r="H52" s="70" t="n">
        <f aca="false">F52</f>
        <v>0</v>
      </c>
      <c r="I52" s="38" t="n">
        <f aca="false">SUM(H52/$B$8)</f>
        <v>0</v>
      </c>
      <c r="J52" s="40" t="n">
        <f aca="false">H52</f>
        <v>0</v>
      </c>
      <c r="K52" s="38" t="n">
        <f aca="false">SUM(J52/$B$8)</f>
        <v>0</v>
      </c>
      <c r="L52" s="70" t="n">
        <f aca="false">J52</f>
        <v>0</v>
      </c>
      <c r="M52" s="38" t="n">
        <f aca="false">SUM(L52/$B$8)</f>
        <v>0</v>
      </c>
      <c r="N52" s="40" t="n">
        <f aca="false">L52</f>
        <v>0</v>
      </c>
      <c r="O52" s="38" t="n">
        <f aca="false">SUM(N52/$B$8)</f>
        <v>0</v>
      </c>
    </row>
    <row r="53" customFormat="false" ht="12.75" hidden="false" customHeight="false" outlineLevel="0" collapsed="false">
      <c r="A53" s="7" t="s">
        <v>88</v>
      </c>
      <c r="B53" s="71" t="n">
        <f aca="false">Sheet2!B17</f>
        <v>-166273.015004428</v>
      </c>
      <c r="C53" s="38" t="n">
        <f aca="false">SUM(B53/$B$8)</f>
        <v>-2.25241147391531</v>
      </c>
      <c r="D53" s="71" t="n">
        <f aca="false">B53</f>
        <v>-166273.015004428</v>
      </c>
      <c r="E53" s="38" t="n">
        <f aca="false">SUM(D53/$B$8)</f>
        <v>-2.25241147391531</v>
      </c>
      <c r="F53" s="71" t="n">
        <f aca="false">D53</f>
        <v>-166273.015004428</v>
      </c>
      <c r="G53" s="34" t="n">
        <f aca="false">SUM(F53/$B$8)</f>
        <v>-2.25241147391531</v>
      </c>
      <c r="H53" s="71" t="n">
        <f aca="false">F53</f>
        <v>-166273.015004428</v>
      </c>
      <c r="I53" s="38" t="n">
        <f aca="false">SUM(H53/$B$8)</f>
        <v>-2.25241147391531</v>
      </c>
      <c r="J53" s="71" t="n">
        <f aca="false">H53</f>
        <v>-166273.015004428</v>
      </c>
      <c r="K53" s="34" t="n">
        <f aca="false">SUM(J53/$B$8)</f>
        <v>-2.25241147391531</v>
      </c>
      <c r="L53" s="71" t="n">
        <f aca="false">J53</f>
        <v>-166273.015004428</v>
      </c>
      <c r="M53" s="38" t="n">
        <f aca="false">SUM(L53/$B$8)</f>
        <v>-2.25241147391531</v>
      </c>
      <c r="N53" s="71" t="n">
        <f aca="false">L53</f>
        <v>-166273.015004428</v>
      </c>
      <c r="O53" s="38" t="n">
        <f aca="false">SUM(N53/$B$8)</f>
        <v>-2.25241147391531</v>
      </c>
    </row>
    <row r="54" customFormat="false" ht="12.75" hidden="false" customHeight="false" outlineLevel="0" collapsed="false">
      <c r="A54" s="7" t="s">
        <v>89</v>
      </c>
      <c r="B54" s="71"/>
      <c r="C54" s="38"/>
      <c r="D54" s="71"/>
      <c r="E54" s="38"/>
      <c r="F54" s="71"/>
      <c r="G54" s="34"/>
      <c r="H54" s="71"/>
      <c r="I54" s="38"/>
      <c r="J54" s="71"/>
      <c r="K54" s="34"/>
      <c r="L54" s="71"/>
      <c r="M54" s="38"/>
      <c r="N54" s="71"/>
      <c r="O54" s="38"/>
    </row>
    <row r="55" customFormat="false" ht="13.5" hidden="false" customHeight="false" outlineLevel="0" collapsed="false">
      <c r="A55" s="7"/>
      <c r="B55" s="71"/>
      <c r="C55" s="38"/>
      <c r="D55" s="71"/>
      <c r="E55" s="38"/>
      <c r="F55" s="71"/>
      <c r="G55" s="34"/>
      <c r="H55" s="71"/>
      <c r="I55" s="38"/>
      <c r="J55" s="71"/>
      <c r="K55" s="34"/>
      <c r="L55" s="71"/>
      <c r="M55" s="38"/>
      <c r="N55" s="71"/>
      <c r="O55" s="38"/>
    </row>
    <row r="56" customFormat="false" ht="13.5" hidden="false" customHeight="false" outlineLevel="0" collapsed="false">
      <c r="A56" s="28" t="s">
        <v>45</v>
      </c>
      <c r="B56" s="73" t="n">
        <f aca="false">B50-B52+B53+B54</f>
        <v>75739.2849955717</v>
      </c>
      <c r="C56" s="43" t="n">
        <f aca="false">SUM(B56/$B$8)</f>
        <v>1.02599952581376</v>
      </c>
      <c r="D56" s="73" t="n">
        <f aca="false">D50-D52+D53+D54</f>
        <v>80579.5309955717</v>
      </c>
      <c r="E56" s="43" t="n">
        <f aca="false">SUM(D56/$B$8)</f>
        <v>1.09156774580834</v>
      </c>
      <c r="F56" s="73" t="n">
        <f aca="false">F50-F52+F53+F54</f>
        <v>85516.5819155717</v>
      </c>
      <c r="G56" s="50" t="n">
        <f aca="false">SUM(F56/$B$8)</f>
        <v>1.15844733020281</v>
      </c>
      <c r="H56" s="73" t="n">
        <f aca="false">H50-H52+H53+H54</f>
        <v>90552.3738539717</v>
      </c>
      <c r="I56" s="43" t="n">
        <f aca="false">SUM(H56/$B$8)</f>
        <v>1.22666450628518</v>
      </c>
      <c r="J56" s="73" t="n">
        <f aca="false">J50-J52+J53+J54</f>
        <v>95688.8816311397</v>
      </c>
      <c r="K56" s="50" t="n">
        <f aca="false">SUM(J56/$B$8)</f>
        <v>1.29624602588919</v>
      </c>
      <c r="L56" s="73" t="n">
        <f aca="false">L50-L52+L53+L54</f>
        <v>100928.119563851</v>
      </c>
      <c r="M56" s="43" t="n">
        <f aca="false">SUM(L56/$B$8)</f>
        <v>1.36721917588528</v>
      </c>
      <c r="N56" s="73" t="n">
        <f aca="false">N50-N52+N53+N54</f>
        <v>106272.142255217</v>
      </c>
      <c r="O56" s="43" t="n">
        <f aca="false">SUM(N56/$B$8)</f>
        <v>1.43961178888129</v>
      </c>
    </row>
    <row r="57" customFormat="false" ht="13.5" hidden="false" customHeight="false" outlineLevel="0" collapsed="false">
      <c r="A57" s="7"/>
      <c r="B57" s="7"/>
      <c r="C57" s="8"/>
      <c r="D57" s="7"/>
      <c r="E57" s="8"/>
      <c r="F57" s="1"/>
      <c r="G57" s="1"/>
      <c r="H57" s="7"/>
      <c r="I57" s="8"/>
      <c r="J57" s="1"/>
      <c r="K57" s="1"/>
      <c r="L57" s="7"/>
      <c r="M57" s="8"/>
      <c r="N57" s="1"/>
      <c r="O57" s="8"/>
    </row>
    <row r="58" customFormat="false" ht="13.5" hidden="false" customHeight="false" outlineLevel="0" collapsed="false">
      <c r="A58" s="28" t="s">
        <v>90</v>
      </c>
      <c r="B58" s="76" t="n">
        <f aca="false">B50/$B$3</f>
        <v>0.09680492</v>
      </c>
      <c r="C58" s="77"/>
      <c r="D58" s="76" t="n">
        <f aca="false">D50/$B$3</f>
        <v>0.0987410184</v>
      </c>
      <c r="E58" s="77"/>
      <c r="F58" s="76" t="n">
        <f aca="false">F50/$B$3</f>
        <v>0.100715838768</v>
      </c>
      <c r="G58" s="46"/>
      <c r="H58" s="76" t="n">
        <f aca="false">H50/$B$3</f>
        <v>0.10273015554336</v>
      </c>
      <c r="I58" s="77"/>
      <c r="J58" s="76" t="n">
        <f aca="false">J50/$B$3</f>
        <v>0.104784758654227</v>
      </c>
      <c r="K58" s="46"/>
      <c r="L58" s="76" t="n">
        <f aca="false">L50/$B$3</f>
        <v>0.106880453827312</v>
      </c>
      <c r="M58" s="77"/>
      <c r="N58" s="76" t="n">
        <f aca="false">N50/$B$3</f>
        <v>0.109018062903858</v>
      </c>
      <c r="O58" s="77"/>
    </row>
    <row r="59" customFormat="false" ht="13.5" hidden="false" customHeight="false" outlineLevel="0" collapsed="false">
      <c r="A59" s="7"/>
      <c r="B59" s="7"/>
      <c r="C59" s="8"/>
      <c r="D59" s="7"/>
      <c r="E59" s="8"/>
      <c r="F59" s="1"/>
      <c r="G59" s="1"/>
      <c r="H59" s="7"/>
      <c r="I59" s="8"/>
      <c r="J59" s="1"/>
      <c r="K59" s="1"/>
      <c r="L59" s="7"/>
      <c r="M59" s="8"/>
      <c r="N59" s="1"/>
      <c r="O59" s="8"/>
    </row>
    <row r="60" customFormat="false" ht="13.5" hidden="false" customHeight="false" outlineLevel="0" collapsed="false">
      <c r="A60" s="28" t="s">
        <v>91</v>
      </c>
      <c r="B60" s="76" t="n">
        <f aca="false">B56/$B$25</f>
        <v>0.121182855992915</v>
      </c>
      <c r="C60" s="77"/>
      <c r="D60" s="76" t="n">
        <f aca="false">D56/$B$25</f>
        <v>0.128927249592915</v>
      </c>
      <c r="E60" s="77"/>
      <c r="F60" s="76" t="n">
        <f aca="false">F56/$B$25</f>
        <v>0.136826531064915</v>
      </c>
      <c r="G60" s="46"/>
      <c r="H60" s="76" t="n">
        <f aca="false">H56/$B$25</f>
        <v>0.144883798166355</v>
      </c>
      <c r="I60" s="77"/>
      <c r="J60" s="76" t="n">
        <f aca="false">J56/$B$25</f>
        <v>0.153102210609823</v>
      </c>
      <c r="K60" s="46"/>
      <c r="L60" s="76" t="n">
        <f aca="false">L56/$B$25</f>
        <v>0.161484991302162</v>
      </c>
      <c r="M60" s="77"/>
      <c r="N60" s="76" t="n">
        <f aca="false">N56/$B$25</f>
        <v>0.170035427608346</v>
      </c>
      <c r="O60" s="77"/>
    </row>
    <row r="61" customFormat="false" ht="13.5" hidden="false" customHeight="false" outlineLevel="0" collapsed="false">
      <c r="A61" s="28"/>
      <c r="B61" s="76"/>
      <c r="C61" s="77"/>
      <c r="D61" s="76"/>
      <c r="E61" s="77"/>
      <c r="F61" s="78"/>
      <c r="G61" s="46"/>
      <c r="H61" s="78"/>
      <c r="I61" s="77"/>
      <c r="J61" s="78"/>
      <c r="K61" s="46"/>
      <c r="L61" s="76"/>
      <c r="M61" s="77"/>
      <c r="N61" s="78"/>
      <c r="O61" s="77"/>
    </row>
    <row r="62" customFormat="false" ht="13.5" hidden="false" customHeight="false" outlineLevel="0" collapsed="false">
      <c r="A62" s="28" t="s">
        <v>92</v>
      </c>
      <c r="B62" s="79" t="n">
        <f aca="false">B50/C62</f>
        <v>2689025.55555556</v>
      </c>
      <c r="C62" s="80" t="n">
        <v>0.09</v>
      </c>
      <c r="D62" s="79" t="n">
        <f aca="false">D50/E62</f>
        <v>2742806.06666667</v>
      </c>
      <c r="E62" s="80" t="n">
        <v>0.09</v>
      </c>
      <c r="F62" s="79" t="n">
        <f aca="false">F50/G62</f>
        <v>2797662.188</v>
      </c>
      <c r="G62" s="81" t="n">
        <v>0.09</v>
      </c>
      <c r="H62" s="79" t="n">
        <f aca="false">H50/I62</f>
        <v>2853615.43176</v>
      </c>
      <c r="I62" s="80" t="n">
        <v>0.09</v>
      </c>
      <c r="J62" s="79" t="n">
        <f aca="false">J50/K62</f>
        <v>2910687.7403952</v>
      </c>
      <c r="K62" s="81" t="n">
        <v>0.09</v>
      </c>
      <c r="L62" s="79" t="n">
        <f aca="false">L50/M62</f>
        <v>2968901.49520311</v>
      </c>
      <c r="M62" s="80" t="n">
        <v>0.09</v>
      </c>
      <c r="N62" s="79" t="n">
        <f aca="false">N50/O62</f>
        <v>3028279.52510717</v>
      </c>
      <c r="O62" s="80" t="n">
        <v>0.09</v>
      </c>
    </row>
    <row r="64" customFormat="false" ht="13.5" hidden="false" customHeight="false" outlineLevel="0" collapsed="false"/>
    <row r="65" customFormat="false" ht="13.5" hidden="false" customHeight="false" outlineLevel="0" collapsed="false">
      <c r="A65" s="28"/>
      <c r="B65" s="69" t="s">
        <v>93</v>
      </c>
      <c r="C65" s="82" t="s">
        <v>94</v>
      </c>
      <c r="D65" s="82" t="s">
        <v>95</v>
      </c>
      <c r="F65" s="9" t="s">
        <v>96</v>
      </c>
      <c r="G65" s="83" t="n">
        <f aca="false">IRR(B66:B74)</f>
        <v>0.00387537233024934</v>
      </c>
    </row>
    <row r="66" customFormat="false" ht="12.75" hidden="false" customHeight="false" outlineLevel="0" collapsed="false">
      <c r="A66" s="9" t="s">
        <v>97</v>
      </c>
      <c r="B66" s="84" t="n">
        <f aca="false">SUM(-$B$25+-$D$52)</f>
        <v>-625000</v>
      </c>
      <c r="C66" s="85" t="n">
        <v>0</v>
      </c>
      <c r="D66" s="86" t="n">
        <f aca="false">C66</f>
        <v>0</v>
      </c>
      <c r="F66" s="7" t="s">
        <v>98</v>
      </c>
      <c r="G66" s="87" t="n">
        <f aca="false">NPV(0.07,B66,B67:B74)</f>
        <v>-133912.985779869</v>
      </c>
    </row>
    <row r="67" customFormat="false" ht="12.75" hidden="false" customHeight="false" outlineLevel="0" collapsed="false">
      <c r="A67" s="7" t="s">
        <v>68</v>
      </c>
      <c r="B67" s="70" t="n">
        <f aca="false">B56</f>
        <v>75739.2849955717</v>
      </c>
      <c r="C67" s="88" t="n">
        <f aca="false">B60</f>
        <v>0.121182855992915</v>
      </c>
      <c r="D67" s="88" t="n">
        <f aca="false">C67+C66</f>
        <v>0.121182855992915</v>
      </c>
      <c r="F67" s="7" t="s">
        <v>99</v>
      </c>
      <c r="G67" s="89" t="n">
        <f aca="false">B3/B38</f>
        <v>5.16066172068847</v>
      </c>
    </row>
    <row r="68" customFormat="false" ht="13.5" hidden="false" customHeight="false" outlineLevel="0" collapsed="false">
      <c r="A68" s="7" t="s">
        <v>69</v>
      </c>
      <c r="B68" s="70" t="n">
        <f aca="false">D56</f>
        <v>80579.5309955717</v>
      </c>
      <c r="C68" s="88" t="n">
        <f aca="false">D60</f>
        <v>0.128927249592915</v>
      </c>
      <c r="D68" s="88" t="n">
        <f aca="false">C68+C67</f>
        <v>0.250110105585829</v>
      </c>
      <c r="F68" s="14" t="s">
        <v>100</v>
      </c>
      <c r="G68" s="90" t="n">
        <f aca="false">B58</f>
        <v>0.09680492</v>
      </c>
    </row>
    <row r="69" customFormat="false" ht="13.5" hidden="false" customHeight="false" outlineLevel="0" collapsed="false">
      <c r="A69" s="7" t="s">
        <v>70</v>
      </c>
      <c r="B69" s="70" t="n">
        <f aca="false">F56</f>
        <v>85516.5819155717</v>
      </c>
      <c r="C69" s="88" t="n">
        <f aca="false">F60</f>
        <v>0.136826531064915</v>
      </c>
      <c r="D69" s="88" t="n">
        <f aca="false">D68+C69</f>
        <v>0.386936636650744</v>
      </c>
      <c r="G69" s="91"/>
    </row>
    <row r="70" customFormat="false" ht="13.5" hidden="false" customHeight="false" outlineLevel="0" collapsed="false">
      <c r="A70" s="7" t="s">
        <v>71</v>
      </c>
      <c r="B70" s="70" t="n">
        <f aca="false">H56</f>
        <v>90552.3738539717</v>
      </c>
      <c r="C70" s="92" t="n">
        <f aca="false">H60</f>
        <v>0.144883798166355</v>
      </c>
      <c r="D70" s="88" t="n">
        <f aca="false">D69+C70</f>
        <v>0.531820434817099</v>
      </c>
      <c r="F70" s="93" t="s">
        <v>101</v>
      </c>
      <c r="G70" s="94" t="s">
        <v>69</v>
      </c>
    </row>
    <row r="71" customFormat="false" ht="12.75" hidden="false" customHeight="false" outlineLevel="0" collapsed="false">
      <c r="A71" s="7" t="s">
        <v>72</v>
      </c>
      <c r="B71" s="70" t="n">
        <f aca="false">J56</f>
        <v>95688.8816311397</v>
      </c>
      <c r="C71" s="92" t="n">
        <f aca="false">J60</f>
        <v>0.153102210609823</v>
      </c>
      <c r="D71" s="88" t="n">
        <f aca="false">D70+C71</f>
        <v>0.684922645426922</v>
      </c>
      <c r="F71" s="7" t="s">
        <v>102</v>
      </c>
      <c r="G71" s="95" t="n">
        <f aca="false">D62</f>
        <v>2742806.06666667</v>
      </c>
    </row>
    <row r="72" customFormat="false" ht="12.75" hidden="false" customHeight="false" outlineLevel="0" collapsed="false">
      <c r="A72" s="7" t="s">
        <v>73</v>
      </c>
      <c r="B72" s="70" t="n">
        <f aca="false">L56</f>
        <v>100928.119563851</v>
      </c>
      <c r="C72" s="92" t="n">
        <f aca="false">L60</f>
        <v>0.161484991302162</v>
      </c>
      <c r="D72" s="88" t="n">
        <f aca="false">D71+C72</f>
        <v>0.846407636729084</v>
      </c>
      <c r="F72" s="7" t="s">
        <v>103</v>
      </c>
      <c r="G72" s="96" t="n">
        <v>0.8</v>
      </c>
    </row>
    <row r="73" customFormat="false" ht="12.75" hidden="false" customHeight="false" outlineLevel="0" collapsed="false">
      <c r="A73" s="7" t="s">
        <v>74</v>
      </c>
      <c r="B73" s="70" t="n">
        <f aca="false">N56</f>
        <v>106272.142255217</v>
      </c>
      <c r="C73" s="92" t="n">
        <f aca="false">N60</f>
        <v>0.170035427608346</v>
      </c>
      <c r="D73" s="88" t="n">
        <f aca="false">D72+C73</f>
        <v>1.01644306433743</v>
      </c>
      <c r="F73" s="7" t="s">
        <v>104</v>
      </c>
      <c r="G73" s="97" t="n">
        <v>0.0775</v>
      </c>
    </row>
    <row r="74" customFormat="false" ht="12.75" hidden="false" customHeight="false" outlineLevel="0" collapsed="false">
      <c r="A74" s="7"/>
      <c r="B74" s="70"/>
      <c r="C74" s="92"/>
      <c r="D74" s="88"/>
      <c r="F74" s="7" t="s">
        <v>105</v>
      </c>
      <c r="G74" s="98" t="n">
        <v>30</v>
      </c>
    </row>
    <row r="75" customFormat="false" ht="13.5" hidden="false" customHeight="false" outlineLevel="0" collapsed="false">
      <c r="A75" s="7"/>
      <c r="B75" s="71"/>
      <c r="C75" s="99"/>
      <c r="D75" s="92"/>
      <c r="F75" s="14" t="s">
        <v>106</v>
      </c>
      <c r="G75" s="100" t="n">
        <f aca="false">G71*G72</f>
        <v>2194244.85333333</v>
      </c>
    </row>
    <row r="76" customFormat="false" ht="13.5" hidden="false" customHeight="false" outlineLevel="0" collapsed="false">
      <c r="A76" s="28" t="s">
        <v>107</v>
      </c>
      <c r="B76" s="73"/>
      <c r="C76" s="101"/>
      <c r="D76" s="102"/>
    </row>
    <row r="77" customFormat="false" ht="13.5" hidden="false" customHeight="false" outlineLevel="0" collapsed="false"/>
    <row r="78" customFormat="false" ht="13.5" hidden="true" customHeight="false" outlineLevel="0" collapsed="false">
      <c r="A78" s="0" t="s">
        <v>108</v>
      </c>
      <c r="B78" s="103" t="n">
        <f aca="false">IRR(B66:B74)</f>
        <v>0.00387537233024934</v>
      </c>
    </row>
    <row r="79" customFormat="false" ht="13.5" hidden="false" customHeight="false" outlineLevel="0" collapsed="false">
      <c r="A79" s="28"/>
      <c r="B79" s="69" t="s">
        <v>109</v>
      </c>
      <c r="C79" s="69" t="s">
        <v>110</v>
      </c>
      <c r="D79" s="67" t="s">
        <v>111</v>
      </c>
      <c r="F79" s="9" t="s">
        <v>112</v>
      </c>
      <c r="G79" s="6" t="n">
        <v>60</v>
      </c>
    </row>
    <row r="80" customFormat="false" ht="12.75" hidden="false" customHeight="false" outlineLevel="0" collapsed="false">
      <c r="A80" s="7"/>
      <c r="B80" s="104"/>
      <c r="C80" s="104"/>
      <c r="D80" s="105"/>
      <c r="F80" s="7" t="s">
        <v>6</v>
      </c>
      <c r="G80" s="106" t="n">
        <f aca="false">B6</f>
        <v>32</v>
      </c>
    </row>
    <row r="81" customFormat="false" ht="12.75" hidden="false" customHeight="false" outlineLevel="0" collapsed="false">
      <c r="A81" s="7" t="s">
        <v>113</v>
      </c>
      <c r="B81" s="12" t="n">
        <f aca="false">N62/B7</f>
        <v>37853.4940638396</v>
      </c>
      <c r="C81" s="40" t="n">
        <f aca="false">B21</f>
        <v>31250</v>
      </c>
      <c r="D81" s="107" t="n">
        <f aca="false">((B81-C81)/C81)/7</f>
        <v>0.0301874014346951</v>
      </c>
      <c r="F81" s="7" t="s">
        <v>114</v>
      </c>
      <c r="G81" s="108" t="n">
        <f aca="false">(B3/(G79-G80)*(G79-G80)+B3)/B7</f>
        <v>62500</v>
      </c>
    </row>
    <row r="82" customFormat="false" ht="13.5" hidden="false" customHeight="false" outlineLevel="0" collapsed="false">
      <c r="A82" s="14" t="s">
        <v>115</v>
      </c>
      <c r="B82" s="58" t="n">
        <f aca="false">N62/B8</f>
        <v>41.02248069774</v>
      </c>
      <c r="C82" s="109" t="n">
        <f aca="false">B22</f>
        <v>33.8661609319967</v>
      </c>
      <c r="D82" s="110" t="n">
        <f aca="false">((B82-C82)/C82)/7</f>
        <v>0.0301874014346952</v>
      </c>
      <c r="F82" s="14" t="s">
        <v>116</v>
      </c>
      <c r="G82" s="52" t="n">
        <f aca="false">(B3-(B3/(G79-G80)*7))/B7</f>
        <v>23437.5</v>
      </c>
    </row>
    <row r="106" customFormat="false" ht="12.75" hidden="false" customHeight="false" outlineLevel="0" collapsed="false">
      <c r="B106" s="111"/>
    </row>
  </sheetData>
  <printOptions headings="false" gridLines="false" gridLinesSet="true" horizontalCentered="false" verticalCentered="false"/>
  <pageMargins left="0.65" right="0.229861111111111" top="0.360416666666667" bottom="0.320138888888889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6.56"/>
    <col collapsed="false" customWidth="true" hidden="false" outlineLevel="0" max="4" min="4" style="0" width="14.14"/>
    <col collapsed="false" customWidth="true" hidden="false" outlineLevel="0" max="6" min="5" style="0" width="11.42"/>
    <col collapsed="false" customWidth="true" hidden="false" outlineLevel="0" max="7" min="7" style="0" width="15.13"/>
    <col collapsed="false" customWidth="true" hidden="false" outlineLevel="0" max="9" min="9" style="0" width="12.28"/>
    <col collapsed="false" customWidth="true" hidden="false" outlineLevel="0" max="10" min="10" style="0" width="16.56"/>
    <col collapsed="false" customWidth="true" hidden="false" outlineLevel="0" max="14" min="12" style="0" width="11.42"/>
    <col collapsed="false" customWidth="true" hidden="false" outlineLevel="0" max="15" min="15" style="0" width="14.7"/>
  </cols>
  <sheetData>
    <row r="1" customFormat="false" ht="12.75" hidden="false" customHeight="false" outlineLevel="0" collapsed="false">
      <c r="A1" s="112" t="s">
        <v>117</v>
      </c>
      <c r="B1" s="113" t="n">
        <f aca="false">Sheet1!B24</f>
        <v>1875000</v>
      </c>
      <c r="C1" s="114"/>
      <c r="D1" s="115"/>
      <c r="E1" s="112"/>
      <c r="F1" s="112"/>
      <c r="G1" s="112"/>
      <c r="H1" s="116"/>
      <c r="I1" s="112" t="s">
        <v>117</v>
      </c>
      <c r="J1" s="113" t="n">
        <f aca="false">Sheet1!G75</f>
        <v>2194244.85333333</v>
      </c>
      <c r="K1" s="114"/>
      <c r="L1" s="115"/>
      <c r="M1" s="112"/>
      <c r="N1" s="112"/>
      <c r="O1" s="112"/>
    </row>
    <row r="2" customFormat="false" ht="12.75" hidden="false" customHeight="false" outlineLevel="0" collapsed="false">
      <c r="A2" s="112" t="s">
        <v>118</v>
      </c>
      <c r="B2" s="117" t="n">
        <f aca="false">Sheet1!B27</f>
        <v>300</v>
      </c>
      <c r="C2" s="112"/>
      <c r="D2" s="118"/>
      <c r="E2" s="112"/>
      <c r="F2" s="112"/>
      <c r="G2" s="112"/>
      <c r="H2" s="116"/>
      <c r="I2" s="112" t="s">
        <v>118</v>
      </c>
      <c r="J2" s="117" t="n">
        <v>300</v>
      </c>
      <c r="K2" s="112"/>
      <c r="L2" s="118"/>
      <c r="M2" s="112"/>
      <c r="N2" s="112"/>
      <c r="O2" s="112"/>
    </row>
    <row r="3" customFormat="false" ht="12.75" hidden="false" customHeight="false" outlineLevel="0" collapsed="false">
      <c r="A3" s="112" t="s">
        <v>119</v>
      </c>
      <c r="B3" s="119" t="n">
        <f aca="false">Sheet1!B26</f>
        <v>0.075</v>
      </c>
      <c r="C3" s="112"/>
      <c r="D3" s="120"/>
      <c r="E3" s="121"/>
      <c r="F3" s="112"/>
      <c r="G3" s="112"/>
      <c r="H3" s="116"/>
      <c r="I3" s="112" t="s">
        <v>119</v>
      </c>
      <c r="J3" s="119" t="n">
        <v>0.07</v>
      </c>
      <c r="K3" s="112"/>
      <c r="L3" s="120"/>
      <c r="M3" s="121"/>
      <c r="N3" s="112"/>
      <c r="O3" s="112"/>
    </row>
    <row r="4" customFormat="false" ht="12.75" hidden="false" customHeight="false" outlineLevel="0" collapsed="false">
      <c r="A4" s="112"/>
      <c r="B4" s="117"/>
      <c r="C4" s="112"/>
      <c r="D4" s="112"/>
      <c r="E4" s="112"/>
      <c r="F4" s="112"/>
      <c r="G4" s="112"/>
      <c r="H4" s="116"/>
      <c r="I4" s="112"/>
      <c r="J4" s="117"/>
      <c r="K4" s="112"/>
      <c r="L4" s="112"/>
      <c r="M4" s="112"/>
      <c r="N4" s="112"/>
      <c r="O4" s="112"/>
    </row>
    <row r="5" customFormat="false" ht="12.75" hidden="false" customHeight="false" outlineLevel="0" collapsed="false">
      <c r="A5" s="112"/>
      <c r="B5" s="117" t="s">
        <v>120</v>
      </c>
      <c r="C5" s="114" t="s">
        <v>118</v>
      </c>
      <c r="D5" s="114" t="s">
        <v>121</v>
      </c>
      <c r="E5" s="114" t="s">
        <v>122</v>
      </c>
      <c r="F5" s="114" t="s">
        <v>119</v>
      </c>
      <c r="G5" s="114" t="s">
        <v>123</v>
      </c>
      <c r="H5" s="116"/>
      <c r="I5" s="112"/>
      <c r="J5" s="117" t="s">
        <v>120</v>
      </c>
      <c r="K5" s="114" t="s">
        <v>118</v>
      </c>
      <c r="L5" s="114" t="s">
        <v>121</v>
      </c>
      <c r="M5" s="114" t="s">
        <v>122</v>
      </c>
      <c r="N5" s="114" t="s">
        <v>119</v>
      </c>
      <c r="O5" s="114" t="s">
        <v>123</v>
      </c>
    </row>
    <row r="6" customFormat="false" ht="12.75" hidden="false" customHeight="false" outlineLevel="0" collapsed="false">
      <c r="A6" s="112"/>
      <c r="B6" s="117"/>
      <c r="C6" s="112" t="n">
        <v>1</v>
      </c>
      <c r="D6" s="121" t="n">
        <f aca="false">PMT($B$3/12,$B$2,$B$1)</f>
        <v>-13856.0845837024</v>
      </c>
      <c r="E6" s="121" t="n">
        <f aca="false">PPMT($B$3/12,C6,$B$2,$B$1)</f>
        <v>-2137.33458370236</v>
      </c>
      <c r="F6" s="121" t="n">
        <f aca="false">SUM(D6-E6)</f>
        <v>-11718.75</v>
      </c>
      <c r="G6" s="122" t="n">
        <f aca="false">SUM($B$1+E6)</f>
        <v>1872862.6654163</v>
      </c>
      <c r="H6" s="116"/>
      <c r="I6" s="112"/>
      <c r="J6" s="117"/>
      <c r="K6" s="112" t="n">
        <v>1</v>
      </c>
      <c r="L6" s="121" t="n">
        <f aca="false">PMT($J$3/12,$J$2,$J$1)</f>
        <v>-15508.4661606394</v>
      </c>
      <c r="M6" s="121" t="n">
        <f aca="false">PPMT($J$3/12,K6,$J$2,$J$1)</f>
        <v>-2708.7045161949</v>
      </c>
      <c r="N6" s="121" t="n">
        <f aca="false">SUM(L6-M6)</f>
        <v>-12799.7616444444</v>
      </c>
      <c r="O6" s="122" t="n">
        <f aca="false">SUM($B$1+M6)</f>
        <v>1872291.29548381</v>
      </c>
    </row>
    <row r="7" customFormat="false" ht="12.75" hidden="false" customHeight="false" outlineLevel="0" collapsed="false">
      <c r="A7" s="112"/>
      <c r="B7" s="117"/>
      <c r="C7" s="112" t="n">
        <f aca="false">SUM(C6+1)</f>
        <v>2</v>
      </c>
      <c r="D7" s="121" t="n">
        <f aca="false">PMT($B$3/12,$B$2,$B$1)</f>
        <v>-13856.0845837024</v>
      </c>
      <c r="E7" s="121" t="n">
        <f aca="false">PPMT($B$3/12,C7,$B$2,$B$1)</f>
        <v>-2150.6929248505</v>
      </c>
      <c r="F7" s="121" t="n">
        <f aca="false">SUM(D7-E7)</f>
        <v>-11705.3916588519</v>
      </c>
      <c r="G7" s="122" t="n">
        <f aca="false">SUM(G6+E7)</f>
        <v>1870711.97249145</v>
      </c>
      <c r="H7" s="116"/>
      <c r="I7" s="121" t="n">
        <f aca="false">D7-L7</f>
        <v>1652.38157693699</v>
      </c>
      <c r="J7" s="117"/>
      <c r="K7" s="112" t="n">
        <f aca="false">SUM(K6+1)</f>
        <v>2</v>
      </c>
      <c r="L7" s="121" t="n">
        <f aca="false">PMT($J$3/12,$J$2,$J$1)</f>
        <v>-15508.4661606394</v>
      </c>
      <c r="M7" s="121" t="n">
        <f aca="false">PPMT($J$3/12,K7,$J$2,$J$1)</f>
        <v>-2724.50529253937</v>
      </c>
      <c r="N7" s="121" t="n">
        <f aca="false">SUM(L7-M7)</f>
        <v>-12783.9608681</v>
      </c>
      <c r="O7" s="122" t="n">
        <f aca="false">SUM(O6+M7)</f>
        <v>1869566.79019127</v>
      </c>
    </row>
    <row r="8" customFormat="false" ht="12.75" hidden="false" customHeight="false" outlineLevel="0" collapsed="false">
      <c r="A8" s="112"/>
      <c r="B8" s="117"/>
      <c r="C8" s="112" t="n">
        <f aca="false">SUM(C7+1)</f>
        <v>3</v>
      </c>
      <c r="D8" s="121" t="n">
        <f aca="false">PMT($B$3/12,$B$2,$B$1)</f>
        <v>-13856.0845837024</v>
      </c>
      <c r="E8" s="121" t="n">
        <f aca="false">PPMT($B$3/12,C8,$B$2,$B$1)</f>
        <v>-2164.13475563082</v>
      </c>
      <c r="F8" s="121" t="n">
        <f aca="false">SUM(D8-E8)</f>
        <v>-11691.9498280715</v>
      </c>
      <c r="G8" s="122" t="n">
        <f aca="false">SUM(G7+E8)</f>
        <v>1868547.83773582</v>
      </c>
      <c r="H8" s="116"/>
      <c r="I8" s="112"/>
      <c r="J8" s="117"/>
      <c r="K8" s="112" t="n">
        <f aca="false">SUM(K7+1)</f>
        <v>3</v>
      </c>
      <c r="L8" s="121" t="n">
        <f aca="false">PMT($J$3/12,$J$2,$J$1)</f>
        <v>-15508.4661606394</v>
      </c>
      <c r="M8" s="121" t="n">
        <f aca="false">PPMT($J$3/12,K8,$J$2,$J$1)</f>
        <v>-2740.39824007919</v>
      </c>
      <c r="N8" s="121" t="n">
        <f aca="false">SUM(L8-M8)</f>
        <v>-12768.0679205602</v>
      </c>
      <c r="O8" s="122" t="n">
        <f aca="false">SUM(O7+M8)</f>
        <v>1866826.39195119</v>
      </c>
    </row>
    <row r="9" customFormat="false" ht="12.75" hidden="false" customHeight="false" outlineLevel="0" collapsed="false">
      <c r="A9" s="112"/>
      <c r="B9" s="117"/>
      <c r="C9" s="112" t="n">
        <f aca="false">SUM(C8+1)</f>
        <v>4</v>
      </c>
      <c r="D9" s="121" t="n">
        <f aca="false">PMT($B$3/12,$B$2,$B$1)</f>
        <v>-13856.0845837024</v>
      </c>
      <c r="E9" s="121" t="n">
        <f aca="false">PPMT($B$3/12,C9,$B$2,$B$1)</f>
        <v>-2177.66059785351</v>
      </c>
      <c r="F9" s="121" t="n">
        <f aca="false">SUM(D9-E9)</f>
        <v>-11678.4239858488</v>
      </c>
      <c r="G9" s="122" t="n">
        <f aca="false">SUM(G8+E9)</f>
        <v>1866370.17713796</v>
      </c>
      <c r="H9" s="116"/>
      <c r="I9" s="112"/>
      <c r="J9" s="117"/>
      <c r="K9" s="112" t="n">
        <f aca="false">SUM(K8+1)</f>
        <v>4</v>
      </c>
      <c r="L9" s="121" t="n">
        <f aca="false">PMT($J$3/12,$J$2,$J$1)</f>
        <v>-15508.4661606394</v>
      </c>
      <c r="M9" s="121" t="n">
        <f aca="false">PPMT($J$3/12,K9,$J$2,$J$1)</f>
        <v>-2756.38389647965</v>
      </c>
      <c r="N9" s="121" t="n">
        <f aca="false">SUM(L9-M9)</f>
        <v>-12752.0822641597</v>
      </c>
      <c r="O9" s="122" t="n">
        <f aca="false">SUM(O8+M9)</f>
        <v>1864070.00805471</v>
      </c>
    </row>
    <row r="10" customFormat="false" ht="12.75" hidden="false" customHeight="false" outlineLevel="0" collapsed="false">
      <c r="A10" s="112"/>
      <c r="B10" s="117"/>
      <c r="C10" s="112" t="n">
        <f aca="false">SUM(C9+1)</f>
        <v>5</v>
      </c>
      <c r="D10" s="121" t="n">
        <f aca="false">PMT($B$3/12,$B$2,$B$1)</f>
        <v>-13856.0845837024</v>
      </c>
      <c r="E10" s="121" t="n">
        <f aca="false">PPMT($B$3/12,C10,$B$2,$B$1)</f>
        <v>-2191.2709765901</v>
      </c>
      <c r="F10" s="121" t="n">
        <f aca="false">SUM(D10-E10)</f>
        <v>-11664.8136071123</v>
      </c>
      <c r="G10" s="122" t="n">
        <f aca="false">SUM(G9+E10)</f>
        <v>1864178.90616137</v>
      </c>
      <c r="H10" s="116"/>
      <c r="I10" s="112"/>
      <c r="J10" s="117"/>
      <c r="K10" s="112" t="n">
        <f aca="false">SUM(K9+1)</f>
        <v>5</v>
      </c>
      <c r="L10" s="121" t="n">
        <f aca="false">PMT($J$3/12,$J$2,$J$1)</f>
        <v>-15508.4661606394</v>
      </c>
      <c r="M10" s="121" t="n">
        <f aca="false">PPMT($J$3/12,K10,$J$2,$J$1)</f>
        <v>-2772.46280254245</v>
      </c>
      <c r="N10" s="121" t="n">
        <f aca="false">SUM(L10-M10)</f>
        <v>-12736.0033580969</v>
      </c>
      <c r="O10" s="122" t="n">
        <f aca="false">SUM(O9+M10)</f>
        <v>1861297.54525216</v>
      </c>
    </row>
    <row r="11" customFormat="false" ht="12.75" hidden="false" customHeight="false" outlineLevel="0" collapsed="false">
      <c r="A11" s="112"/>
      <c r="B11" s="117"/>
      <c r="C11" s="112" t="n">
        <f aca="false">SUM(C10+1)</f>
        <v>6</v>
      </c>
      <c r="D11" s="121" t="n">
        <f aca="false">PMT($B$3/12,$B$2,$B$1)</f>
        <v>-13856.0845837024</v>
      </c>
      <c r="E11" s="121" t="n">
        <f aca="false">PPMT($B$3/12,C11,$B$2,$B$1)</f>
        <v>-2204.96642019379</v>
      </c>
      <c r="F11" s="121" t="n">
        <f aca="false">SUM(D11-E11)</f>
        <v>-11651.1181635086</v>
      </c>
      <c r="G11" s="122" t="n">
        <f aca="false">SUM(G10+E11)</f>
        <v>1861973.93974118</v>
      </c>
      <c r="H11" s="116"/>
      <c r="I11" s="112"/>
      <c r="J11" s="117"/>
      <c r="K11" s="112" t="n">
        <f aca="false">SUM(K10+1)</f>
        <v>6</v>
      </c>
      <c r="L11" s="121" t="n">
        <f aca="false">PMT($J$3/12,$J$2,$J$1)</f>
        <v>-15508.4661606394</v>
      </c>
      <c r="M11" s="121" t="n">
        <f aca="false">PPMT($J$3/12,K11,$J$2,$J$1)</f>
        <v>-2788.63550222395</v>
      </c>
      <c r="N11" s="121" t="n">
        <f aca="false">SUM(L11-M11)</f>
        <v>-12719.8306584154</v>
      </c>
      <c r="O11" s="122" t="n">
        <f aca="false">SUM(O10+M11)</f>
        <v>1858508.90974994</v>
      </c>
    </row>
    <row r="12" customFormat="false" ht="12.75" hidden="false" customHeight="false" outlineLevel="0" collapsed="false">
      <c r="A12" s="112"/>
      <c r="B12" s="117"/>
      <c r="C12" s="112" t="n">
        <f aca="false">SUM(C11+1)</f>
        <v>7</v>
      </c>
      <c r="D12" s="121" t="n">
        <f aca="false">PMT($B$3/12,$B$2,$B$1)</f>
        <v>-13856.0845837024</v>
      </c>
      <c r="E12" s="121" t="n">
        <f aca="false">PPMT($B$3/12,C12,$B$2,$B$1)</f>
        <v>-2218.74746032</v>
      </c>
      <c r="F12" s="121" t="n">
        <f aca="false">SUM(D12-E12)</f>
        <v>-11637.3371233824</v>
      </c>
      <c r="G12" s="122" t="n">
        <f aca="false">SUM(G11+E12)</f>
        <v>1859755.19228086</v>
      </c>
      <c r="H12" s="116"/>
      <c r="I12" s="112"/>
      <c r="J12" s="117"/>
      <c r="K12" s="112" t="n">
        <f aca="false">SUM(K11+1)</f>
        <v>7</v>
      </c>
      <c r="L12" s="121" t="n">
        <f aca="false">PMT($J$3/12,$J$2,$J$1)</f>
        <v>-15508.4661606394</v>
      </c>
      <c r="M12" s="121" t="n">
        <f aca="false">PPMT($J$3/12,K12,$J$2,$J$1)</f>
        <v>-2804.90254265358</v>
      </c>
      <c r="N12" s="121" t="n">
        <f aca="false">SUM(L12-M12)</f>
        <v>-12703.5636179858</v>
      </c>
      <c r="O12" s="122" t="n">
        <f aca="false">SUM(O11+M12)</f>
        <v>1855704.00720729</v>
      </c>
    </row>
    <row r="13" customFormat="false" ht="12.75" hidden="false" customHeight="false" outlineLevel="0" collapsed="false">
      <c r="A13" s="112"/>
      <c r="B13" s="117"/>
      <c r="C13" s="112" t="n">
        <f aca="false">SUM(C12+1)</f>
        <v>8</v>
      </c>
      <c r="D13" s="121" t="n">
        <f aca="false">PMT($B$3/12,$B$2,$B$1)</f>
        <v>-13856.0845837024</v>
      </c>
      <c r="E13" s="121" t="n">
        <f aca="false">PPMT($B$3/12,C13,$B$2,$B$1)</f>
        <v>-2232.614631947</v>
      </c>
      <c r="F13" s="121" t="n">
        <f aca="false">SUM(D13-E13)</f>
        <v>-11623.4699517554</v>
      </c>
      <c r="G13" s="122" t="n">
        <f aca="false">SUM(G12+E13)</f>
        <v>1857522.57764891</v>
      </c>
      <c r="H13" s="116"/>
      <c r="I13" s="112"/>
      <c r="J13" s="117"/>
      <c r="K13" s="112" t="n">
        <f aca="false">SUM(K12+1)</f>
        <v>8</v>
      </c>
      <c r="L13" s="121" t="n">
        <f aca="false">PMT($J$3/12,$J$2,$J$1)</f>
        <v>-15508.4661606394</v>
      </c>
      <c r="M13" s="121" t="n">
        <f aca="false">PPMT($J$3/12,K13,$J$2,$J$1)</f>
        <v>-2821.2644741524</v>
      </c>
      <c r="N13" s="121" t="n">
        <f aca="false">SUM(L13-M13)</f>
        <v>-12687.201686487</v>
      </c>
      <c r="O13" s="122" t="n">
        <f aca="false">SUM(O12+M13)</f>
        <v>1852882.74273313</v>
      </c>
    </row>
    <row r="14" customFormat="false" ht="12.75" hidden="false" customHeight="false" outlineLevel="0" collapsed="false">
      <c r="A14" s="112"/>
      <c r="B14" s="117"/>
      <c r="C14" s="112" t="n">
        <f aca="false">SUM(C13+1)</f>
        <v>9</v>
      </c>
      <c r="D14" s="121" t="n">
        <f aca="false">PMT($B$3/12,$B$2,$B$1)</f>
        <v>-13856.0845837024</v>
      </c>
      <c r="E14" s="121" t="n">
        <f aca="false">PPMT($B$3/12,C14,$B$2,$B$1)</f>
        <v>-2246.56847339667</v>
      </c>
      <c r="F14" s="121" t="n">
        <f aca="false">SUM(D14-E14)</f>
        <v>-11609.5161103057</v>
      </c>
      <c r="G14" s="122" t="n">
        <f aca="false">SUM(G13+E14)</f>
        <v>1855276.00917552</v>
      </c>
      <c r="H14" s="116"/>
      <c r="I14" s="112"/>
      <c r="J14" s="117"/>
      <c r="K14" s="112" t="n">
        <f aca="false">SUM(K13+1)</f>
        <v>9</v>
      </c>
      <c r="L14" s="121" t="n">
        <f aca="false">PMT($J$3/12,$J$2,$J$1)</f>
        <v>-15508.4661606394</v>
      </c>
      <c r="M14" s="121" t="n">
        <f aca="false">PPMT($J$3/12,K14,$J$2,$J$1)</f>
        <v>-2837.72185025162</v>
      </c>
      <c r="N14" s="121" t="n">
        <f aca="false">SUM(L14-M14)</f>
        <v>-12670.7443103877</v>
      </c>
      <c r="O14" s="122" t="n">
        <f aca="false">SUM(O13+M14)</f>
        <v>1850045.02088288</v>
      </c>
    </row>
    <row r="15" customFormat="false" ht="12.75" hidden="false" customHeight="false" outlineLevel="0" collapsed="false">
      <c r="A15" s="112"/>
      <c r="B15" s="117"/>
      <c r="C15" s="112" t="n">
        <f aca="false">SUM(C14+1)</f>
        <v>10</v>
      </c>
      <c r="D15" s="121" t="n">
        <f aca="false">PMT($B$3/12,$B$2,$B$1)</f>
        <v>-13856.0845837024</v>
      </c>
      <c r="E15" s="121" t="n">
        <f aca="false">PPMT($B$3/12,C15,$B$2,$B$1)</f>
        <v>-2260.60952635539</v>
      </c>
      <c r="F15" s="121" t="n">
        <f aca="false">SUM(D15-E15)</f>
        <v>-11595.475057347</v>
      </c>
      <c r="G15" s="122" t="n">
        <f aca="false">SUM(G14+E15)</f>
        <v>1853015.39964916</v>
      </c>
      <c r="H15" s="116"/>
      <c r="I15" s="112"/>
      <c r="J15" s="117"/>
      <c r="K15" s="112" t="n">
        <f aca="false">SUM(K14+1)</f>
        <v>10</v>
      </c>
      <c r="L15" s="121" t="n">
        <f aca="false">PMT($J$3/12,$J$2,$J$1)</f>
        <v>-15508.4661606394</v>
      </c>
      <c r="M15" s="121" t="n">
        <f aca="false">PPMT($J$3/12,K15,$J$2,$J$1)</f>
        <v>-2854.27522771142</v>
      </c>
      <c r="N15" s="121" t="n">
        <f aca="false">SUM(L15-M15)</f>
        <v>-12654.1909329279</v>
      </c>
      <c r="O15" s="122" t="n">
        <f aca="false">SUM(O14+M15)</f>
        <v>1847190.74565517</v>
      </c>
    </row>
    <row r="16" customFormat="false" ht="12.75" hidden="false" customHeight="false" outlineLevel="0" collapsed="false">
      <c r="A16" s="112"/>
      <c r="B16" s="117"/>
      <c r="C16" s="112" t="n">
        <f aca="false">SUM(C15+1)</f>
        <v>11</v>
      </c>
      <c r="D16" s="121" t="n">
        <f aca="false">PMT($B$3/12,$B$2,$B$1)</f>
        <v>-13856.0845837024</v>
      </c>
      <c r="E16" s="121" t="n">
        <f aca="false">PPMT($B$3/12,C16,$B$2,$B$1)</f>
        <v>-2274.73833589512</v>
      </c>
      <c r="F16" s="121" t="n">
        <f aca="false">SUM(D16-E16)</f>
        <v>-11581.3462478072</v>
      </c>
      <c r="G16" s="122" t="n">
        <f aca="false">SUM(G15+E16)</f>
        <v>1850740.66131327</v>
      </c>
      <c r="H16" s="116"/>
      <c r="I16" s="112"/>
      <c r="J16" s="117"/>
      <c r="K16" s="112" t="n">
        <f aca="false">SUM(K15+1)</f>
        <v>11</v>
      </c>
      <c r="L16" s="121" t="n">
        <f aca="false">PMT($J$3/12,$J$2,$J$1)</f>
        <v>-15508.4661606394</v>
      </c>
      <c r="M16" s="121" t="n">
        <f aca="false">PPMT($J$3/12,K16,$J$2,$J$1)</f>
        <v>-2870.92516653974</v>
      </c>
      <c r="N16" s="121" t="n">
        <f aca="false">SUM(L16-M16)</f>
        <v>-12637.5409940996</v>
      </c>
      <c r="O16" s="122" t="n">
        <f aca="false">SUM(O15+M16)</f>
        <v>1844319.82048863</v>
      </c>
    </row>
    <row r="17" customFormat="false" ht="12.75" hidden="false" customHeight="false" outlineLevel="0" collapsed="false">
      <c r="A17" s="121" t="n">
        <f aca="false">SUM(F6:F17)</f>
        <v>-139724.720867199</v>
      </c>
      <c r="B17" s="117" t="n">
        <f aca="false">SUM(D6:D17)</f>
        <v>-166273.015004428</v>
      </c>
      <c r="C17" s="112" t="n">
        <f aca="false">SUM(C16+1)</f>
        <v>12</v>
      </c>
      <c r="D17" s="121" t="n">
        <f aca="false">PMT($B$3/12,$B$2,$B$1)</f>
        <v>-13856.0845837024</v>
      </c>
      <c r="E17" s="121" t="n">
        <f aca="false">PPMT($B$3/12,C17,$B$2,$B$1)</f>
        <v>-2288.95545049446</v>
      </c>
      <c r="F17" s="121" t="n">
        <f aca="false">SUM(D17-E17)</f>
        <v>-11567.1291332079</v>
      </c>
      <c r="G17" s="122" t="n">
        <f aca="false">SUM(G16+E17)</f>
        <v>1848451.70586277</v>
      </c>
      <c r="H17" s="116"/>
      <c r="I17" s="112"/>
      <c r="J17" s="117" t="n">
        <f aca="false">SUM(L6:L17)</f>
        <v>-186101.593927672</v>
      </c>
      <c r="K17" s="112" t="n">
        <f aca="false">SUM(K16+1)</f>
        <v>12</v>
      </c>
      <c r="L17" s="121" t="n">
        <f aca="false">PMT($J$3/12,$J$2,$J$1)</f>
        <v>-15508.4661606394</v>
      </c>
      <c r="M17" s="121" t="n">
        <f aca="false">PPMT($J$3/12,K17,$J$2,$J$1)</f>
        <v>-2887.67223001122</v>
      </c>
      <c r="N17" s="121" t="n">
        <f aca="false">SUM(L17-M17)</f>
        <v>-12620.7939306281</v>
      </c>
      <c r="O17" s="122" t="n">
        <f aca="false">SUM(O16+M17)</f>
        <v>1841432.14825862</v>
      </c>
    </row>
    <row r="18" customFormat="false" ht="12.75" hidden="false" customHeight="false" outlineLevel="0" collapsed="false">
      <c r="A18" s="112"/>
      <c r="B18" s="117"/>
      <c r="C18" s="112" t="n">
        <f aca="false">SUM(C17+1)</f>
        <v>13</v>
      </c>
      <c r="D18" s="121" t="n">
        <f aca="false">PMT($B$3/12,$B$2,$B$1)</f>
        <v>-13856.0845837024</v>
      </c>
      <c r="E18" s="121" t="n">
        <f aca="false">PPMT($B$3/12,C18,$B$2,$B$1)</f>
        <v>-2303.26142206005</v>
      </c>
      <c r="F18" s="121" t="n">
        <f aca="false">SUM(D18-E18)</f>
        <v>-11552.8231616423</v>
      </c>
      <c r="G18" s="122" t="n">
        <f aca="false">SUM(G17+E18)</f>
        <v>1846148.44444071</v>
      </c>
      <c r="H18" s="116"/>
      <c r="I18" s="112"/>
      <c r="J18" s="117"/>
      <c r="K18" s="112" t="n">
        <f aca="false">SUM(K17+1)</f>
        <v>13</v>
      </c>
      <c r="L18" s="121" t="n">
        <f aca="false">PMT($J$3/12,$J$2,$J$1)</f>
        <v>-15508.4661606394</v>
      </c>
      <c r="M18" s="121" t="n">
        <f aca="false">PPMT($J$3/12,K18,$J$2,$J$1)</f>
        <v>-2904.51698468628</v>
      </c>
      <c r="N18" s="121" t="n">
        <f aca="false">SUM(L18-M18)</f>
        <v>-12603.9491759531</v>
      </c>
      <c r="O18" s="122" t="n">
        <f aca="false">SUM(O17+M18)</f>
        <v>1838527.63127393</v>
      </c>
    </row>
    <row r="19" customFormat="false" ht="12.75" hidden="false" customHeight="false" outlineLevel="0" collapsed="false">
      <c r="A19" s="112"/>
      <c r="B19" s="117"/>
      <c r="C19" s="112" t="n">
        <f aca="false">SUM(C18+1)</f>
        <v>14</v>
      </c>
      <c r="D19" s="121" t="n">
        <f aca="false">PMT($B$3/12,$B$2,$B$1)</f>
        <v>-13856.0845837024</v>
      </c>
      <c r="E19" s="121" t="n">
        <f aca="false">PPMT($B$3/12,C19,$B$2,$B$1)</f>
        <v>-2317.65680594793</v>
      </c>
      <c r="F19" s="121" t="n">
        <f aca="false">SUM(D19-E19)</f>
        <v>-11538.4277777544</v>
      </c>
      <c r="G19" s="122" t="n">
        <f aca="false">SUM(G18+E19)</f>
        <v>1843830.78763476</v>
      </c>
      <c r="H19" s="116"/>
      <c r="I19" s="112"/>
      <c r="J19" s="117"/>
      <c r="K19" s="112" t="n">
        <f aca="false">SUM(K18+1)</f>
        <v>14</v>
      </c>
      <c r="L19" s="121" t="n">
        <f aca="false">PMT($J$3/12,$J$2,$J$1)</f>
        <v>-15508.4661606394</v>
      </c>
      <c r="M19" s="121" t="n">
        <f aca="false">PPMT($J$3/12,K19,$J$2,$J$1)</f>
        <v>-2921.46000043029</v>
      </c>
      <c r="N19" s="121" t="n">
        <f aca="false">SUM(L19-M19)</f>
        <v>-12587.0061602091</v>
      </c>
      <c r="O19" s="122" t="n">
        <f aca="false">SUM(O18+M19)</f>
        <v>1835606.1712735</v>
      </c>
    </row>
    <row r="20" customFormat="false" ht="12.75" hidden="false" customHeight="false" outlineLevel="0" collapsed="false">
      <c r="A20" s="112"/>
      <c r="B20" s="117"/>
      <c r="C20" s="112" t="n">
        <f aca="false">SUM(C19+1)</f>
        <v>15</v>
      </c>
      <c r="D20" s="121" t="n">
        <f aca="false">PMT($B$3/12,$B$2,$B$1)</f>
        <v>-13856.0845837024</v>
      </c>
      <c r="E20" s="121" t="n">
        <f aca="false">PPMT($B$3/12,C20,$B$2,$B$1)</f>
        <v>-2332.1421609851</v>
      </c>
      <c r="F20" s="121" t="n">
        <f aca="false">SUM(D20-E20)</f>
        <v>-11523.9424227173</v>
      </c>
      <c r="G20" s="122" t="n">
        <f aca="false">SUM(G19+E20)</f>
        <v>1841498.64547378</v>
      </c>
      <c r="H20" s="116"/>
      <c r="I20" s="112"/>
      <c r="J20" s="117"/>
      <c r="K20" s="112" t="n">
        <f aca="false">SUM(K19+1)</f>
        <v>15</v>
      </c>
      <c r="L20" s="121" t="n">
        <f aca="false">PMT($J$3/12,$J$2,$J$1)</f>
        <v>-15508.4661606394</v>
      </c>
      <c r="M20" s="121" t="n">
        <f aca="false">PPMT($J$3/12,K20,$J$2,$J$1)</f>
        <v>-2938.5018504328</v>
      </c>
      <c r="N20" s="121" t="n">
        <f aca="false">SUM(L20-M20)</f>
        <v>-12569.9643102066</v>
      </c>
      <c r="O20" s="122" t="n">
        <f aca="false">SUM(O19+M20)</f>
        <v>1832667.66942307</v>
      </c>
    </row>
    <row r="21" customFormat="false" ht="12.75" hidden="false" customHeight="false" outlineLevel="0" collapsed="false">
      <c r="A21" s="112"/>
      <c r="B21" s="117"/>
      <c r="C21" s="112" t="n">
        <f aca="false">SUM(C20+1)</f>
        <v>16</v>
      </c>
      <c r="D21" s="121" t="n">
        <f aca="false">PMT($B$3/12,$B$2,$B$1)</f>
        <v>-13856.0845837024</v>
      </c>
      <c r="E21" s="121" t="n">
        <f aca="false">PPMT($B$3/12,C21,$B$2,$B$1)</f>
        <v>-2346.71804949126</v>
      </c>
      <c r="F21" s="121" t="n">
        <f aca="false">SUM(D21-E21)</f>
        <v>-11509.3665342111</v>
      </c>
      <c r="G21" s="122" t="n">
        <f aca="false">SUM(G20+E21)</f>
        <v>1839151.92742429</v>
      </c>
      <c r="H21" s="116"/>
      <c r="I21" s="112"/>
      <c r="J21" s="117"/>
      <c r="K21" s="112" t="n">
        <f aca="false">SUM(K20+1)</f>
        <v>16</v>
      </c>
      <c r="L21" s="121" t="n">
        <f aca="false">PMT($J$3/12,$J$2,$J$1)</f>
        <v>-15508.4661606394</v>
      </c>
      <c r="M21" s="121" t="n">
        <f aca="false">PPMT($J$3/12,K21,$J$2,$J$1)</f>
        <v>-2955.64311122699</v>
      </c>
      <c r="N21" s="121" t="n">
        <f aca="false">SUM(L21-M21)</f>
        <v>-12552.8230494124</v>
      </c>
      <c r="O21" s="122" t="n">
        <f aca="false">SUM(O20+M21)</f>
        <v>1829712.02631184</v>
      </c>
    </row>
    <row r="22" customFormat="false" ht="12.75" hidden="false" customHeight="false" outlineLevel="0" collapsed="false">
      <c r="A22" s="112"/>
      <c r="B22" s="117"/>
      <c r="C22" s="112" t="n">
        <f aca="false">SUM(C21+1)</f>
        <v>17</v>
      </c>
      <c r="D22" s="121" t="n">
        <f aca="false">PMT($B$3/12,$B$2,$B$1)</f>
        <v>-13856.0845837024</v>
      </c>
      <c r="E22" s="121" t="n">
        <f aca="false">PPMT($B$3/12,C22,$B$2,$B$1)</f>
        <v>-2361.38503730058</v>
      </c>
      <c r="F22" s="121" t="n">
        <f aca="false">SUM(D22-E22)</f>
        <v>-11494.6995464018</v>
      </c>
      <c r="G22" s="122" t="n">
        <f aca="false">SUM(G21+E22)</f>
        <v>1836790.54238699</v>
      </c>
      <c r="H22" s="116"/>
      <c r="I22" s="112"/>
      <c r="J22" s="117"/>
      <c r="K22" s="112" t="n">
        <f aca="false">SUM(K21+1)</f>
        <v>17</v>
      </c>
      <c r="L22" s="121" t="n">
        <f aca="false">PMT($J$3/12,$J$2,$J$1)</f>
        <v>-15508.4661606394</v>
      </c>
      <c r="M22" s="121" t="n">
        <f aca="false">PPMT($J$3/12,K22,$J$2,$J$1)</f>
        <v>-2972.88436270915</v>
      </c>
      <c r="N22" s="121" t="n">
        <f aca="false">SUM(L22-M22)</f>
        <v>-12535.5817979302</v>
      </c>
      <c r="O22" s="122" t="n">
        <f aca="false">SUM(O21+M22)</f>
        <v>1826739.14194913</v>
      </c>
    </row>
    <row r="23" customFormat="false" ht="12.75" hidden="false" customHeight="false" outlineLevel="0" collapsed="false">
      <c r="A23" s="112"/>
      <c r="B23" s="117" t="n">
        <f aca="false">SUM(D6:D23)</f>
        <v>-249409.522506643</v>
      </c>
      <c r="C23" s="112" t="n">
        <f aca="false">SUM(C22+1)</f>
        <v>18</v>
      </c>
      <c r="D23" s="121" t="n">
        <f aca="false">PMT($B$3/12,$B$2,$B$1)</f>
        <v>-13856.0845837024</v>
      </c>
      <c r="E23" s="121" t="n">
        <f aca="false">PPMT($B$3/12,C23,$B$2,$B$1)</f>
        <v>-2376.14369378371</v>
      </c>
      <c r="F23" s="121" t="n">
        <f aca="false">SUM(D23-E23)</f>
        <v>-11479.9408899187</v>
      </c>
      <c r="G23" s="122" t="n">
        <f aca="false">SUM(G22+E23)</f>
        <v>1834414.3986932</v>
      </c>
      <c r="H23" s="116"/>
      <c r="I23" s="112"/>
      <c r="J23" s="117" t="n">
        <f aca="false">SUM(L6:L23)</f>
        <v>-279152.390891508</v>
      </c>
      <c r="K23" s="112" t="n">
        <f aca="false">SUM(K22+1)</f>
        <v>18</v>
      </c>
      <c r="L23" s="121" t="n">
        <f aca="false">PMT($J$3/12,$J$2,$J$1)</f>
        <v>-15508.4661606394</v>
      </c>
      <c r="M23" s="121" t="n">
        <f aca="false">PPMT($J$3/12,K23,$J$2,$J$1)</f>
        <v>-2990.22618815828</v>
      </c>
      <c r="N23" s="121" t="n">
        <f aca="false">SUM(L23-M23)</f>
        <v>-12518.2399724811</v>
      </c>
      <c r="O23" s="122" t="n">
        <f aca="false">SUM(O22+M23)</f>
        <v>1823748.91576098</v>
      </c>
    </row>
    <row r="24" customFormat="false" ht="12.75" hidden="false" customHeight="false" outlineLevel="0" collapsed="false">
      <c r="A24" s="112"/>
      <c r="B24" s="117"/>
      <c r="C24" s="112" t="n">
        <f aca="false">SUM(C23+1)</f>
        <v>19</v>
      </c>
      <c r="D24" s="121" t="n">
        <f aca="false">PMT($B$3/12,$B$2,$B$1)</f>
        <v>-13856.0845837024</v>
      </c>
      <c r="E24" s="121" t="n">
        <f aca="false">PPMT($B$3/12,C24,$B$2,$B$1)</f>
        <v>-2390.99459186986</v>
      </c>
      <c r="F24" s="121" t="n">
        <f aca="false">SUM(D24-E24)</f>
        <v>-11465.0899918325</v>
      </c>
      <c r="G24" s="122" t="n">
        <f aca="false">SUM(G23+E24)</f>
        <v>1832023.40410133</v>
      </c>
      <c r="H24" s="116"/>
      <c r="I24" s="112"/>
      <c r="J24" s="117"/>
      <c r="K24" s="112" t="n">
        <f aca="false">SUM(K23+1)</f>
        <v>19</v>
      </c>
      <c r="L24" s="121" t="n">
        <f aca="false">PMT($J$3/12,$J$2,$J$1)</f>
        <v>-15508.4661606394</v>
      </c>
      <c r="M24" s="121" t="n">
        <f aca="false">PPMT($J$3/12,K24,$J$2,$J$1)</f>
        <v>-3007.66917425587</v>
      </c>
      <c r="N24" s="121" t="n">
        <f aca="false">SUM(L24-M24)</f>
        <v>-12500.7969863835</v>
      </c>
      <c r="O24" s="122" t="n">
        <f aca="false">SUM(O23+M24)</f>
        <v>1820741.24658672</v>
      </c>
    </row>
    <row r="25" customFormat="false" ht="12.75" hidden="false" customHeight="false" outlineLevel="0" collapsed="false">
      <c r="A25" s="112"/>
      <c r="B25" s="117"/>
      <c r="C25" s="112" t="n">
        <f aca="false">SUM(C24+1)</f>
        <v>20</v>
      </c>
      <c r="D25" s="121" t="n">
        <f aca="false">PMT($B$3/12,$B$2,$B$1)</f>
        <v>-13856.0845837024</v>
      </c>
      <c r="E25" s="121" t="n">
        <f aca="false">PPMT($B$3/12,C25,$B$2,$B$1)</f>
        <v>-2405.93830806904</v>
      </c>
      <c r="F25" s="121" t="n">
        <f aca="false">SUM(D25-E25)</f>
        <v>-11450.1462756333</v>
      </c>
      <c r="G25" s="122" t="n">
        <f aca="false">SUM(G24+E25)</f>
        <v>1829617.46579326</v>
      </c>
      <c r="H25" s="116"/>
      <c r="I25" s="112"/>
      <c r="J25" s="117"/>
      <c r="K25" s="112" t="n">
        <f aca="false">SUM(K24+1)</f>
        <v>20</v>
      </c>
      <c r="L25" s="121" t="n">
        <f aca="false">PMT($J$3/12,$J$2,$J$1)</f>
        <v>-15508.4661606394</v>
      </c>
      <c r="M25" s="121" t="n">
        <f aca="false">PPMT($J$3/12,K25,$J$2,$J$1)</f>
        <v>-3025.2139111057</v>
      </c>
      <c r="N25" s="121" t="n">
        <f aca="false">SUM(L25-M25)</f>
        <v>-12483.2522495337</v>
      </c>
      <c r="O25" s="122" t="n">
        <f aca="false">SUM(O24+M25)</f>
        <v>1817716.03267562</v>
      </c>
    </row>
    <row r="26" customFormat="false" ht="12.75" hidden="false" customHeight="false" outlineLevel="0" collapsed="false">
      <c r="A26" s="112"/>
      <c r="B26" s="117"/>
      <c r="C26" s="112" t="n">
        <f aca="false">SUM(C25+1)</f>
        <v>21</v>
      </c>
      <c r="D26" s="121" t="n">
        <f aca="false">PMT($B$3/12,$B$2,$B$1)</f>
        <v>-13856.0845837024</v>
      </c>
      <c r="E26" s="121" t="n">
        <f aca="false">PPMT($B$3/12,C26,$B$2,$B$1)</f>
        <v>-2420.97542249448</v>
      </c>
      <c r="F26" s="121" t="n">
        <f aca="false">SUM(D26-E26)</f>
        <v>-11435.1091612079</v>
      </c>
      <c r="G26" s="122" t="n">
        <f aca="false">SUM(G25+E26)</f>
        <v>1827196.49037077</v>
      </c>
      <c r="H26" s="116"/>
      <c r="I26" s="112"/>
      <c r="J26" s="117"/>
      <c r="K26" s="112" t="n">
        <f aca="false">SUM(K25+1)</f>
        <v>21</v>
      </c>
      <c r="L26" s="121" t="n">
        <f aca="false">PMT($J$3/12,$J$2,$J$1)</f>
        <v>-15508.4661606394</v>
      </c>
      <c r="M26" s="121" t="n">
        <f aca="false">PPMT($J$3/12,K26,$J$2,$J$1)</f>
        <v>-3042.86099225382</v>
      </c>
      <c r="N26" s="121" t="n">
        <f aca="false">SUM(L26-M26)</f>
        <v>-12465.6051683855</v>
      </c>
      <c r="O26" s="122" t="n">
        <f aca="false">SUM(O25+M26)</f>
        <v>1814673.17168336</v>
      </c>
    </row>
    <row r="27" customFormat="false" ht="12.75" hidden="false" customHeight="false" outlineLevel="0" collapsed="false">
      <c r="A27" s="112"/>
      <c r="B27" s="117"/>
      <c r="C27" s="112" t="n">
        <f aca="false">SUM(C26+1)</f>
        <v>22</v>
      </c>
      <c r="D27" s="121" t="n">
        <f aca="false">PMT($B$3/12,$B$2,$B$1)</f>
        <v>-13856.0845837024</v>
      </c>
      <c r="E27" s="121" t="n">
        <f aca="false">PPMT($B$3/12,C27,$B$2,$B$1)</f>
        <v>-2436.10651888507</v>
      </c>
      <c r="F27" s="121" t="n">
        <f aca="false">SUM(D27-E27)</f>
        <v>-11419.9780648173</v>
      </c>
      <c r="G27" s="122" t="n">
        <f aca="false">SUM(G26+E27)</f>
        <v>1824760.38385188</v>
      </c>
      <c r="H27" s="116"/>
      <c r="I27" s="112"/>
      <c r="J27" s="117"/>
      <c r="K27" s="112" t="n">
        <f aca="false">SUM(K26+1)</f>
        <v>22</v>
      </c>
      <c r="L27" s="121" t="n">
        <f aca="false">PMT($J$3/12,$J$2,$J$1)</f>
        <v>-15508.4661606394</v>
      </c>
      <c r="M27" s="121" t="n">
        <f aca="false">PPMT($J$3/12,K27,$J$2,$J$1)</f>
        <v>-3060.61101470863</v>
      </c>
      <c r="N27" s="121" t="n">
        <f aca="false">SUM(L27-M27)</f>
        <v>-12447.8551459307</v>
      </c>
      <c r="O27" s="122" t="n">
        <f aca="false">SUM(O26+M27)</f>
        <v>1811612.56066865</v>
      </c>
    </row>
    <row r="28" customFormat="false" ht="12.75" hidden="false" customHeight="false" outlineLevel="0" collapsed="false">
      <c r="A28" s="112"/>
      <c r="B28" s="117"/>
      <c r="C28" s="112" t="n">
        <f aca="false">SUM(C27+1)</f>
        <v>23</v>
      </c>
      <c r="D28" s="121" t="n">
        <f aca="false">PMT($B$3/12,$B$2,$B$1)</f>
        <v>-13856.0845837024</v>
      </c>
      <c r="E28" s="121" t="n">
        <f aca="false">PPMT($B$3/12,C28,$B$2,$B$1)</f>
        <v>-2451.3321846281</v>
      </c>
      <c r="F28" s="121" t="n">
        <f aca="false">SUM(D28-E28)</f>
        <v>-11404.7523990743</v>
      </c>
      <c r="G28" s="122" t="n">
        <f aca="false">SUM(G27+E28)</f>
        <v>1822309.05166726</v>
      </c>
      <c r="H28" s="116"/>
      <c r="I28" s="112"/>
      <c r="J28" s="117"/>
      <c r="K28" s="112" t="n">
        <f aca="false">SUM(K27+1)</f>
        <v>23</v>
      </c>
      <c r="L28" s="121" t="n">
        <f aca="false">PMT($J$3/12,$J$2,$J$1)</f>
        <v>-15508.4661606394</v>
      </c>
      <c r="M28" s="121" t="n">
        <f aca="false">PPMT($J$3/12,K28,$J$2,$J$1)</f>
        <v>-3078.4645789611</v>
      </c>
      <c r="N28" s="121" t="n">
        <f aca="false">SUM(L28-M28)</f>
        <v>-12430.0015816783</v>
      </c>
      <c r="O28" s="122" t="n">
        <f aca="false">SUM(O27+M28)</f>
        <v>1808534.09608969</v>
      </c>
    </row>
    <row r="29" customFormat="false" ht="12.75" hidden="false" customHeight="false" outlineLevel="0" collapsed="false">
      <c r="A29" s="112"/>
      <c r="B29" s="117" t="n">
        <f aca="false">SUM(D18:D29)</f>
        <v>-166273.015004428</v>
      </c>
      <c r="C29" s="112" t="n">
        <f aca="false">SUM(C28+1)</f>
        <v>24</v>
      </c>
      <c r="D29" s="121" t="n">
        <f aca="false">PMT($B$3/12,$B$2,$B$1)</f>
        <v>-13856.0845837024</v>
      </c>
      <c r="E29" s="121" t="n">
        <f aca="false">PPMT($B$3/12,C29,$B$2,$B$1)</f>
        <v>-2466.65301078202</v>
      </c>
      <c r="F29" s="121" t="n">
        <f aca="false">SUM(D29-E29)</f>
        <v>-11389.4315729203</v>
      </c>
      <c r="G29" s="122" t="n">
        <f aca="false">SUM(G28+E29)</f>
        <v>1819842.39865647</v>
      </c>
      <c r="H29" s="116"/>
      <c r="I29" s="112"/>
      <c r="J29" s="117" t="n">
        <f aca="false">SUM(L18:L29)</f>
        <v>-186101.593927672</v>
      </c>
      <c r="K29" s="112" t="n">
        <f aca="false">SUM(K28+1)</f>
        <v>24</v>
      </c>
      <c r="L29" s="121" t="n">
        <f aca="false">PMT($J$3/12,$J$2,$J$1)</f>
        <v>-15508.4661606394</v>
      </c>
      <c r="M29" s="121" t="n">
        <f aca="false">PPMT($J$3/12,K29,$J$2,$J$1)</f>
        <v>-3096.42228900504</v>
      </c>
      <c r="N29" s="121" t="n">
        <f aca="false">SUM(L29-M29)</f>
        <v>-12412.0438716343</v>
      </c>
      <c r="O29" s="122" t="n">
        <f aca="false">SUM(O28+M29)</f>
        <v>1805437.67380069</v>
      </c>
    </row>
    <row r="30" customFormat="false" ht="12.75" hidden="false" customHeight="false" outlineLevel="0" collapsed="false">
      <c r="A30" s="112"/>
      <c r="B30" s="117"/>
      <c r="C30" s="112" t="n">
        <f aca="false">SUM(C29+1)</f>
        <v>25</v>
      </c>
      <c r="D30" s="121" t="n">
        <f aca="false">PMT($B$3/12,$B$2,$B$1)</f>
        <v>-13856.0845837024</v>
      </c>
      <c r="E30" s="121" t="n">
        <f aca="false">PPMT($B$3/12,C30,$B$2,$B$1)</f>
        <v>-2482.06959209941</v>
      </c>
      <c r="F30" s="121" t="n">
        <f aca="false">SUM(D30-E30)</f>
        <v>-11374.014991603</v>
      </c>
      <c r="G30" s="122" t="n">
        <f aca="false">SUM(G29+E30)</f>
        <v>1817360.32906437</v>
      </c>
      <c r="H30" s="116"/>
      <c r="I30" s="112"/>
      <c r="J30" s="117"/>
      <c r="K30" s="112" t="n">
        <f aca="false">SUM(K29+1)</f>
        <v>25</v>
      </c>
      <c r="L30" s="121" t="n">
        <f aca="false">PMT($J$3/12,$J$2,$J$1)</f>
        <v>-15508.4661606394</v>
      </c>
      <c r="M30" s="121" t="n">
        <f aca="false">PPMT($J$3/12,K30,$J$2,$J$1)</f>
        <v>-3114.48475235757</v>
      </c>
      <c r="N30" s="121" t="n">
        <f aca="false">SUM(L30-M30)</f>
        <v>-12393.9814082818</v>
      </c>
      <c r="O30" s="122" t="n">
        <f aca="false">SUM(O29+M30)</f>
        <v>1802323.18904833</v>
      </c>
    </row>
    <row r="31" customFormat="false" ht="12.75" hidden="false" customHeight="false" outlineLevel="0" collapsed="false">
      <c r="A31" s="112"/>
      <c r="B31" s="117"/>
      <c r="C31" s="112" t="n">
        <f aca="false">SUM(C30+1)</f>
        <v>26</v>
      </c>
      <c r="D31" s="121" t="n">
        <f aca="false">PMT($B$3/12,$B$2,$B$1)</f>
        <v>-13856.0845837024</v>
      </c>
      <c r="E31" s="121" t="n">
        <f aca="false">PPMT($B$3/12,C31,$B$2,$B$1)</f>
        <v>-2497.58252705003</v>
      </c>
      <c r="F31" s="121" t="n">
        <f aca="false">SUM(D31-E31)</f>
        <v>-11358.5020566523</v>
      </c>
      <c r="G31" s="122" t="n">
        <f aca="false">SUM(G30+E31)</f>
        <v>1814862.74653732</v>
      </c>
      <c r="H31" s="116"/>
      <c r="I31" s="112"/>
      <c r="J31" s="117"/>
      <c r="K31" s="112" t="n">
        <f aca="false">SUM(K30+1)</f>
        <v>26</v>
      </c>
      <c r="L31" s="121" t="n">
        <f aca="false">PMT($J$3/12,$J$2,$J$1)</f>
        <v>-15508.4661606394</v>
      </c>
      <c r="M31" s="121" t="n">
        <f aca="false">PPMT($J$3/12,K31,$J$2,$J$1)</f>
        <v>-3132.65258007965</v>
      </c>
      <c r="N31" s="121" t="n">
        <f aca="false">SUM(L31-M31)</f>
        <v>-12375.8135805597</v>
      </c>
      <c r="O31" s="122" t="n">
        <f aca="false">SUM(O30+M31)</f>
        <v>1799190.53646825</v>
      </c>
    </row>
    <row r="32" customFormat="false" ht="12.75" hidden="false" customHeight="false" outlineLevel="0" collapsed="false">
      <c r="A32" s="112"/>
      <c r="B32" s="117"/>
      <c r="C32" s="112" t="n">
        <f aca="false">SUM(C31+1)</f>
        <v>27</v>
      </c>
      <c r="D32" s="121" t="n">
        <f aca="false">PMT($B$3/12,$B$2,$B$1)</f>
        <v>-13856.0845837024</v>
      </c>
      <c r="E32" s="121" t="n">
        <f aca="false">PPMT($B$3/12,C32,$B$2,$B$1)</f>
        <v>-2513.1924178441</v>
      </c>
      <c r="F32" s="121" t="n">
        <f aca="false">SUM(D32-E32)</f>
        <v>-11342.8921658583</v>
      </c>
      <c r="G32" s="122" t="n">
        <f aca="false">SUM(G31+E32)</f>
        <v>1812349.55411948</v>
      </c>
      <c r="H32" s="116"/>
      <c r="I32" s="112"/>
      <c r="J32" s="117"/>
      <c r="K32" s="112" t="n">
        <f aca="false">SUM(K31+1)</f>
        <v>27</v>
      </c>
      <c r="L32" s="121" t="n">
        <f aca="false">PMT($J$3/12,$J$2,$J$1)</f>
        <v>-15508.4661606394</v>
      </c>
      <c r="M32" s="121" t="n">
        <f aca="false">PPMT($J$3/12,K32,$J$2,$J$1)</f>
        <v>-3150.92638679679</v>
      </c>
      <c r="N32" s="121" t="n">
        <f aca="false">SUM(L32-M32)</f>
        <v>-12357.5397738426</v>
      </c>
      <c r="O32" s="122" t="n">
        <f aca="false">SUM(O31+M32)</f>
        <v>1796039.61008145</v>
      </c>
    </row>
    <row r="33" customFormat="false" ht="12.75" hidden="false" customHeight="false" outlineLevel="0" collapsed="false">
      <c r="A33" s="112"/>
      <c r="B33" s="117"/>
      <c r="C33" s="112" t="n">
        <f aca="false">SUM(C32+1)</f>
        <v>28</v>
      </c>
      <c r="D33" s="121" t="n">
        <f aca="false">PMT($B$3/12,$B$2,$B$1)</f>
        <v>-13856.0845837024</v>
      </c>
      <c r="E33" s="121" t="n">
        <f aca="false">PPMT($B$3/12,C33,$B$2,$B$1)</f>
        <v>-2528.89987045562</v>
      </c>
      <c r="F33" s="121" t="n">
        <f aca="false">SUM(D33-E33)</f>
        <v>-11327.1847132467</v>
      </c>
      <c r="G33" s="122" t="n">
        <f aca="false">SUM(G32+E33)</f>
        <v>1809820.65424902</v>
      </c>
      <c r="H33" s="116"/>
      <c r="I33" s="112"/>
      <c r="J33" s="117"/>
      <c r="K33" s="112" t="n">
        <f aca="false">SUM(K32+1)</f>
        <v>28</v>
      </c>
      <c r="L33" s="121" t="n">
        <f aca="false">PMT($J$3/12,$J$2,$J$1)</f>
        <v>-15508.4661606394</v>
      </c>
      <c r="M33" s="121" t="n">
        <f aca="false">PPMT($J$3/12,K33,$J$2,$J$1)</f>
        <v>-3169.30679071977</v>
      </c>
      <c r="N33" s="121" t="n">
        <f aca="false">SUM(L33-M33)</f>
        <v>-12339.1593699196</v>
      </c>
      <c r="O33" s="122" t="n">
        <f aca="false">SUM(O32+M33)</f>
        <v>1792870.30329073</v>
      </c>
    </row>
    <row r="34" customFormat="false" ht="12.75" hidden="false" customHeight="false" outlineLevel="0" collapsed="false">
      <c r="A34" s="112"/>
      <c r="B34" s="117"/>
      <c r="C34" s="112" t="n">
        <f aca="false">SUM(C33+1)</f>
        <v>29</v>
      </c>
      <c r="D34" s="121" t="n">
        <f aca="false">PMT($B$3/12,$B$2,$B$1)</f>
        <v>-13856.0845837024</v>
      </c>
      <c r="E34" s="121" t="n">
        <f aca="false">PPMT($B$3/12,C34,$B$2,$B$1)</f>
        <v>-2544.70549464597</v>
      </c>
      <c r="F34" s="121" t="n">
        <f aca="false">SUM(D34-E34)</f>
        <v>-11311.3790890564</v>
      </c>
      <c r="G34" s="122" t="n">
        <f aca="false">SUM(G33+E34)</f>
        <v>1807275.94875438</v>
      </c>
      <c r="H34" s="116"/>
      <c r="I34" s="112"/>
      <c r="J34" s="117"/>
      <c r="K34" s="112" t="n">
        <f aca="false">SUM(K33+1)</f>
        <v>29</v>
      </c>
      <c r="L34" s="121" t="n">
        <f aca="false">PMT($J$3/12,$J$2,$J$1)</f>
        <v>-15508.4661606394</v>
      </c>
      <c r="M34" s="121" t="n">
        <f aca="false">PPMT($J$3/12,K34,$J$2,$J$1)</f>
        <v>-3187.79441366563</v>
      </c>
      <c r="N34" s="121" t="n">
        <f aca="false">SUM(L34-M34)</f>
        <v>-12320.6717469737</v>
      </c>
      <c r="O34" s="122" t="n">
        <f aca="false">SUM(O33+M34)</f>
        <v>1789682.50887707</v>
      </c>
    </row>
    <row r="35" customFormat="false" ht="12.75" hidden="false" customHeight="false" outlineLevel="0" collapsed="false">
      <c r="A35" s="112"/>
      <c r="B35" s="117"/>
      <c r="C35" s="112" t="n">
        <f aca="false">SUM(C34+1)</f>
        <v>30</v>
      </c>
      <c r="D35" s="121" t="n">
        <f aca="false">PMT($B$3/12,$B$2,$B$1)</f>
        <v>-13856.0845837024</v>
      </c>
      <c r="E35" s="121" t="n">
        <f aca="false">PPMT($B$3/12,C35,$B$2,$B$1)</f>
        <v>-2560.60990398751</v>
      </c>
      <c r="F35" s="121" t="n">
        <f aca="false">SUM(D35-E35)</f>
        <v>-11295.4746797149</v>
      </c>
      <c r="G35" s="122" t="n">
        <f aca="false">SUM(G34+E35)</f>
        <v>1804715.33885039</v>
      </c>
      <c r="H35" s="116"/>
      <c r="I35" s="112"/>
      <c r="J35" s="117"/>
      <c r="K35" s="112" t="n">
        <f aca="false">SUM(K34+1)</f>
        <v>30</v>
      </c>
      <c r="L35" s="121" t="n">
        <f aca="false">PMT($J$3/12,$J$2,$J$1)</f>
        <v>-15508.4661606394</v>
      </c>
      <c r="M35" s="121" t="n">
        <f aca="false">PPMT($J$3/12,K35,$J$2,$J$1)</f>
        <v>-3206.38988107868</v>
      </c>
      <c r="N35" s="121" t="n">
        <f aca="false">SUM(L35-M35)</f>
        <v>-12302.0762795607</v>
      </c>
      <c r="O35" s="122" t="n">
        <f aca="false">SUM(O34+M35)</f>
        <v>1786476.11899599</v>
      </c>
    </row>
    <row r="36" customFormat="false" ht="12.75" hidden="false" customHeight="false" outlineLevel="0" collapsed="false">
      <c r="A36" s="112"/>
      <c r="B36" s="117"/>
      <c r="C36" s="112" t="n">
        <f aca="false">SUM(C35+1)</f>
        <v>31</v>
      </c>
      <c r="D36" s="121" t="n">
        <f aca="false">PMT($B$3/12,$B$2,$B$1)</f>
        <v>-13856.0845837024</v>
      </c>
      <c r="E36" s="121" t="n">
        <f aca="false">PPMT($B$3/12,C36,$B$2,$B$1)</f>
        <v>-2576.61371588743</v>
      </c>
      <c r="F36" s="121" t="n">
        <f aca="false">SUM(D36-E36)</f>
        <v>-11279.4708678149</v>
      </c>
      <c r="G36" s="122" t="n">
        <f aca="false">SUM(G35+E36)</f>
        <v>1802138.7251345</v>
      </c>
      <c r="H36" s="116"/>
      <c r="I36" s="112"/>
      <c r="J36" s="117"/>
      <c r="K36" s="112" t="n">
        <f aca="false">SUM(K35+1)</f>
        <v>31</v>
      </c>
      <c r="L36" s="121" t="n">
        <f aca="false">PMT($J$3/12,$J$2,$J$1)</f>
        <v>-15508.4661606394</v>
      </c>
      <c r="M36" s="121" t="n">
        <f aca="false">PPMT($J$3/12,K36,$J$2,$J$1)</f>
        <v>-3225.09382205164</v>
      </c>
      <c r="N36" s="121" t="n">
        <f aca="false">SUM(L36-M36)</f>
        <v>-12283.3723385877</v>
      </c>
      <c r="O36" s="122" t="n">
        <f aca="false">SUM(O35+M36)</f>
        <v>1783251.02517394</v>
      </c>
    </row>
    <row r="37" customFormat="false" ht="12.75" hidden="false" customHeight="false" outlineLevel="0" collapsed="false">
      <c r="A37" s="112"/>
      <c r="B37" s="117"/>
      <c r="C37" s="112" t="n">
        <f aca="false">SUM(C36+1)</f>
        <v>32</v>
      </c>
      <c r="D37" s="121" t="n">
        <f aca="false">PMT($B$3/12,$B$2,$B$1)</f>
        <v>-13856.0845837024</v>
      </c>
      <c r="E37" s="121" t="n">
        <f aca="false">PPMT($B$3/12,C37,$B$2,$B$1)</f>
        <v>-2592.71755161173</v>
      </c>
      <c r="F37" s="121" t="n">
        <f aca="false">SUM(D37-E37)</f>
        <v>-11263.3670320906</v>
      </c>
      <c r="G37" s="122" t="n">
        <f aca="false">SUM(G36+E37)</f>
        <v>1799546.00758289</v>
      </c>
      <c r="H37" s="116"/>
      <c r="I37" s="112"/>
      <c r="J37" s="117"/>
      <c r="K37" s="112" t="n">
        <f aca="false">SUM(K36+1)</f>
        <v>32</v>
      </c>
      <c r="L37" s="121" t="n">
        <f aca="false">PMT($J$3/12,$J$2,$J$1)</f>
        <v>-15508.4661606394</v>
      </c>
      <c r="M37" s="121" t="n">
        <f aca="false">PPMT($J$3/12,K37,$J$2,$J$1)</f>
        <v>-3243.90686934694</v>
      </c>
      <c r="N37" s="121" t="n">
        <f aca="false">SUM(L37-M37)</f>
        <v>-12264.5592912924</v>
      </c>
      <c r="O37" s="122" t="n">
        <f aca="false">SUM(O36+M37)</f>
        <v>1780007.11830459</v>
      </c>
    </row>
    <row r="38" customFormat="false" ht="12.75" hidden="false" customHeight="false" outlineLevel="0" collapsed="false">
      <c r="A38" s="112"/>
      <c r="B38" s="117"/>
      <c r="C38" s="112" t="n">
        <f aca="false">SUM(C37+1)</f>
        <v>33</v>
      </c>
      <c r="D38" s="121" t="n">
        <f aca="false">PMT($B$3/12,$B$2,$B$1)</f>
        <v>-13856.0845837024</v>
      </c>
      <c r="E38" s="121" t="n">
        <f aca="false">PPMT($B$3/12,C38,$B$2,$B$1)</f>
        <v>-2608.9220363093</v>
      </c>
      <c r="F38" s="121" t="n">
        <f aca="false">SUM(D38-E38)</f>
        <v>-11247.1625473931</v>
      </c>
      <c r="G38" s="122" t="n">
        <f aca="false">SUM(G37+E38)</f>
        <v>1796937.08554658</v>
      </c>
      <c r="H38" s="116"/>
      <c r="I38" s="112"/>
      <c r="J38" s="117"/>
      <c r="K38" s="112" t="n">
        <f aca="false">SUM(K37+1)</f>
        <v>33</v>
      </c>
      <c r="L38" s="121" t="n">
        <f aca="false">PMT($J$3/12,$J$2,$J$1)</f>
        <v>-15508.4661606394</v>
      </c>
      <c r="M38" s="121" t="n">
        <f aca="false">PPMT($J$3/12,K38,$J$2,$J$1)</f>
        <v>-3262.82965941813</v>
      </c>
      <c r="N38" s="121" t="n">
        <f aca="false">SUM(L38-M38)</f>
        <v>-12245.6365012212</v>
      </c>
      <c r="O38" s="122" t="n">
        <f aca="false">SUM(O37+M38)</f>
        <v>1776744.28864517</v>
      </c>
    </row>
    <row r="39" customFormat="false" ht="12.75" hidden="false" customHeight="false" outlineLevel="0" collapsed="false">
      <c r="A39" s="112"/>
      <c r="B39" s="117"/>
      <c r="C39" s="112" t="n">
        <f aca="false">SUM(C38+1)</f>
        <v>34</v>
      </c>
      <c r="D39" s="121" t="n">
        <f aca="false">PMT($B$3/12,$B$2,$B$1)</f>
        <v>-13856.0845837024</v>
      </c>
      <c r="E39" s="121" t="n">
        <f aca="false">PPMT($B$3/12,C39,$B$2,$B$1)</f>
        <v>-2625.22779903623</v>
      </c>
      <c r="F39" s="121" t="n">
        <f aca="false">SUM(D39-E39)</f>
        <v>-11230.8567846661</v>
      </c>
      <c r="G39" s="122" t="n">
        <f aca="false">SUM(G38+E39)</f>
        <v>1794311.85774755</v>
      </c>
      <c r="H39" s="116"/>
      <c r="I39" s="112"/>
      <c r="J39" s="117"/>
      <c r="K39" s="112" t="n">
        <f aca="false">SUM(K38+1)</f>
        <v>34</v>
      </c>
      <c r="L39" s="121" t="n">
        <f aca="false">PMT($J$3/12,$J$2,$J$1)</f>
        <v>-15508.4661606394</v>
      </c>
      <c r="M39" s="121" t="n">
        <f aca="false">PPMT($J$3/12,K39,$J$2,$J$1)</f>
        <v>-3281.86283243141</v>
      </c>
      <c r="N39" s="121" t="n">
        <f aca="false">SUM(L39-M39)</f>
        <v>-12226.6033282079</v>
      </c>
      <c r="O39" s="122" t="n">
        <f aca="false">SUM(O38+M39)</f>
        <v>1773462.42581274</v>
      </c>
    </row>
    <row r="40" customFormat="false" ht="12.75" hidden="false" customHeight="false" outlineLevel="0" collapsed="false">
      <c r="A40" s="112"/>
      <c r="B40" s="117"/>
      <c r="C40" s="112" t="n">
        <f aca="false">SUM(C39+1)</f>
        <v>35</v>
      </c>
      <c r="D40" s="121" t="n">
        <f aca="false">PMT($B$3/12,$B$2,$B$1)</f>
        <v>-13856.0845837024</v>
      </c>
      <c r="E40" s="121" t="n">
        <f aca="false">PPMT($B$3/12,C40,$B$2,$B$1)</f>
        <v>-2641.63547278021</v>
      </c>
      <c r="F40" s="121" t="n">
        <f aca="false">SUM(D40-E40)</f>
        <v>-11214.4491109222</v>
      </c>
      <c r="G40" s="122" t="n">
        <f aca="false">SUM(G39+E40)</f>
        <v>1791670.22227477</v>
      </c>
      <c r="H40" s="116"/>
      <c r="I40" s="112"/>
      <c r="J40" s="117"/>
      <c r="K40" s="112" t="n">
        <f aca="false">SUM(K39+1)</f>
        <v>35</v>
      </c>
      <c r="L40" s="121" t="n">
        <f aca="false">PMT($J$3/12,$J$2,$J$1)</f>
        <v>-15508.4661606394</v>
      </c>
      <c r="M40" s="121" t="n">
        <f aca="false">PPMT($J$3/12,K40,$J$2,$J$1)</f>
        <v>-3301.00703228725</v>
      </c>
      <c r="N40" s="121" t="n">
        <f aca="false">SUM(L40-M40)</f>
        <v>-12207.4591283521</v>
      </c>
      <c r="O40" s="122" t="n">
        <f aca="false">SUM(O39+M40)</f>
        <v>1770161.41878045</v>
      </c>
    </row>
    <row r="41" customFormat="false" ht="12.75" hidden="false" customHeight="false" outlineLevel="0" collapsed="false">
      <c r="A41" s="112"/>
      <c r="B41" s="117" t="n">
        <f aca="false">SUM(D30:D41)</f>
        <v>-166273.015004428</v>
      </c>
      <c r="C41" s="112" t="n">
        <f aca="false">SUM(C40+1)</f>
        <v>36</v>
      </c>
      <c r="D41" s="121" t="n">
        <f aca="false">PMT($B$3/12,$B$2,$B$1)</f>
        <v>-13856.0845837024</v>
      </c>
      <c r="E41" s="121" t="n">
        <f aca="false">PPMT($B$3/12,C41,$B$2,$B$1)</f>
        <v>-2658.14569448509</v>
      </c>
      <c r="F41" s="121" t="n">
        <f aca="false">SUM(D41-E41)</f>
        <v>-11197.9388892173</v>
      </c>
      <c r="G41" s="122" t="n">
        <f aca="false">SUM(G40+E41)</f>
        <v>1789012.07658028</v>
      </c>
      <c r="H41" s="116"/>
      <c r="I41" s="112"/>
      <c r="J41" s="117" t="n">
        <f aca="false">SUM(L30:L41)</f>
        <v>-186101.593927672</v>
      </c>
      <c r="K41" s="112" t="n">
        <f aca="false">SUM(K40+1)</f>
        <v>36</v>
      </c>
      <c r="L41" s="121" t="n">
        <f aca="false">PMT($J$3/12,$J$2,$J$1)</f>
        <v>-15508.4661606394</v>
      </c>
      <c r="M41" s="121" t="n">
        <f aca="false">PPMT($J$3/12,K41,$J$2,$J$1)</f>
        <v>-3320.26290664226</v>
      </c>
      <c r="N41" s="121" t="n">
        <f aca="false">SUM(L41-M41)</f>
        <v>-12188.2032539971</v>
      </c>
      <c r="O41" s="122" t="n">
        <f aca="false">SUM(O40+M41)</f>
        <v>1766841.15587381</v>
      </c>
    </row>
    <row r="42" customFormat="false" ht="12.75" hidden="false" customHeight="false" outlineLevel="0" collapsed="false">
      <c r="A42" s="112"/>
      <c r="B42" s="117"/>
      <c r="C42" s="112" t="n">
        <f aca="false">SUM(C41+1)</f>
        <v>37</v>
      </c>
      <c r="D42" s="121" t="n">
        <f aca="false">PMT($B$3/12,$B$2,$B$1)</f>
        <v>-13856.0845837024</v>
      </c>
      <c r="E42" s="121" t="n">
        <f aca="false">PPMT($B$3/12,C42,$B$2,$B$1)</f>
        <v>-2674.75910507562</v>
      </c>
      <c r="F42" s="121" t="n">
        <f aca="false">SUM(D42-E42)</f>
        <v>-11181.3254786267</v>
      </c>
      <c r="G42" s="122" t="n">
        <f aca="false">SUM(G41+E42)</f>
        <v>1786337.3174752</v>
      </c>
      <c r="H42" s="116"/>
      <c r="I42" s="112"/>
      <c r="J42" s="117"/>
      <c r="K42" s="112" t="n">
        <f aca="false">SUM(K41+1)</f>
        <v>37</v>
      </c>
      <c r="L42" s="121" t="n">
        <f aca="false">PMT($J$3/12,$J$2,$J$1)</f>
        <v>-15508.4661606394</v>
      </c>
      <c r="M42" s="121" t="n">
        <f aca="false">PPMT($J$3/12,K42,$J$2,$J$1)</f>
        <v>-3339.63110693101</v>
      </c>
      <c r="N42" s="121" t="n">
        <f aca="false">SUM(L42-M42)</f>
        <v>-12168.8350537083</v>
      </c>
      <c r="O42" s="122" t="n">
        <f aca="false">SUM(O41+M42)</f>
        <v>1763501.52476688</v>
      </c>
    </row>
    <row r="43" customFormat="false" ht="12.75" hidden="false" customHeight="false" outlineLevel="0" collapsed="false">
      <c r="A43" s="112"/>
      <c r="B43" s="117"/>
      <c r="C43" s="112" t="n">
        <f aca="false">SUM(C42+1)</f>
        <v>38</v>
      </c>
      <c r="D43" s="121" t="n">
        <f aca="false">PMT($B$3/12,$B$2,$B$1)</f>
        <v>-13856.0845837024</v>
      </c>
      <c r="E43" s="121" t="n">
        <f aca="false">PPMT($B$3/12,C43,$B$2,$B$1)</f>
        <v>-2691.47634948234</v>
      </c>
      <c r="F43" s="121" t="n">
        <f aca="false">SUM(D43-E43)</f>
        <v>-11164.60823422</v>
      </c>
      <c r="G43" s="122" t="n">
        <f aca="false">SUM(G42+E43)</f>
        <v>1783645.84112572</v>
      </c>
      <c r="H43" s="116"/>
      <c r="I43" s="112"/>
      <c r="J43" s="117"/>
      <c r="K43" s="112" t="n">
        <f aca="false">SUM(K42+1)</f>
        <v>38</v>
      </c>
      <c r="L43" s="121" t="n">
        <f aca="false">PMT($J$3/12,$J$2,$J$1)</f>
        <v>-15508.4661606394</v>
      </c>
      <c r="M43" s="121" t="n">
        <f aca="false">PPMT($J$3/12,K43,$J$2,$J$1)</f>
        <v>-3359.11228838811</v>
      </c>
      <c r="N43" s="121" t="n">
        <f aca="false">SUM(L43-M43)</f>
        <v>-12149.3538722512</v>
      </c>
      <c r="O43" s="122" t="n">
        <f aca="false">SUM(O42+M43)</f>
        <v>1760142.41247849</v>
      </c>
    </row>
    <row r="44" customFormat="false" ht="12.75" hidden="false" customHeight="false" outlineLevel="0" collapsed="false">
      <c r="A44" s="112"/>
      <c r="B44" s="117"/>
      <c r="C44" s="112" t="n">
        <f aca="false">SUM(C43+1)</f>
        <v>39</v>
      </c>
      <c r="D44" s="121" t="n">
        <f aca="false">PMT($B$3/12,$B$2,$B$1)</f>
        <v>-13856.0845837024</v>
      </c>
      <c r="E44" s="121" t="n">
        <f aca="false">PPMT($B$3/12,C44,$B$2,$B$1)</f>
        <v>-2708.29807666661</v>
      </c>
      <c r="F44" s="121" t="n">
        <f aca="false">SUM(D44-E44)</f>
        <v>-11147.7865070358</v>
      </c>
      <c r="G44" s="122" t="n">
        <f aca="false">SUM(G43+E44)</f>
        <v>1780937.54304906</v>
      </c>
      <c r="H44" s="116"/>
      <c r="I44" s="112"/>
      <c r="J44" s="117"/>
      <c r="K44" s="112" t="n">
        <f aca="false">SUM(K43+1)</f>
        <v>39</v>
      </c>
      <c r="L44" s="121" t="n">
        <f aca="false">PMT($J$3/12,$J$2,$J$1)</f>
        <v>-15508.4661606394</v>
      </c>
      <c r="M44" s="121" t="n">
        <f aca="false">PPMT($J$3/12,K44,$J$2,$J$1)</f>
        <v>-3378.70711007037</v>
      </c>
      <c r="N44" s="121" t="n">
        <f aca="false">SUM(L44-M44)</f>
        <v>-12129.759050569</v>
      </c>
      <c r="O44" s="122" t="n">
        <f aca="false">SUM(O43+M44)</f>
        <v>1756763.70536842</v>
      </c>
    </row>
    <row r="45" customFormat="false" ht="12.75" hidden="false" customHeight="false" outlineLevel="0" collapsed="false">
      <c r="A45" s="112"/>
      <c r="B45" s="117"/>
      <c r="C45" s="112" t="n">
        <f aca="false">SUM(C44+1)</f>
        <v>40</v>
      </c>
      <c r="D45" s="121" t="n">
        <f aca="false">PMT($B$3/12,$B$2,$B$1)</f>
        <v>-13856.0845837024</v>
      </c>
      <c r="E45" s="121" t="n">
        <f aca="false">PPMT($B$3/12,C45,$B$2,$B$1)</f>
        <v>-2725.22493964577</v>
      </c>
      <c r="F45" s="121" t="n">
        <f aca="false">SUM(D45-E45)</f>
        <v>-11130.8596440566</v>
      </c>
      <c r="G45" s="122" t="n">
        <f aca="false">SUM(G44+E45)</f>
        <v>1778212.31810941</v>
      </c>
      <c r="H45" s="116"/>
      <c r="I45" s="112"/>
      <c r="J45" s="117"/>
      <c r="K45" s="112" t="n">
        <f aca="false">SUM(K44+1)</f>
        <v>40</v>
      </c>
      <c r="L45" s="121" t="n">
        <f aca="false">PMT($J$3/12,$J$2,$J$1)</f>
        <v>-15508.4661606394</v>
      </c>
      <c r="M45" s="121" t="n">
        <f aca="false">PPMT($J$3/12,K45,$J$2,$J$1)</f>
        <v>-3398.41623487912</v>
      </c>
      <c r="N45" s="121" t="n">
        <f aca="false">SUM(L45-M45)</f>
        <v>-12110.0499257602</v>
      </c>
      <c r="O45" s="122" t="n">
        <f aca="false">SUM(O44+M45)</f>
        <v>1753365.28913354</v>
      </c>
    </row>
    <row r="46" customFormat="false" ht="12.75" hidden="false" customHeight="false" outlineLevel="0" collapsed="false">
      <c r="A46" s="112"/>
      <c r="B46" s="117"/>
      <c r="C46" s="112" t="n">
        <f aca="false">SUM(C45+1)</f>
        <v>41</v>
      </c>
      <c r="D46" s="121" t="n">
        <f aca="false">PMT($B$3/12,$B$2,$B$1)</f>
        <v>-13856.0845837024</v>
      </c>
      <c r="E46" s="121" t="n">
        <f aca="false">PPMT($B$3/12,C46,$B$2,$B$1)</f>
        <v>-2742.25759551856</v>
      </c>
      <c r="F46" s="121" t="n">
        <f aca="false">SUM(D46-E46)</f>
        <v>-11113.8269881838</v>
      </c>
      <c r="G46" s="122" t="n">
        <f aca="false">SUM(G45+E46)</f>
        <v>1775470.06051389</v>
      </c>
      <c r="H46" s="116"/>
      <c r="I46" s="112"/>
      <c r="J46" s="117"/>
      <c r="K46" s="112" t="n">
        <f aca="false">SUM(K45+1)</f>
        <v>41</v>
      </c>
      <c r="L46" s="121" t="n">
        <f aca="false">PMT($J$3/12,$J$2,$J$1)</f>
        <v>-15508.4661606394</v>
      </c>
      <c r="M46" s="121" t="n">
        <f aca="false">PPMT($J$3/12,K46,$J$2,$J$1)</f>
        <v>-3418.24032958258</v>
      </c>
      <c r="N46" s="121" t="n">
        <f aca="false">SUM(L46-M46)</f>
        <v>-12090.2258310568</v>
      </c>
      <c r="O46" s="122" t="n">
        <f aca="false">SUM(O45+M46)</f>
        <v>1749947.04880396</v>
      </c>
    </row>
    <row r="47" customFormat="false" ht="12.75" hidden="false" customHeight="false" outlineLevel="0" collapsed="false">
      <c r="A47" s="112"/>
      <c r="B47" s="117"/>
      <c r="C47" s="112" t="n">
        <f aca="false">SUM(C46+1)</f>
        <v>42</v>
      </c>
      <c r="D47" s="121" t="n">
        <f aca="false">PMT($B$3/12,$B$2,$B$1)</f>
        <v>-13856.0845837024</v>
      </c>
      <c r="E47" s="121" t="n">
        <f aca="false">PPMT($B$3/12,C47,$B$2,$B$1)</f>
        <v>-2759.39670549055</v>
      </c>
      <c r="F47" s="121" t="n">
        <f aca="false">SUM(D47-E47)</f>
        <v>-11096.6878782118</v>
      </c>
      <c r="G47" s="122" t="n">
        <f aca="false">SUM(G46+E47)</f>
        <v>1772710.6638084</v>
      </c>
      <c r="H47" s="116"/>
      <c r="I47" s="112"/>
      <c r="J47" s="117"/>
      <c r="K47" s="112" t="n">
        <f aca="false">SUM(K46+1)</f>
        <v>42</v>
      </c>
      <c r="L47" s="121" t="n">
        <f aca="false">PMT($J$3/12,$J$2,$J$1)</f>
        <v>-15508.4661606394</v>
      </c>
      <c r="M47" s="121" t="n">
        <f aca="false">PPMT($J$3/12,K47,$J$2,$J$1)</f>
        <v>-3438.18006483847</v>
      </c>
      <c r="N47" s="121" t="n">
        <f aca="false">SUM(L47-M47)</f>
        <v>-12070.2860958009</v>
      </c>
      <c r="O47" s="122" t="n">
        <f aca="false">SUM(O46+M47)</f>
        <v>1746508.86873912</v>
      </c>
    </row>
    <row r="48" customFormat="false" ht="12.75" hidden="false" customHeight="false" outlineLevel="0" collapsed="false">
      <c r="A48" s="112"/>
      <c r="B48" s="117"/>
      <c r="C48" s="112" t="n">
        <f aca="false">SUM(C47+1)</f>
        <v>43</v>
      </c>
      <c r="D48" s="121" t="n">
        <f aca="false">PMT($B$3/12,$B$2,$B$1)</f>
        <v>-13856.0845837024</v>
      </c>
      <c r="E48" s="121" t="n">
        <f aca="false">PPMT($B$3/12,C48,$B$2,$B$1)</f>
        <v>-2776.64293489987</v>
      </c>
      <c r="F48" s="121" t="n">
        <f aca="false">SUM(D48-E48)</f>
        <v>-11079.4416488025</v>
      </c>
      <c r="G48" s="122" t="n">
        <f aca="false">SUM(G47+E48)</f>
        <v>1769934.0208735</v>
      </c>
      <c r="H48" s="116"/>
      <c r="I48" s="112"/>
      <c r="J48" s="117"/>
      <c r="K48" s="112" t="n">
        <f aca="false">SUM(K47+1)</f>
        <v>43</v>
      </c>
      <c r="L48" s="121" t="n">
        <f aca="false">PMT($J$3/12,$J$2,$J$1)</f>
        <v>-15508.4661606394</v>
      </c>
      <c r="M48" s="121" t="n">
        <f aca="false">PPMT($J$3/12,K48,$J$2,$J$1)</f>
        <v>-3458.2361152167</v>
      </c>
      <c r="N48" s="121" t="n">
        <f aca="false">SUM(L48-M48)</f>
        <v>-12050.2300454227</v>
      </c>
      <c r="O48" s="122" t="n">
        <f aca="false">SUM(O47+M48)</f>
        <v>1743050.6326239</v>
      </c>
    </row>
    <row r="49" customFormat="false" ht="12.75" hidden="false" customHeight="false" outlineLevel="0" collapsed="false">
      <c r="A49" s="112"/>
      <c r="B49" s="117"/>
      <c r="C49" s="112" t="n">
        <f aca="false">SUM(C48+1)</f>
        <v>44</v>
      </c>
      <c r="D49" s="121" t="n">
        <f aca="false">PMT($B$3/12,$B$2,$B$1)</f>
        <v>-13856.0845837024</v>
      </c>
      <c r="E49" s="121" t="n">
        <f aca="false">PPMT($B$3/12,C49,$B$2,$B$1)</f>
        <v>-2793.99695324299</v>
      </c>
      <c r="F49" s="121" t="n">
        <f aca="false">SUM(D49-E49)</f>
        <v>-11062.0876304594</v>
      </c>
      <c r="G49" s="122" t="n">
        <f aca="false">SUM(G48+E49)</f>
        <v>1767140.02392026</v>
      </c>
      <c r="H49" s="116"/>
      <c r="I49" s="112"/>
      <c r="J49" s="117"/>
      <c r="K49" s="112" t="n">
        <f aca="false">SUM(K48+1)</f>
        <v>44</v>
      </c>
      <c r="L49" s="121" t="n">
        <f aca="false">PMT($J$3/12,$J$2,$J$1)</f>
        <v>-15508.4661606394</v>
      </c>
      <c r="M49" s="121" t="n">
        <f aca="false">PPMT($J$3/12,K49,$J$2,$J$1)</f>
        <v>-3478.40915922213</v>
      </c>
      <c r="N49" s="121" t="n">
        <f aca="false">SUM(L49-M49)</f>
        <v>-12030.0570014172</v>
      </c>
      <c r="O49" s="122" t="n">
        <f aca="false">SUM(O48+M49)</f>
        <v>1739572.22346468</v>
      </c>
    </row>
    <row r="50" customFormat="false" ht="12.75" hidden="false" customHeight="false" outlineLevel="0" collapsed="false">
      <c r="A50" s="112"/>
      <c r="B50" s="117"/>
      <c r="C50" s="112" t="n">
        <f aca="false">SUM(C49+1)</f>
        <v>45</v>
      </c>
      <c r="D50" s="121" t="n">
        <f aca="false">PMT($B$3/12,$B$2,$B$1)</f>
        <v>-13856.0845837024</v>
      </c>
      <c r="E50" s="121" t="n">
        <f aca="false">PPMT($B$3/12,C50,$B$2,$B$1)</f>
        <v>-2811.45943420076</v>
      </c>
      <c r="F50" s="121" t="n">
        <f aca="false">SUM(D50-E50)</f>
        <v>-11044.6251495016</v>
      </c>
      <c r="G50" s="122" t="n">
        <f aca="false">SUM(G49+E50)</f>
        <v>1764328.56448606</v>
      </c>
      <c r="H50" s="116"/>
      <c r="I50" s="112"/>
      <c r="J50" s="117"/>
      <c r="K50" s="112" t="n">
        <f aca="false">SUM(K49+1)</f>
        <v>45</v>
      </c>
      <c r="L50" s="121" t="n">
        <f aca="false">PMT($J$3/12,$J$2,$J$1)</f>
        <v>-15508.4661606394</v>
      </c>
      <c r="M50" s="121" t="n">
        <f aca="false">PPMT($J$3/12,K50,$J$2,$J$1)</f>
        <v>-3498.69987931759</v>
      </c>
      <c r="N50" s="121" t="n">
        <f aca="false">SUM(L50-M50)</f>
        <v>-12009.7662813218</v>
      </c>
      <c r="O50" s="122" t="n">
        <f aca="false">SUM(O49+M50)</f>
        <v>1736073.52358537</v>
      </c>
    </row>
    <row r="51" customFormat="false" ht="12.75" hidden="false" customHeight="false" outlineLevel="0" collapsed="false">
      <c r="A51" s="112"/>
      <c r="B51" s="117"/>
      <c r="C51" s="112" t="n">
        <f aca="false">SUM(C50+1)</f>
        <v>46</v>
      </c>
      <c r="D51" s="121" t="n">
        <f aca="false">PMT($B$3/12,$B$2,$B$1)</f>
        <v>-13856.0845837024</v>
      </c>
      <c r="E51" s="121" t="n">
        <f aca="false">PPMT($B$3/12,C51,$B$2,$B$1)</f>
        <v>-2829.03105566451</v>
      </c>
      <c r="F51" s="121" t="n">
        <f aca="false">SUM(D51-E51)</f>
        <v>-11027.0535280378</v>
      </c>
      <c r="G51" s="122" t="n">
        <f aca="false">SUM(G50+E51)</f>
        <v>1761499.53343039</v>
      </c>
      <c r="H51" s="116"/>
      <c r="I51" s="112"/>
      <c r="J51" s="117"/>
      <c r="K51" s="112" t="n">
        <f aca="false">SUM(K50+1)</f>
        <v>46</v>
      </c>
      <c r="L51" s="121" t="n">
        <f aca="false">PMT($J$3/12,$J$2,$J$1)</f>
        <v>-15508.4661606394</v>
      </c>
      <c r="M51" s="121" t="n">
        <f aca="false">PPMT($J$3/12,K51,$J$2,$J$1)</f>
        <v>-3519.10896194695</v>
      </c>
      <c r="N51" s="121" t="n">
        <f aca="false">SUM(L51-M51)</f>
        <v>-11989.3571986924</v>
      </c>
      <c r="O51" s="122" t="n">
        <f aca="false">SUM(O50+M51)</f>
        <v>1732554.41462342</v>
      </c>
    </row>
    <row r="52" customFormat="false" ht="12.75" hidden="false" customHeight="false" outlineLevel="0" collapsed="false">
      <c r="A52" s="112"/>
      <c r="B52" s="117"/>
      <c r="C52" s="112" t="n">
        <f aca="false">SUM(C51+1)</f>
        <v>47</v>
      </c>
      <c r="D52" s="121" t="n">
        <f aca="false">PMT($B$3/12,$B$2,$B$1)</f>
        <v>-13856.0845837024</v>
      </c>
      <c r="E52" s="121" t="n">
        <f aca="false">PPMT($B$3/12,C52,$B$2,$B$1)</f>
        <v>-2846.71249976242</v>
      </c>
      <c r="F52" s="121" t="n">
        <f aca="false">SUM(D52-E52)</f>
        <v>-11009.3720839399</v>
      </c>
      <c r="G52" s="122" t="n">
        <f aca="false">SUM(G51+E52)</f>
        <v>1758652.82093063</v>
      </c>
      <c r="H52" s="116"/>
      <c r="I52" s="112"/>
      <c r="J52" s="117"/>
      <c r="K52" s="112" t="n">
        <f aca="false">SUM(K51+1)</f>
        <v>47</v>
      </c>
      <c r="L52" s="121" t="n">
        <f aca="false">PMT($J$3/12,$J$2,$J$1)</f>
        <v>-15508.4661606394</v>
      </c>
      <c r="M52" s="121" t="n">
        <f aca="false">PPMT($J$3/12,K52,$J$2,$J$1)</f>
        <v>-3539.6370975583</v>
      </c>
      <c r="N52" s="121" t="n">
        <f aca="false">SUM(L52-M52)</f>
        <v>-11968.8290630811</v>
      </c>
      <c r="O52" s="122" t="n">
        <f aca="false">SUM(O51+M52)</f>
        <v>1729014.77752586</v>
      </c>
    </row>
    <row r="53" customFormat="false" ht="12.75" hidden="false" customHeight="false" outlineLevel="0" collapsed="false">
      <c r="A53" s="112"/>
      <c r="B53" s="117" t="n">
        <f aca="false">SUM(D42:D53)</f>
        <v>-166273.015004428</v>
      </c>
      <c r="C53" s="112" t="n">
        <f aca="false">SUM(C52+1)</f>
        <v>48</v>
      </c>
      <c r="D53" s="121" t="n">
        <f aca="false">PMT($B$3/12,$B$2,$B$1)</f>
        <v>-13856.0845837024</v>
      </c>
      <c r="E53" s="121" t="n">
        <f aca="false">PPMT($B$3/12,C53,$B$2,$B$1)</f>
        <v>-2864.50445288593</v>
      </c>
      <c r="F53" s="121" t="n">
        <f aca="false">SUM(D53-E53)</f>
        <v>-10991.5801308164</v>
      </c>
      <c r="G53" s="122" t="n">
        <f aca="false">SUM(G52+E53)</f>
        <v>1755788.31647774</v>
      </c>
      <c r="H53" s="116"/>
      <c r="I53" s="112"/>
      <c r="J53" s="117" t="n">
        <f aca="false">SUM(L42:L53)</f>
        <v>-186101.593927672</v>
      </c>
      <c r="K53" s="112" t="n">
        <f aca="false">SUM(K52+1)</f>
        <v>48</v>
      </c>
      <c r="L53" s="121" t="n">
        <f aca="false">PMT($J$3/12,$J$2,$J$1)</f>
        <v>-15508.4661606394</v>
      </c>
      <c r="M53" s="121" t="n">
        <f aca="false">PPMT($J$3/12,K53,$J$2,$J$1)</f>
        <v>-3560.28498062739</v>
      </c>
      <c r="N53" s="121" t="n">
        <f aca="false">SUM(L53-M53)</f>
        <v>-11948.181180012</v>
      </c>
      <c r="O53" s="122" t="n">
        <f aca="false">SUM(O52+M53)</f>
        <v>1725454.49254523</v>
      </c>
    </row>
    <row r="54" customFormat="false" ht="12.75" hidden="false" customHeight="false" outlineLevel="0" collapsed="false">
      <c r="A54" s="112"/>
      <c r="B54" s="117"/>
      <c r="C54" s="112" t="n">
        <f aca="false">SUM(C53+1)</f>
        <v>49</v>
      </c>
      <c r="D54" s="121" t="n">
        <f aca="false">PMT($B$3/12,$B$2,$B$1)</f>
        <v>-13856.0845837024</v>
      </c>
      <c r="E54" s="121" t="n">
        <f aca="false">PPMT($B$3/12,C54,$B$2,$B$1)</f>
        <v>-2882.40760571647</v>
      </c>
      <c r="F54" s="121" t="n">
        <f aca="false">SUM(D54-E54)</f>
        <v>-10973.6769779859</v>
      </c>
      <c r="G54" s="122" t="n">
        <f aca="false">SUM(G53+E54)</f>
        <v>1752905.90887203</v>
      </c>
      <c r="H54" s="116"/>
      <c r="I54" s="112"/>
      <c r="J54" s="117"/>
      <c r="K54" s="112" t="n">
        <f aca="false">SUM(K53+1)</f>
        <v>49</v>
      </c>
      <c r="L54" s="121" t="n">
        <f aca="false">PMT($J$3/12,$J$2,$J$1)</f>
        <v>-15508.4661606394</v>
      </c>
      <c r="M54" s="121" t="n">
        <f aca="false">PPMT($J$3/12,K54,$J$2,$J$1)</f>
        <v>-3581.05330968105</v>
      </c>
      <c r="N54" s="121" t="n">
        <f aca="false">SUM(L54-M54)</f>
        <v>-11927.4128509583</v>
      </c>
      <c r="O54" s="122" t="n">
        <f aca="false">SUM(O53+M54)</f>
        <v>1721873.43923555</v>
      </c>
    </row>
    <row r="55" customFormat="false" ht="12.75" hidden="false" customHeight="false" outlineLevel="0" collapsed="false">
      <c r="A55" s="112"/>
      <c r="B55" s="117"/>
      <c r="C55" s="112" t="n">
        <f aca="false">SUM(C54+1)</f>
        <v>50</v>
      </c>
      <c r="D55" s="121" t="n">
        <f aca="false">PMT($B$3/12,$B$2,$B$1)</f>
        <v>-13856.0845837024</v>
      </c>
      <c r="E55" s="121" t="n">
        <f aca="false">PPMT($B$3/12,C55,$B$2,$B$1)</f>
        <v>-2900.4226532522</v>
      </c>
      <c r="F55" s="121" t="n">
        <f aca="false">SUM(D55-E55)</f>
        <v>-10955.6619304502</v>
      </c>
      <c r="G55" s="122" t="n">
        <f aca="false">SUM(G54+E55)</f>
        <v>1750005.48621878</v>
      </c>
      <c r="H55" s="116"/>
      <c r="I55" s="112"/>
      <c r="J55" s="117"/>
      <c r="K55" s="112" t="n">
        <f aca="false">SUM(K54+1)</f>
        <v>50</v>
      </c>
      <c r="L55" s="121" t="n">
        <f aca="false">PMT($J$3/12,$J$2,$J$1)</f>
        <v>-15508.4661606394</v>
      </c>
      <c r="M55" s="121" t="n">
        <f aca="false">PPMT($J$3/12,K55,$J$2,$J$1)</f>
        <v>-3601.94278732086</v>
      </c>
      <c r="N55" s="121" t="n">
        <f aca="false">SUM(L55-M55)</f>
        <v>-11906.5233733185</v>
      </c>
      <c r="O55" s="122" t="n">
        <f aca="false">SUM(O54+M55)</f>
        <v>1718271.49644823</v>
      </c>
    </row>
    <row r="56" customFormat="false" ht="12.75" hidden="false" customHeight="false" outlineLevel="0" collapsed="false">
      <c r="A56" s="112"/>
      <c r="B56" s="117"/>
      <c r="C56" s="112" t="n">
        <f aca="false">SUM(C55+1)</f>
        <v>51</v>
      </c>
      <c r="D56" s="121" t="n">
        <f aca="false">PMT($B$3/12,$B$2,$B$1)</f>
        <v>-13856.0845837024</v>
      </c>
      <c r="E56" s="121" t="n">
        <f aca="false">PPMT($B$3/12,C56,$B$2,$B$1)</f>
        <v>-2918.55029483503</v>
      </c>
      <c r="F56" s="121" t="n">
        <f aca="false">SUM(D56-E56)</f>
        <v>-10937.5342888673</v>
      </c>
      <c r="G56" s="122" t="n">
        <f aca="false">SUM(G55+E56)</f>
        <v>1747086.93592394</v>
      </c>
      <c r="H56" s="116"/>
      <c r="I56" s="112"/>
      <c r="J56" s="117"/>
      <c r="K56" s="112" t="n">
        <f aca="false">SUM(K55+1)</f>
        <v>51</v>
      </c>
      <c r="L56" s="121" t="n">
        <f aca="false">PMT($J$3/12,$J$2,$J$1)</f>
        <v>-15508.4661606394</v>
      </c>
      <c r="M56" s="121" t="n">
        <f aca="false">PPMT($J$3/12,K56,$J$2,$J$1)</f>
        <v>-3622.9541202469</v>
      </c>
      <c r="N56" s="121" t="n">
        <f aca="false">SUM(L56-M56)</f>
        <v>-11885.5120403925</v>
      </c>
      <c r="O56" s="122" t="n">
        <f aca="false">SUM(O55+M56)</f>
        <v>1714648.54232798</v>
      </c>
    </row>
    <row r="57" customFormat="false" ht="12.75" hidden="false" customHeight="false" outlineLevel="0" collapsed="false">
      <c r="A57" s="112"/>
      <c r="B57" s="117"/>
      <c r="C57" s="112" t="n">
        <f aca="false">SUM(C56+1)</f>
        <v>52</v>
      </c>
      <c r="D57" s="121" t="n">
        <f aca="false">PMT($B$3/12,$B$2,$B$1)</f>
        <v>-13856.0845837024</v>
      </c>
      <c r="E57" s="121" t="n">
        <f aca="false">PPMT($B$3/12,C57,$B$2,$B$1)</f>
        <v>-2936.79123417774</v>
      </c>
      <c r="F57" s="121" t="n">
        <f aca="false">SUM(D57-E57)</f>
        <v>-10919.2933495246</v>
      </c>
      <c r="G57" s="122" t="n">
        <f aca="false">SUM(G56+E57)</f>
        <v>1744150.14468976</v>
      </c>
      <c r="H57" s="116"/>
      <c r="I57" s="112"/>
      <c r="J57" s="117"/>
      <c r="K57" s="112" t="n">
        <f aca="false">SUM(K56+1)</f>
        <v>52</v>
      </c>
      <c r="L57" s="121" t="n">
        <f aca="false">PMT($J$3/12,$J$2,$J$1)</f>
        <v>-15508.4661606394</v>
      </c>
      <c r="M57" s="121" t="n">
        <f aca="false">PPMT($J$3/12,K57,$J$2,$J$1)</f>
        <v>-3644.08801928167</v>
      </c>
      <c r="N57" s="121" t="n">
        <f aca="false">SUM(L57-M57)</f>
        <v>-11864.3781413577</v>
      </c>
      <c r="O57" s="122" t="n">
        <f aca="false">SUM(O56+M57)</f>
        <v>1711004.4543087</v>
      </c>
    </row>
    <row r="58" customFormat="false" ht="12.75" hidden="false" customHeight="false" outlineLevel="0" collapsed="false">
      <c r="A58" s="112"/>
      <c r="B58" s="117"/>
      <c r="C58" s="112" t="n">
        <f aca="false">SUM(C57+1)</f>
        <v>53</v>
      </c>
      <c r="D58" s="121" t="n">
        <f aca="false">PMT($B$3/12,$B$2,$B$1)</f>
        <v>-13856.0845837024</v>
      </c>
      <c r="E58" s="121" t="n">
        <f aca="false">PPMT($B$3/12,C58,$B$2,$B$1)</f>
        <v>-2955.14617939136</v>
      </c>
      <c r="F58" s="121" t="n">
        <f aca="false">SUM(D58-E58)</f>
        <v>-10900.938404311</v>
      </c>
      <c r="G58" s="122" t="n">
        <f aca="false">SUM(G57+E58)</f>
        <v>1741194.99851037</v>
      </c>
      <c r="H58" s="116"/>
      <c r="I58" s="112"/>
      <c r="J58" s="117"/>
      <c r="K58" s="112" t="n">
        <f aca="false">SUM(K57+1)</f>
        <v>53</v>
      </c>
      <c r="L58" s="121" t="n">
        <f aca="false">PMT($J$3/12,$J$2,$J$1)</f>
        <v>-15508.4661606394</v>
      </c>
      <c r="M58" s="121" t="n">
        <f aca="false">PPMT($J$3/12,K58,$J$2,$J$1)</f>
        <v>-3665.34519939415</v>
      </c>
      <c r="N58" s="121" t="n">
        <f aca="false">SUM(L58-M58)</f>
        <v>-11843.1209612452</v>
      </c>
      <c r="O58" s="122" t="n">
        <f aca="false">SUM(O57+M58)</f>
        <v>1707339.10910931</v>
      </c>
    </row>
    <row r="59" customFormat="false" ht="12.75" hidden="false" customHeight="false" outlineLevel="0" collapsed="false">
      <c r="A59" s="112"/>
      <c r="B59" s="117"/>
      <c r="C59" s="112" t="n">
        <f aca="false">SUM(C58+1)</f>
        <v>54</v>
      </c>
      <c r="D59" s="121" t="n">
        <f aca="false">PMT($B$3/12,$B$2,$B$1)</f>
        <v>-13856.0845837024</v>
      </c>
      <c r="E59" s="121" t="n">
        <f aca="false">PPMT($B$3/12,C59,$B$2,$B$1)</f>
        <v>-2973.61584301255</v>
      </c>
      <c r="F59" s="121" t="n">
        <f aca="false">SUM(D59-E59)</f>
        <v>-10882.4687406898</v>
      </c>
      <c r="G59" s="122" t="n">
        <f aca="false">SUM(G58+E59)</f>
        <v>1738221.38266736</v>
      </c>
      <c r="H59" s="116"/>
      <c r="I59" s="112"/>
      <c r="J59" s="117"/>
      <c r="K59" s="112" t="n">
        <f aca="false">SUM(K58+1)</f>
        <v>54</v>
      </c>
      <c r="L59" s="121" t="n">
        <f aca="false">PMT($J$3/12,$J$2,$J$1)</f>
        <v>-15508.4661606394</v>
      </c>
      <c r="M59" s="121" t="n">
        <f aca="false">PPMT($J$3/12,K59,$J$2,$J$1)</f>
        <v>-3686.72637972395</v>
      </c>
      <c r="N59" s="121" t="n">
        <f aca="false">SUM(L59-M59)</f>
        <v>-11821.7397809154</v>
      </c>
      <c r="O59" s="122" t="n">
        <f aca="false">SUM(O58+M59)</f>
        <v>1703652.38272958</v>
      </c>
    </row>
    <row r="60" customFormat="false" ht="12.75" hidden="false" customHeight="false" outlineLevel="0" collapsed="false">
      <c r="A60" s="112"/>
      <c r="B60" s="117"/>
      <c r="C60" s="112" t="n">
        <f aca="false">SUM(C59+1)</f>
        <v>55</v>
      </c>
      <c r="D60" s="121" t="n">
        <f aca="false">PMT($B$3/12,$B$2,$B$1)</f>
        <v>-13856.0845837024</v>
      </c>
      <c r="E60" s="121" t="n">
        <f aca="false">PPMT($B$3/12,C60,$B$2,$B$1)</f>
        <v>-2992.20094203138</v>
      </c>
      <c r="F60" s="121" t="n">
        <f aca="false">SUM(D60-E60)</f>
        <v>-10863.883641671</v>
      </c>
      <c r="G60" s="122" t="n">
        <f aca="false">SUM(G59+E60)</f>
        <v>1735229.18172533</v>
      </c>
      <c r="H60" s="116"/>
      <c r="I60" s="112"/>
      <c r="J60" s="117"/>
      <c r="K60" s="112" t="n">
        <f aca="false">SUM(K59+1)</f>
        <v>55</v>
      </c>
      <c r="L60" s="121" t="n">
        <f aca="false">PMT($J$3/12,$J$2,$J$1)</f>
        <v>-15508.4661606394</v>
      </c>
      <c r="M60" s="121" t="n">
        <f aca="false">PPMT($J$3/12,K60,$J$2,$J$1)</f>
        <v>-3708.23228360567</v>
      </c>
      <c r="N60" s="121" t="n">
        <f aca="false">SUM(L60-M60)</f>
        <v>-11800.2338770337</v>
      </c>
      <c r="O60" s="122" t="n">
        <f aca="false">SUM(O59+M60)</f>
        <v>1699944.15044598</v>
      </c>
    </row>
    <row r="61" customFormat="false" ht="12.75" hidden="false" customHeight="false" outlineLevel="0" collapsed="false">
      <c r="A61" s="112"/>
      <c r="B61" s="117"/>
      <c r="C61" s="112" t="n">
        <f aca="false">SUM(C60+1)</f>
        <v>56</v>
      </c>
      <c r="D61" s="121" t="n">
        <f aca="false">PMT($B$3/12,$B$2,$B$1)</f>
        <v>-13856.0845837024</v>
      </c>
      <c r="E61" s="121" t="n">
        <f aca="false">PPMT($B$3/12,C61,$B$2,$B$1)</f>
        <v>-3010.90219791908</v>
      </c>
      <c r="F61" s="121" t="n">
        <f aca="false">SUM(D61-E61)</f>
        <v>-10845.1823857833</v>
      </c>
      <c r="G61" s="122" t="n">
        <f aca="false">SUM(G60+E61)</f>
        <v>1732218.27952741</v>
      </c>
      <c r="H61" s="116"/>
      <c r="I61" s="112"/>
      <c r="J61" s="117"/>
      <c r="K61" s="112" t="n">
        <f aca="false">SUM(K60+1)</f>
        <v>56</v>
      </c>
      <c r="L61" s="121" t="n">
        <f aca="false">PMT($J$3/12,$J$2,$J$1)</f>
        <v>-15508.4661606394</v>
      </c>
      <c r="M61" s="121" t="n">
        <f aca="false">PPMT($J$3/12,K61,$J$2,$J$1)</f>
        <v>-3729.86363859337</v>
      </c>
      <c r="N61" s="121" t="n">
        <f aca="false">SUM(L61-M61)</f>
        <v>-11778.602522046</v>
      </c>
      <c r="O61" s="122" t="n">
        <f aca="false">SUM(O60+M61)</f>
        <v>1696214.28680738</v>
      </c>
    </row>
    <row r="62" customFormat="false" ht="12.75" hidden="false" customHeight="false" outlineLevel="0" collapsed="false">
      <c r="A62" s="112"/>
      <c r="B62" s="117"/>
      <c r="C62" s="112" t="n">
        <f aca="false">SUM(C61+1)</f>
        <v>57</v>
      </c>
      <c r="D62" s="121" t="n">
        <f aca="false">PMT($B$3/12,$B$2,$B$1)</f>
        <v>-13856.0845837024</v>
      </c>
      <c r="E62" s="121" t="n">
        <f aca="false">PPMT($B$3/12,C62,$B$2,$B$1)</f>
        <v>-3029.72033665607</v>
      </c>
      <c r="F62" s="121" t="n">
        <f aca="false">SUM(D62-E62)</f>
        <v>-10826.3642470463</v>
      </c>
      <c r="G62" s="122" t="n">
        <f aca="false">SUM(G61+E62)</f>
        <v>1729188.55919075</v>
      </c>
      <c r="H62" s="116"/>
      <c r="I62" s="112"/>
      <c r="J62" s="117"/>
      <c r="K62" s="112" t="n">
        <f aca="false">SUM(K61+1)</f>
        <v>57</v>
      </c>
      <c r="L62" s="121" t="n">
        <f aca="false">PMT($J$3/12,$J$2,$J$1)</f>
        <v>-15508.4661606394</v>
      </c>
      <c r="M62" s="121" t="n">
        <f aca="false">PPMT($J$3/12,K62,$J$2,$J$1)</f>
        <v>-3751.62117648517</v>
      </c>
      <c r="N62" s="121" t="n">
        <f aca="false">SUM(L62-M62)</f>
        <v>-11756.8449841542</v>
      </c>
      <c r="O62" s="122" t="n">
        <f aca="false">SUM(O61+M62)</f>
        <v>1692462.6656309</v>
      </c>
    </row>
    <row r="63" customFormat="false" ht="12.75" hidden="false" customHeight="false" outlineLevel="0" collapsed="false">
      <c r="A63" s="112"/>
      <c r="B63" s="117"/>
      <c r="C63" s="112" t="n">
        <f aca="false">SUM(C62+1)</f>
        <v>58</v>
      </c>
      <c r="D63" s="121" t="n">
        <f aca="false">PMT($B$3/12,$B$2,$B$1)</f>
        <v>-13856.0845837024</v>
      </c>
      <c r="E63" s="121" t="n">
        <f aca="false">PPMT($B$3/12,C63,$B$2,$B$1)</f>
        <v>-3048.65608876017</v>
      </c>
      <c r="F63" s="121" t="n">
        <f aca="false">SUM(D63-E63)</f>
        <v>-10807.4284949422</v>
      </c>
      <c r="G63" s="122" t="n">
        <f aca="false">SUM(G62+E63)</f>
        <v>1726139.90310199</v>
      </c>
      <c r="H63" s="116"/>
      <c r="I63" s="112"/>
      <c r="J63" s="117"/>
      <c r="K63" s="112" t="n">
        <f aca="false">SUM(K62+1)</f>
        <v>58</v>
      </c>
      <c r="L63" s="121" t="n">
        <f aca="false">PMT($J$3/12,$J$2,$J$1)</f>
        <v>-15508.4661606394</v>
      </c>
      <c r="M63" s="121" t="n">
        <f aca="false">PPMT($J$3/12,K63,$J$2,$J$1)</f>
        <v>-3773.505633348</v>
      </c>
      <c r="N63" s="121" t="n">
        <f aca="false">SUM(L63-M63)</f>
        <v>-11734.9605272914</v>
      </c>
      <c r="O63" s="122" t="n">
        <f aca="false">SUM(O62+M63)</f>
        <v>1688689.15999755</v>
      </c>
    </row>
    <row r="64" customFormat="false" ht="12.75" hidden="false" customHeight="false" outlineLevel="0" collapsed="false">
      <c r="A64" s="112"/>
      <c r="B64" s="117"/>
      <c r="C64" s="112" t="n">
        <f aca="false">SUM(C63+1)</f>
        <v>59</v>
      </c>
      <c r="D64" s="121" t="n">
        <f aca="false">PMT($B$3/12,$B$2,$B$1)</f>
        <v>-13856.0845837024</v>
      </c>
      <c r="E64" s="121" t="n">
        <f aca="false">PPMT($B$3/12,C64,$B$2,$B$1)</f>
        <v>-3067.71018931492</v>
      </c>
      <c r="F64" s="121" t="n">
        <f aca="false">SUM(D64-E64)</f>
        <v>-10788.3743943874</v>
      </c>
      <c r="G64" s="122" t="n">
        <f aca="false">SUM(G63+E64)</f>
        <v>1723072.19291268</v>
      </c>
      <c r="H64" s="116"/>
      <c r="I64" s="112"/>
      <c r="J64" s="117"/>
      <c r="K64" s="112" t="n">
        <f aca="false">SUM(K63+1)</f>
        <v>59</v>
      </c>
      <c r="L64" s="121" t="n">
        <f aca="false">PMT($J$3/12,$J$2,$J$1)</f>
        <v>-15508.4661606394</v>
      </c>
      <c r="M64" s="121" t="n">
        <f aca="false">PPMT($J$3/12,K64,$J$2,$J$1)</f>
        <v>-3795.51774954253</v>
      </c>
      <c r="N64" s="121" t="n">
        <f aca="false">SUM(L64-M64)</f>
        <v>-11712.9484110968</v>
      </c>
      <c r="O64" s="122" t="n">
        <f aca="false">SUM(O63+M64)</f>
        <v>1684893.64224801</v>
      </c>
    </row>
    <row r="65" customFormat="false" ht="12.75" hidden="false" customHeight="false" outlineLevel="0" collapsed="false">
      <c r="A65" s="118" t="n">
        <f aca="false">B65+B53+B41+B29+B17</f>
        <v>-831365.075022142</v>
      </c>
      <c r="B65" s="117" t="n">
        <f aca="false">SUM(D54:D65)</f>
        <v>-166273.015004428</v>
      </c>
      <c r="C65" s="112" t="n">
        <f aca="false">SUM(C64+1)</f>
        <v>60</v>
      </c>
      <c r="D65" s="121" t="n">
        <f aca="false">PMT($B$3/12,$B$2,$B$1)</f>
        <v>-13856.0845837024</v>
      </c>
      <c r="E65" s="121" t="n">
        <f aca="false">PPMT($B$3/12,C65,$B$2,$B$1)</f>
        <v>-3086.88337799814</v>
      </c>
      <c r="F65" s="121" t="n">
        <f aca="false">SUM(D65-E65)</f>
        <v>-10769.2012057042</v>
      </c>
      <c r="G65" s="122" t="n">
        <f aca="false">SUM(G64+E65)</f>
        <v>1719985.30953468</v>
      </c>
      <c r="H65" s="116"/>
      <c r="I65" s="118" t="n">
        <f aca="false">J65+J53+J41+J29+J17</f>
        <v>-930507.969638361</v>
      </c>
      <c r="J65" s="117" t="n">
        <f aca="false">SUM(L54:L65)</f>
        <v>-186101.593927672</v>
      </c>
      <c r="K65" s="112" t="n">
        <f aca="false">SUM(K64+1)</f>
        <v>60</v>
      </c>
      <c r="L65" s="121" t="n">
        <f aca="false">PMT($J$3/12,$J$2,$J$1)</f>
        <v>-15508.4661606394</v>
      </c>
      <c r="M65" s="121" t="n">
        <f aca="false">PPMT($J$3/12,K65,$J$2,$J$1)</f>
        <v>-3817.65826974819</v>
      </c>
      <c r="N65" s="121" t="n">
        <f aca="false">SUM(L65-M65)</f>
        <v>-11690.8078908912</v>
      </c>
      <c r="O65" s="122" t="n">
        <f aca="false">SUM(O64+M65)</f>
        <v>1681075.98397826</v>
      </c>
    </row>
    <row r="66" customFormat="false" ht="12.75" hidden="false" customHeight="false" outlineLevel="0" collapsed="false">
      <c r="A66" s="112"/>
      <c r="B66" s="117"/>
      <c r="C66" s="112" t="n">
        <f aca="false">SUM(C65+1)</f>
        <v>61</v>
      </c>
      <c r="D66" s="121" t="n">
        <f aca="false">PMT($B$3/12,$B$2,$B$1)</f>
        <v>-13856.0845837024</v>
      </c>
      <c r="E66" s="121" t="n">
        <f aca="false">PPMT($B$3/12,C66,$B$2,$B$1)</f>
        <v>-3106.17639911063</v>
      </c>
      <c r="F66" s="121" t="n">
        <f aca="false">SUM(D66-E66)</f>
        <v>-10749.9081845917</v>
      </c>
      <c r="G66" s="122" t="n">
        <f aca="false">SUM(G65+E66)</f>
        <v>1716879.13313557</v>
      </c>
      <c r="H66" s="116"/>
      <c r="I66" s="112"/>
      <c r="J66" s="117"/>
      <c r="K66" s="112" t="n">
        <f aca="false">SUM(K65+1)</f>
        <v>61</v>
      </c>
      <c r="L66" s="121" t="n">
        <f aca="false">PMT($J$3/12,$J$2,$J$1)</f>
        <v>-15508.4661606394</v>
      </c>
      <c r="M66" s="121" t="n">
        <f aca="false">PPMT($J$3/12,K66,$J$2,$J$1)</f>
        <v>-3839.92794298839</v>
      </c>
      <c r="N66" s="121" t="n">
        <f aca="false">SUM(L66-M66)</f>
        <v>-11668.538217651</v>
      </c>
      <c r="O66" s="122" t="n">
        <f aca="false">SUM(O65+M66)</f>
        <v>1677236.05603527</v>
      </c>
    </row>
    <row r="67" customFormat="false" ht="12.75" hidden="false" customHeight="false" outlineLevel="0" collapsed="false">
      <c r="A67" s="112"/>
      <c r="B67" s="117"/>
      <c r="C67" s="112" t="n">
        <f aca="false">SUM(C66+1)</f>
        <v>62</v>
      </c>
      <c r="D67" s="121" t="n">
        <f aca="false">PMT($B$3/12,$B$2,$B$1)</f>
        <v>-13856.0845837024</v>
      </c>
      <c r="E67" s="121" t="n">
        <f aca="false">PPMT($B$3/12,C67,$B$2,$B$1)</f>
        <v>-3125.59000160507</v>
      </c>
      <c r="F67" s="121" t="n">
        <f aca="false">SUM(D67-E67)</f>
        <v>-10730.4945820973</v>
      </c>
      <c r="G67" s="122" t="n">
        <f aca="false">SUM(G66+E67)</f>
        <v>1713753.54313396</v>
      </c>
      <c r="H67" s="116"/>
      <c r="I67" s="112"/>
      <c r="J67" s="117"/>
      <c r="K67" s="112" t="n">
        <f aca="false">SUM(K66+1)</f>
        <v>62</v>
      </c>
      <c r="L67" s="121" t="n">
        <f aca="false">PMT($J$3/12,$J$2,$J$1)</f>
        <v>-15508.4661606394</v>
      </c>
      <c r="M67" s="121" t="n">
        <f aca="false">PPMT($J$3/12,K67,$J$2,$J$1)</f>
        <v>-3862.32752265582</v>
      </c>
      <c r="N67" s="121" t="n">
        <f aca="false">SUM(L67-M67)</f>
        <v>-11646.1386379835</v>
      </c>
      <c r="O67" s="122" t="n">
        <f aca="false">SUM(O66+M67)</f>
        <v>1673373.72851262</v>
      </c>
    </row>
    <row r="68" customFormat="false" ht="12.75" hidden="false" customHeight="false" outlineLevel="0" collapsed="false">
      <c r="A68" s="112"/>
      <c r="B68" s="117"/>
      <c r="C68" s="112" t="n">
        <f aca="false">SUM(C67+1)</f>
        <v>63</v>
      </c>
      <c r="D68" s="121" t="n">
        <f aca="false">PMT($B$3/12,$B$2,$B$1)</f>
        <v>-13856.0845837024</v>
      </c>
      <c r="E68" s="121" t="n">
        <f aca="false">PPMT($B$3/12,C68,$B$2,$B$1)</f>
        <v>-3145.1249391151</v>
      </c>
      <c r="F68" s="121" t="n">
        <f aca="false">SUM(D68-E68)</f>
        <v>-10710.9596445873</v>
      </c>
      <c r="G68" s="122" t="n">
        <f aca="false">SUM(G67+E68)</f>
        <v>1710608.41819485</v>
      </c>
      <c r="H68" s="116"/>
      <c r="I68" s="112"/>
      <c r="J68" s="117"/>
      <c r="K68" s="112" t="n">
        <f aca="false">SUM(K67+1)</f>
        <v>63</v>
      </c>
      <c r="L68" s="121" t="n">
        <f aca="false">PMT($J$3/12,$J$2,$J$1)</f>
        <v>-15508.4661606394</v>
      </c>
      <c r="M68" s="121" t="n">
        <f aca="false">PPMT($J$3/12,K68,$J$2,$J$1)</f>
        <v>-3884.85776653798</v>
      </c>
      <c r="N68" s="121" t="n">
        <f aca="false">SUM(L68-M68)</f>
        <v>-11623.6083941014</v>
      </c>
      <c r="O68" s="122" t="n">
        <f aca="false">SUM(O67+M68)</f>
        <v>1669488.87074608</v>
      </c>
    </row>
    <row r="69" customFormat="false" ht="12.75" hidden="false" customHeight="false" outlineLevel="0" collapsed="false">
      <c r="A69" s="112"/>
      <c r="B69" s="117"/>
      <c r="C69" s="112" t="n">
        <f aca="false">SUM(C68+1)</f>
        <v>64</v>
      </c>
      <c r="D69" s="121" t="n">
        <f aca="false">PMT($B$3/12,$B$2,$B$1)</f>
        <v>-13856.0845837024</v>
      </c>
      <c r="E69" s="121" t="n">
        <f aca="false">PPMT($B$3/12,C69,$B$2,$B$1)</f>
        <v>-3164.78196998458</v>
      </c>
      <c r="F69" s="121" t="n">
        <f aca="false">SUM(D69-E69)</f>
        <v>-10691.3026137178</v>
      </c>
      <c r="G69" s="122" t="n">
        <f aca="false">SUM(G68+E69)</f>
        <v>1707443.63622486</v>
      </c>
      <c r="H69" s="116"/>
      <c r="I69" s="112"/>
      <c r="J69" s="117"/>
      <c r="K69" s="112" t="n">
        <f aca="false">SUM(K68+1)</f>
        <v>64</v>
      </c>
      <c r="L69" s="121" t="n">
        <f aca="false">PMT($J$3/12,$J$2,$J$1)</f>
        <v>-15508.4661606394</v>
      </c>
      <c r="M69" s="121" t="n">
        <f aca="false">PPMT($J$3/12,K69,$J$2,$J$1)</f>
        <v>-3907.51943684279</v>
      </c>
      <c r="N69" s="121" t="n">
        <f aca="false">SUM(L69-M69)</f>
        <v>-11600.9467237966</v>
      </c>
      <c r="O69" s="122" t="n">
        <f aca="false">SUM(O68+M69)</f>
        <v>1665581.35130924</v>
      </c>
    </row>
    <row r="70" customFormat="false" ht="12.75" hidden="false" customHeight="false" outlineLevel="0" collapsed="false">
      <c r="A70" s="112"/>
      <c r="B70" s="117"/>
      <c r="C70" s="112" t="n">
        <f aca="false">SUM(C69+1)</f>
        <v>65</v>
      </c>
      <c r="D70" s="121" t="n">
        <f aca="false">PMT($B$3/12,$B$2,$B$1)</f>
        <v>-13856.0845837024</v>
      </c>
      <c r="E70" s="121" t="n">
        <f aca="false">PPMT($B$3/12,C70,$B$2,$B$1)</f>
        <v>-3184.56185729698</v>
      </c>
      <c r="F70" s="121" t="n">
        <f aca="false">SUM(D70-E70)</f>
        <v>-10671.5227264054</v>
      </c>
      <c r="G70" s="122" t="n">
        <f aca="false">SUM(G69+E70)</f>
        <v>1704259.07436757</v>
      </c>
      <c r="H70" s="116"/>
      <c r="I70" s="112"/>
      <c r="J70" s="117"/>
      <c r="K70" s="112" t="n">
        <f aca="false">SUM(K69+1)</f>
        <v>65</v>
      </c>
      <c r="L70" s="121" t="n">
        <f aca="false">PMT($J$3/12,$J$2,$J$1)</f>
        <v>-15508.4661606394</v>
      </c>
      <c r="M70" s="121" t="n">
        <f aca="false">PPMT($J$3/12,K70,$J$2,$J$1)</f>
        <v>-3930.31330022437</v>
      </c>
      <c r="N70" s="121" t="n">
        <f aca="false">SUM(L70-M70)</f>
        <v>-11578.152860415</v>
      </c>
      <c r="O70" s="122" t="n">
        <f aca="false">SUM(O69+M70)</f>
        <v>1661651.03800901</v>
      </c>
    </row>
    <row r="71" customFormat="false" ht="12.75" hidden="false" customHeight="false" outlineLevel="0" collapsed="false">
      <c r="A71" s="112"/>
      <c r="B71" s="117"/>
      <c r="C71" s="112" t="n">
        <f aca="false">SUM(C70+1)</f>
        <v>66</v>
      </c>
      <c r="D71" s="121" t="n">
        <f aca="false">PMT($B$3/12,$B$2,$B$1)</f>
        <v>-13856.0845837024</v>
      </c>
      <c r="E71" s="121" t="n">
        <f aca="false">PPMT($B$3/12,C71,$B$2,$B$1)</f>
        <v>-3204.46536890509</v>
      </c>
      <c r="F71" s="121" t="n">
        <f aca="false">SUM(D71-E71)</f>
        <v>-10651.6192147973</v>
      </c>
      <c r="G71" s="122" t="n">
        <f aca="false">SUM(G70+E71)</f>
        <v>1701054.60899866</v>
      </c>
      <c r="H71" s="116"/>
      <c r="I71" s="112"/>
      <c r="J71" s="117"/>
      <c r="K71" s="112" t="n">
        <f aca="false">SUM(K70+1)</f>
        <v>66</v>
      </c>
      <c r="L71" s="121" t="n">
        <f aca="false">PMT($J$3/12,$J$2,$J$1)</f>
        <v>-15508.4661606394</v>
      </c>
      <c r="M71" s="121" t="n">
        <f aca="false">PPMT($J$3/12,K71,$J$2,$J$1)</f>
        <v>-3953.24012780901</v>
      </c>
      <c r="N71" s="121" t="n">
        <f aca="false">SUM(L71-M71)</f>
        <v>-11555.2260328303</v>
      </c>
      <c r="O71" s="122" t="n">
        <f aca="false">SUM(O70+M71)</f>
        <v>1657697.7978812</v>
      </c>
    </row>
    <row r="72" customFormat="false" ht="12.75" hidden="false" customHeight="false" outlineLevel="0" collapsed="false">
      <c r="A72" s="112"/>
      <c r="B72" s="117"/>
      <c r="C72" s="112" t="n">
        <f aca="false">SUM(C71+1)</f>
        <v>67</v>
      </c>
      <c r="D72" s="121" t="n">
        <f aca="false">PMT($B$3/12,$B$2,$B$1)</f>
        <v>-13856.0845837024</v>
      </c>
      <c r="E72" s="121" t="n">
        <f aca="false">PPMT($B$3/12,C72,$B$2,$B$1)</f>
        <v>-3224.49327746074</v>
      </c>
      <c r="F72" s="121" t="n">
        <f aca="false">SUM(D72-E72)</f>
        <v>-10631.5913062416</v>
      </c>
      <c r="G72" s="122" t="n">
        <f aca="false">SUM(G71+E72)</f>
        <v>1697830.1157212</v>
      </c>
      <c r="H72" s="116"/>
      <c r="I72" s="112"/>
      <c r="J72" s="117"/>
      <c r="K72" s="112" t="n">
        <f aca="false">SUM(K71+1)</f>
        <v>67</v>
      </c>
      <c r="L72" s="121" t="n">
        <f aca="false">PMT($J$3/12,$J$2,$J$1)</f>
        <v>-15508.4661606394</v>
      </c>
      <c r="M72" s="121" t="n">
        <f aca="false">PPMT($J$3/12,K72,$J$2,$J$1)</f>
        <v>-3976.30069522123</v>
      </c>
      <c r="N72" s="121" t="n">
        <f aca="false">SUM(L72-M72)</f>
        <v>-11532.1654654181</v>
      </c>
      <c r="O72" s="122" t="n">
        <f aca="false">SUM(O71+M72)</f>
        <v>1653721.49718598</v>
      </c>
    </row>
    <row r="73" customFormat="false" ht="12.75" hidden="false" customHeight="false" outlineLevel="0" collapsed="false">
      <c r="A73" s="112"/>
      <c r="B73" s="117"/>
      <c r="C73" s="112" t="n">
        <f aca="false">SUM(C72+1)</f>
        <v>68</v>
      </c>
      <c r="D73" s="121" t="n">
        <f aca="false">PMT($B$3/12,$B$2,$B$1)</f>
        <v>-13856.0845837024</v>
      </c>
      <c r="E73" s="121" t="n">
        <f aca="false">PPMT($B$3/12,C73,$B$2,$B$1)</f>
        <v>-3244.64636044487</v>
      </c>
      <c r="F73" s="121" t="n">
        <f aca="false">SUM(D73-E73)</f>
        <v>-10611.4382232575</v>
      </c>
      <c r="G73" s="122" t="n">
        <f aca="false">SUM(G72+E73)</f>
        <v>1694585.46936076</v>
      </c>
      <c r="H73" s="116"/>
      <c r="I73" s="112"/>
      <c r="J73" s="117"/>
      <c r="K73" s="112" t="n">
        <f aca="false">SUM(K72+1)</f>
        <v>68</v>
      </c>
      <c r="L73" s="121" t="n">
        <f aca="false">PMT($J$3/12,$J$2,$J$1)</f>
        <v>-15508.4661606394</v>
      </c>
      <c r="M73" s="121" t="n">
        <f aca="false">PPMT($J$3/12,K73,$J$2,$J$1)</f>
        <v>-3999.49578261002</v>
      </c>
      <c r="N73" s="121" t="n">
        <f aca="false">SUM(L73-M73)</f>
        <v>-11508.9703780293</v>
      </c>
      <c r="O73" s="122" t="n">
        <f aca="false">SUM(O72+M73)</f>
        <v>1649722.00140337</v>
      </c>
    </row>
    <row r="74" customFormat="false" ht="12.75" hidden="false" customHeight="false" outlineLevel="0" collapsed="false">
      <c r="A74" s="112"/>
      <c r="B74" s="117"/>
      <c r="C74" s="112" t="n">
        <f aca="false">SUM(C73+1)</f>
        <v>69</v>
      </c>
      <c r="D74" s="121" t="n">
        <f aca="false">PMT($B$3/12,$B$2,$B$1)</f>
        <v>-13856.0845837024</v>
      </c>
      <c r="E74" s="121" t="n">
        <f aca="false">PPMT($B$3/12,C74,$B$2,$B$1)</f>
        <v>-3264.92540019765</v>
      </c>
      <c r="F74" s="121" t="n">
        <f aca="false">SUM(D74-E74)</f>
        <v>-10591.1591835047</v>
      </c>
      <c r="G74" s="122" t="n">
        <f aca="false">SUM(G73+E74)</f>
        <v>1691320.54396056</v>
      </c>
      <c r="H74" s="116"/>
      <c r="I74" s="112"/>
      <c r="J74" s="117"/>
      <c r="K74" s="112" t="n">
        <f aca="false">SUM(K73+1)</f>
        <v>69</v>
      </c>
      <c r="L74" s="121" t="n">
        <f aca="false">PMT($J$3/12,$J$2,$J$1)</f>
        <v>-15508.4661606394</v>
      </c>
      <c r="M74" s="121" t="n">
        <f aca="false">PPMT($J$3/12,K74,$J$2,$J$1)</f>
        <v>-4022.82617467525</v>
      </c>
      <c r="N74" s="121" t="n">
        <f aca="false">SUM(L74-M74)</f>
        <v>-11485.6399859641</v>
      </c>
      <c r="O74" s="122" t="n">
        <f aca="false">SUM(O73+M74)</f>
        <v>1645699.1752287</v>
      </c>
    </row>
    <row r="75" customFormat="false" ht="12.75" hidden="false" customHeight="false" outlineLevel="0" collapsed="false">
      <c r="A75" s="112"/>
      <c r="B75" s="117"/>
      <c r="C75" s="112" t="n">
        <f aca="false">SUM(C74+1)</f>
        <v>70</v>
      </c>
      <c r="D75" s="121" t="n">
        <f aca="false">PMT($B$3/12,$B$2,$B$1)</f>
        <v>-13856.0845837024</v>
      </c>
      <c r="E75" s="121" t="n">
        <f aca="false">PPMT($B$3/12,C75,$B$2,$B$1)</f>
        <v>-3285.33118394889</v>
      </c>
      <c r="F75" s="121" t="n">
        <f aca="false">SUM(D75-E75)</f>
        <v>-10570.7533997535</v>
      </c>
      <c r="G75" s="122" t="n">
        <f aca="false">SUM(G74+E75)</f>
        <v>1688035.21277661</v>
      </c>
      <c r="H75" s="116"/>
      <c r="I75" s="112"/>
      <c r="J75" s="117"/>
      <c r="K75" s="112" t="n">
        <f aca="false">SUM(K74+1)</f>
        <v>70</v>
      </c>
      <c r="L75" s="121" t="n">
        <f aca="false">PMT($J$3/12,$J$2,$J$1)</f>
        <v>-15508.4661606394</v>
      </c>
      <c r="M75" s="121" t="n">
        <f aca="false">PPMT($J$3/12,K75,$J$2,$J$1)</f>
        <v>-4046.29266069418</v>
      </c>
      <c r="N75" s="121" t="n">
        <f aca="false">SUM(L75-M75)</f>
        <v>-11462.1734999452</v>
      </c>
      <c r="O75" s="122" t="n">
        <f aca="false">SUM(O74+M75)</f>
        <v>1641652.882568</v>
      </c>
    </row>
    <row r="76" customFormat="false" ht="12.75" hidden="false" customHeight="false" outlineLevel="0" collapsed="false">
      <c r="A76" s="112"/>
      <c r="B76" s="117"/>
      <c r="C76" s="112" t="n">
        <f aca="false">SUM(C75+1)</f>
        <v>71</v>
      </c>
      <c r="D76" s="121" t="n">
        <f aca="false">PMT($B$3/12,$B$2,$B$1)</f>
        <v>-13856.0845837024</v>
      </c>
      <c r="E76" s="121" t="n">
        <f aca="false">PPMT($B$3/12,C76,$B$2,$B$1)</f>
        <v>-3305.86450384857</v>
      </c>
      <c r="F76" s="121" t="n">
        <f aca="false">SUM(D76-E76)</f>
        <v>-10550.2200798538</v>
      </c>
      <c r="G76" s="122" t="n">
        <f aca="false">SUM(G75+E76)</f>
        <v>1684729.34827276</v>
      </c>
      <c r="H76" s="116"/>
      <c r="I76" s="112"/>
      <c r="J76" s="117"/>
      <c r="K76" s="112" t="n">
        <f aca="false">SUM(K75+1)</f>
        <v>71</v>
      </c>
      <c r="L76" s="121" t="n">
        <f aca="false">PMT($J$3/12,$J$2,$J$1)</f>
        <v>-15508.4661606394</v>
      </c>
      <c r="M76" s="121" t="n">
        <f aca="false">PPMT($J$3/12,K76,$J$2,$J$1)</f>
        <v>-4069.89603454823</v>
      </c>
      <c r="N76" s="121" t="n">
        <f aca="false">SUM(L76-M76)</f>
        <v>-11438.5701260911</v>
      </c>
      <c r="O76" s="122" t="n">
        <f aca="false">SUM(O75+M76)</f>
        <v>1637582.98653345</v>
      </c>
    </row>
    <row r="77" customFormat="false" ht="12.75" hidden="false" customHeight="false" outlineLevel="0" collapsed="false">
      <c r="A77" s="112"/>
      <c r="B77" s="117" t="n">
        <f aca="false">SUM(D66:D77)</f>
        <v>-166273.015004428</v>
      </c>
      <c r="C77" s="112" t="n">
        <f aca="false">SUM(C76+1)</f>
        <v>72</v>
      </c>
      <c r="D77" s="121" t="n">
        <f aca="false">PMT($B$3/12,$B$2,$B$1)</f>
        <v>-13856.0845837024</v>
      </c>
      <c r="E77" s="121" t="n">
        <f aca="false">PPMT($B$3/12,C77,$B$2,$B$1)</f>
        <v>-3326.52615699762</v>
      </c>
      <c r="F77" s="121" t="n">
        <f aca="false">SUM(D77-E77)</f>
        <v>-10529.5584267047</v>
      </c>
      <c r="G77" s="122" t="n">
        <f aca="false">SUM(G76+E77)</f>
        <v>1681402.82211576</v>
      </c>
      <c r="H77" s="116"/>
      <c r="I77" s="112"/>
      <c r="J77" s="117" t="n">
        <f aca="false">SUM(L66:L77)</f>
        <v>-186101.593927672</v>
      </c>
      <c r="K77" s="112" t="n">
        <f aca="false">SUM(K76+1)</f>
        <v>72</v>
      </c>
      <c r="L77" s="121" t="n">
        <f aca="false">PMT($J$3/12,$J$2,$J$1)</f>
        <v>-15508.4661606394</v>
      </c>
      <c r="M77" s="121" t="n">
        <f aca="false">PPMT($J$3/12,K77,$J$2,$J$1)</f>
        <v>-4093.63709474977</v>
      </c>
      <c r="N77" s="121" t="n">
        <f aca="false">SUM(L77-M77)</f>
        <v>-11414.8290658896</v>
      </c>
      <c r="O77" s="122" t="n">
        <f aca="false">SUM(O76+M77)</f>
        <v>1633489.3494387</v>
      </c>
    </row>
    <row r="78" customFormat="false" ht="12.75" hidden="false" customHeight="false" outlineLevel="0" collapsed="false">
      <c r="A78" s="112"/>
      <c r="B78" s="117"/>
      <c r="C78" s="112" t="n">
        <f aca="false">SUM(C77+1)</f>
        <v>73</v>
      </c>
      <c r="D78" s="121" t="n">
        <f aca="false">PMT($B$3/12,$B$2,$B$1)</f>
        <v>-13856.0845837024</v>
      </c>
      <c r="E78" s="121" t="n">
        <f aca="false">PPMT($B$3/12,C78,$B$2,$B$1)</f>
        <v>-3347.31694547886</v>
      </c>
      <c r="F78" s="121" t="n">
        <f aca="false">SUM(D78-E78)</f>
        <v>-10508.7676382235</v>
      </c>
      <c r="G78" s="122" t="n">
        <f aca="false">SUM(G77+E78)</f>
        <v>1678055.50517029</v>
      </c>
      <c r="H78" s="116"/>
      <c r="I78" s="112"/>
      <c r="J78" s="117"/>
      <c r="K78" s="112" t="n">
        <f aca="false">SUM(K77+1)</f>
        <v>73</v>
      </c>
      <c r="L78" s="121" t="n">
        <f aca="false">PMT($J$3/12,$J$2,$J$1)</f>
        <v>-15508.4661606394</v>
      </c>
      <c r="M78" s="121" t="n">
        <f aca="false">PPMT($J$3/12,K78,$J$2,$J$1)</f>
        <v>-4117.51664446914</v>
      </c>
      <c r="N78" s="121" t="n">
        <f aca="false">SUM(L78-M78)</f>
        <v>-11390.9495161702</v>
      </c>
      <c r="O78" s="122" t="n">
        <f aca="false">SUM(O77+M78)</f>
        <v>1629371.83279423</v>
      </c>
    </row>
    <row r="79" customFormat="false" ht="12.75" hidden="false" customHeight="false" outlineLevel="0" collapsed="false">
      <c r="A79" s="112"/>
      <c r="B79" s="117"/>
      <c r="C79" s="112" t="n">
        <f aca="false">SUM(C78+1)</f>
        <v>74</v>
      </c>
      <c r="D79" s="121" t="n">
        <f aca="false">PMT($B$3/12,$B$2,$B$1)</f>
        <v>-13856.0845837024</v>
      </c>
      <c r="E79" s="121" t="n">
        <f aca="false">PPMT($B$3/12,C79,$B$2,$B$1)</f>
        <v>-3368.2376763881</v>
      </c>
      <c r="F79" s="121" t="n">
        <f aca="false">SUM(D79-E79)</f>
        <v>-10487.8469073143</v>
      </c>
      <c r="G79" s="122" t="n">
        <f aca="false">SUM(G78+E79)</f>
        <v>1674687.2674939</v>
      </c>
      <c r="H79" s="116"/>
      <c r="I79" s="112"/>
      <c r="J79" s="117"/>
      <c r="K79" s="112" t="n">
        <f aca="false">SUM(K78+1)</f>
        <v>74</v>
      </c>
      <c r="L79" s="121" t="n">
        <f aca="false">PMT($J$3/12,$J$2,$J$1)</f>
        <v>-15508.4661606394</v>
      </c>
      <c r="M79" s="121" t="n">
        <f aca="false">PPMT($J$3/12,K79,$J$2,$J$1)</f>
        <v>-4141.53549156188</v>
      </c>
      <c r="N79" s="121" t="n">
        <f aca="false">SUM(L79-M79)</f>
        <v>-11366.9306690775</v>
      </c>
      <c r="O79" s="122" t="n">
        <f aca="false">SUM(O78+M79)</f>
        <v>1625230.29730267</v>
      </c>
    </row>
    <row r="80" customFormat="false" ht="12.75" hidden="false" customHeight="false" outlineLevel="0" collapsed="false">
      <c r="A80" s="112"/>
      <c r="B80" s="117"/>
      <c r="C80" s="112" t="n">
        <f aca="false">SUM(C79+1)</f>
        <v>75</v>
      </c>
      <c r="D80" s="121" t="n">
        <f aca="false">PMT($B$3/12,$B$2,$B$1)</f>
        <v>-13856.0845837024</v>
      </c>
      <c r="E80" s="121" t="n">
        <f aca="false">PPMT($B$3/12,C80,$B$2,$B$1)</f>
        <v>-3389.28916186553</v>
      </c>
      <c r="F80" s="121" t="n">
        <f aca="false">SUM(D80-E80)</f>
        <v>-10466.7954218368</v>
      </c>
      <c r="G80" s="122" t="n">
        <f aca="false">SUM(G79+E80)</f>
        <v>1671297.97833203</v>
      </c>
      <c r="H80" s="116"/>
      <c r="I80" s="112"/>
      <c r="J80" s="117"/>
      <c r="K80" s="112" t="n">
        <f aca="false">SUM(K79+1)</f>
        <v>75</v>
      </c>
      <c r="L80" s="121" t="n">
        <f aca="false">PMT($J$3/12,$J$2,$J$1)</f>
        <v>-15508.4661606394</v>
      </c>
      <c r="M80" s="121" t="n">
        <f aca="false">PPMT($J$3/12,K80,$J$2,$J$1)</f>
        <v>-4165.69444859599</v>
      </c>
      <c r="N80" s="121" t="n">
        <f aca="false">SUM(L80-M80)</f>
        <v>-11342.7717120434</v>
      </c>
      <c r="O80" s="122" t="n">
        <f aca="false">SUM(O79+M80)</f>
        <v>1621064.60285408</v>
      </c>
    </row>
    <row r="81" customFormat="false" ht="12.75" hidden="false" customHeight="false" outlineLevel="0" collapsed="false">
      <c r="A81" s="112"/>
      <c r="B81" s="117"/>
      <c r="C81" s="112" t="n">
        <f aca="false">SUM(C80+1)</f>
        <v>76</v>
      </c>
      <c r="D81" s="121" t="n">
        <f aca="false">PMT($B$3/12,$B$2,$B$1)</f>
        <v>-13856.0845837024</v>
      </c>
      <c r="E81" s="121" t="n">
        <f aca="false">PPMT($B$3/12,C81,$B$2,$B$1)</f>
        <v>-3410.47221912719</v>
      </c>
      <c r="F81" s="121" t="n">
        <f aca="false">SUM(D81-E81)</f>
        <v>-10445.6123645752</v>
      </c>
      <c r="G81" s="122" t="n">
        <f aca="false">SUM(G80+E81)</f>
        <v>1667887.5061129</v>
      </c>
      <c r="H81" s="116"/>
      <c r="I81" s="112"/>
      <c r="J81" s="117"/>
      <c r="K81" s="112" t="n">
        <f aca="false">SUM(K80+1)</f>
        <v>76</v>
      </c>
      <c r="L81" s="121" t="n">
        <f aca="false">PMT($J$3/12,$J$2,$J$1)</f>
        <v>-15508.4661606394</v>
      </c>
      <c r="M81" s="121" t="n">
        <f aca="false">PPMT($J$3/12,K81,$J$2,$J$1)</f>
        <v>-4189.99433287946</v>
      </c>
      <c r="N81" s="121" t="n">
        <f aca="false">SUM(L81-M81)</f>
        <v>-11318.4718277599</v>
      </c>
      <c r="O81" s="122" t="n">
        <f aca="false">SUM(O80+M81)</f>
        <v>1616874.6085212</v>
      </c>
    </row>
    <row r="82" customFormat="false" ht="12.75" hidden="false" customHeight="false" outlineLevel="0" collapsed="false">
      <c r="A82" s="112"/>
      <c r="B82" s="117"/>
      <c r="C82" s="112" t="n">
        <f aca="false">SUM(C81+1)</f>
        <v>77</v>
      </c>
      <c r="D82" s="121" t="n">
        <f aca="false">PMT($B$3/12,$B$2,$B$1)</f>
        <v>-13856.0845837024</v>
      </c>
      <c r="E82" s="121" t="n">
        <f aca="false">PPMT($B$3/12,C82,$B$2,$B$1)</f>
        <v>-3431.78767049673</v>
      </c>
      <c r="F82" s="121" t="n">
        <f aca="false">SUM(D82-E82)</f>
        <v>-10424.2969132056</v>
      </c>
      <c r="G82" s="122" t="n">
        <f aca="false">SUM(G81+E82)</f>
        <v>1664455.71844241</v>
      </c>
      <c r="H82" s="116"/>
      <c r="I82" s="112"/>
      <c r="J82" s="117"/>
      <c r="K82" s="112" t="n">
        <f aca="false">SUM(K81+1)</f>
        <v>77</v>
      </c>
      <c r="L82" s="121" t="n">
        <f aca="false">PMT($J$3/12,$J$2,$J$1)</f>
        <v>-15508.4661606394</v>
      </c>
      <c r="M82" s="121" t="n">
        <f aca="false">PPMT($J$3/12,K82,$J$2,$J$1)</f>
        <v>-4214.43596648793</v>
      </c>
      <c r="N82" s="121" t="n">
        <f aca="false">SUM(L82-M82)</f>
        <v>-11294.0301941514</v>
      </c>
      <c r="O82" s="122" t="n">
        <f aca="false">SUM(O81+M82)</f>
        <v>1612660.17255471</v>
      </c>
    </row>
    <row r="83" customFormat="false" ht="12.75" hidden="false" customHeight="false" outlineLevel="0" collapsed="false">
      <c r="A83" s="112"/>
      <c r="B83" s="117"/>
      <c r="C83" s="112" t="n">
        <f aca="false">SUM(C82+1)</f>
        <v>78</v>
      </c>
      <c r="D83" s="121" t="n">
        <f aca="false">PMT($B$3/12,$B$2,$B$1)</f>
        <v>-13856.0845837024</v>
      </c>
      <c r="E83" s="121" t="n">
        <f aca="false">PPMT($B$3/12,C83,$B$2,$B$1)</f>
        <v>-3453.23634343734</v>
      </c>
      <c r="F83" s="121" t="n">
        <f aca="false">SUM(D83-E83)</f>
        <v>-10402.848240265</v>
      </c>
      <c r="G83" s="122" t="n">
        <f aca="false">SUM(G82+E83)</f>
        <v>1661002.48209897</v>
      </c>
      <c r="H83" s="116"/>
      <c r="I83" s="112"/>
      <c r="J83" s="117"/>
      <c r="K83" s="112" t="n">
        <f aca="false">SUM(K82+1)</f>
        <v>78</v>
      </c>
      <c r="L83" s="121" t="n">
        <f aca="false">PMT($J$3/12,$J$2,$J$1)</f>
        <v>-15508.4661606394</v>
      </c>
      <c r="M83" s="121" t="n">
        <f aca="false">PPMT($J$3/12,K83,$J$2,$J$1)</f>
        <v>-4239.02017629244</v>
      </c>
      <c r="N83" s="121" t="n">
        <f aca="false">SUM(L83-M83)</f>
        <v>-11269.4459843469</v>
      </c>
      <c r="O83" s="122" t="n">
        <f aca="false">SUM(O82+M83)</f>
        <v>1608421.15237842</v>
      </c>
    </row>
    <row r="84" customFormat="false" ht="12.75" hidden="false" customHeight="false" outlineLevel="0" collapsed="false">
      <c r="A84" s="112"/>
      <c r="B84" s="117"/>
      <c r="C84" s="112" t="n">
        <f aca="false">SUM(C83+1)</f>
        <v>79</v>
      </c>
      <c r="D84" s="121" t="n">
        <f aca="false">PMT($B$3/12,$B$2,$B$1)</f>
        <v>-13856.0845837024</v>
      </c>
      <c r="E84" s="121" t="n">
        <f aca="false">PPMT($B$3/12,C84,$B$2,$B$1)</f>
        <v>-3474.81907058382</v>
      </c>
      <c r="F84" s="121" t="n">
        <f aca="false">SUM(D84-E84)</f>
        <v>-10381.2655131185</v>
      </c>
      <c r="G84" s="122" t="n">
        <f aca="false">SUM(G83+E84)</f>
        <v>1657527.66302839</v>
      </c>
      <c r="H84" s="116"/>
      <c r="I84" s="112"/>
      <c r="J84" s="117"/>
      <c r="K84" s="112" t="n">
        <f aca="false">SUM(K83+1)</f>
        <v>79</v>
      </c>
      <c r="L84" s="121" t="n">
        <f aca="false">PMT($J$3/12,$J$2,$J$1)</f>
        <v>-15508.4661606394</v>
      </c>
      <c r="M84" s="121" t="n">
        <f aca="false">PPMT($J$3/12,K84,$J$2,$J$1)</f>
        <v>-4263.74779398748</v>
      </c>
      <c r="N84" s="121" t="n">
        <f aca="false">SUM(L84-M84)</f>
        <v>-11244.7183666519</v>
      </c>
      <c r="O84" s="122" t="n">
        <f aca="false">SUM(O83+M84)</f>
        <v>1604157.40458443</v>
      </c>
    </row>
    <row r="85" customFormat="false" ht="12.75" hidden="false" customHeight="false" outlineLevel="0" collapsed="false">
      <c r="A85" s="112"/>
      <c r="B85" s="117"/>
      <c r="C85" s="112" t="n">
        <f aca="false">SUM(C84+1)</f>
        <v>80</v>
      </c>
      <c r="D85" s="121" t="n">
        <f aca="false">PMT($B$3/12,$B$2,$B$1)</f>
        <v>-13856.0845837024</v>
      </c>
      <c r="E85" s="121" t="n">
        <f aca="false">PPMT($B$3/12,C85,$B$2,$B$1)</f>
        <v>-3496.53668977497</v>
      </c>
      <c r="F85" s="121" t="n">
        <f aca="false">SUM(D85-E85)</f>
        <v>-10359.5478939274</v>
      </c>
      <c r="G85" s="122" t="n">
        <f aca="false">SUM(G84+E85)</f>
        <v>1654031.12633861</v>
      </c>
      <c r="H85" s="116"/>
      <c r="I85" s="112"/>
      <c r="J85" s="117"/>
      <c r="K85" s="112" t="n">
        <f aca="false">SUM(K84+1)</f>
        <v>80</v>
      </c>
      <c r="L85" s="121" t="n">
        <f aca="false">PMT($J$3/12,$J$2,$J$1)</f>
        <v>-15508.4661606394</v>
      </c>
      <c r="M85" s="121" t="n">
        <f aca="false">PPMT($J$3/12,K85,$J$2,$J$1)</f>
        <v>-4288.61965611907</v>
      </c>
      <c r="N85" s="121" t="n">
        <f aca="false">SUM(L85-M85)</f>
        <v>-11219.8465045203</v>
      </c>
      <c r="O85" s="122" t="n">
        <f aca="false">SUM(O84+M85)</f>
        <v>1599868.78492831</v>
      </c>
    </row>
    <row r="86" customFormat="false" ht="12.75" hidden="false" customHeight="false" outlineLevel="0" collapsed="false">
      <c r="A86" s="112"/>
      <c r="B86" s="117"/>
      <c r="C86" s="112" t="n">
        <f aca="false">SUM(C85+1)</f>
        <v>81</v>
      </c>
      <c r="D86" s="121" t="n">
        <f aca="false">PMT($B$3/12,$B$2,$B$1)</f>
        <v>-13856.0845837024</v>
      </c>
      <c r="E86" s="121" t="n">
        <f aca="false">PPMT($B$3/12,C86,$B$2,$B$1)</f>
        <v>-3518.39004408606</v>
      </c>
      <c r="F86" s="121" t="n">
        <f aca="false">SUM(D86-E86)</f>
        <v>-10337.6945396163</v>
      </c>
      <c r="G86" s="122" t="n">
        <f aca="false">SUM(G85+E86)</f>
        <v>1650512.73629453</v>
      </c>
      <c r="H86" s="116"/>
      <c r="I86" s="112"/>
      <c r="J86" s="117"/>
      <c r="K86" s="112" t="n">
        <f aca="false">SUM(K85+1)</f>
        <v>81</v>
      </c>
      <c r="L86" s="121" t="n">
        <f aca="false">PMT($J$3/12,$J$2,$J$1)</f>
        <v>-15508.4661606394</v>
      </c>
      <c r="M86" s="121" t="n">
        <f aca="false">PPMT($J$3/12,K86,$J$2,$J$1)</f>
        <v>-4313.6366041131</v>
      </c>
      <c r="N86" s="121" t="n">
        <f aca="false">SUM(L86-M86)</f>
        <v>-11194.8295565263</v>
      </c>
      <c r="O86" s="122" t="n">
        <f aca="false">SUM(O85+M86)</f>
        <v>1595555.1483242</v>
      </c>
    </row>
    <row r="87" customFormat="false" ht="12.75" hidden="false" customHeight="false" outlineLevel="0" collapsed="false">
      <c r="A87" s="112"/>
      <c r="B87" s="117"/>
      <c r="C87" s="112" t="n">
        <f aca="false">SUM(C86+1)</f>
        <v>82</v>
      </c>
      <c r="D87" s="121" t="n">
        <f aca="false">PMT($B$3/12,$B$2,$B$1)</f>
        <v>-13856.0845837024</v>
      </c>
      <c r="E87" s="121" t="n">
        <f aca="false">PPMT($B$3/12,C87,$B$2,$B$1)</f>
        <v>-3540.3799818616</v>
      </c>
      <c r="F87" s="121" t="n">
        <f aca="false">SUM(D87-E87)</f>
        <v>-10315.7046018408</v>
      </c>
      <c r="G87" s="122" t="n">
        <f aca="false">SUM(G86+E87)</f>
        <v>1646972.35631266</v>
      </c>
      <c r="H87" s="116"/>
      <c r="I87" s="112"/>
      <c r="J87" s="117"/>
      <c r="K87" s="112" t="n">
        <f aca="false">SUM(K86+1)</f>
        <v>82</v>
      </c>
      <c r="L87" s="121" t="n">
        <f aca="false">PMT($J$3/12,$J$2,$J$1)</f>
        <v>-15508.4661606394</v>
      </c>
      <c r="M87" s="121" t="n">
        <f aca="false">PPMT($J$3/12,K87,$J$2,$J$1)</f>
        <v>-4338.79948430376</v>
      </c>
      <c r="N87" s="121" t="n">
        <f aca="false">SUM(L87-M87)</f>
        <v>-11169.6666763356</v>
      </c>
      <c r="O87" s="122" t="n">
        <f aca="false">SUM(O86+M87)</f>
        <v>1591216.34883989</v>
      </c>
    </row>
    <row r="88" customFormat="false" ht="12.75" hidden="false" customHeight="false" outlineLevel="0" collapsed="false">
      <c r="A88" s="112"/>
      <c r="B88" s="117"/>
      <c r="C88" s="112" t="n">
        <f aca="false">SUM(C87+1)</f>
        <v>83</v>
      </c>
      <c r="D88" s="121" t="n">
        <f aca="false">PMT($B$3/12,$B$2,$B$1)</f>
        <v>-13856.0845837024</v>
      </c>
      <c r="E88" s="121" t="n">
        <f aca="false">PPMT($B$3/12,C88,$B$2,$B$1)</f>
        <v>-3562.50735674824</v>
      </c>
      <c r="F88" s="121" t="n">
        <f aca="false">SUM(D88-E88)</f>
        <v>-10293.5772269541</v>
      </c>
      <c r="G88" s="122" t="n">
        <f aca="false">SUM(G87+E88)</f>
        <v>1643409.84895592</v>
      </c>
      <c r="H88" s="116"/>
      <c r="I88" s="112"/>
      <c r="J88" s="117"/>
      <c r="K88" s="112" t="n">
        <f aca="false">SUM(K87+1)</f>
        <v>83</v>
      </c>
      <c r="L88" s="121" t="n">
        <f aca="false">PMT($J$3/12,$J$2,$J$1)</f>
        <v>-15508.4661606394</v>
      </c>
      <c r="M88" s="121" t="n">
        <f aca="false">PPMT($J$3/12,K88,$J$2,$J$1)</f>
        <v>-4364.1091479622</v>
      </c>
      <c r="N88" s="121" t="n">
        <f aca="false">SUM(L88-M88)</f>
        <v>-11144.3570126772</v>
      </c>
      <c r="O88" s="122" t="n">
        <f aca="false">SUM(O87+M88)</f>
        <v>1586852.23969193</v>
      </c>
    </row>
    <row r="89" customFormat="false" ht="12.75" hidden="false" customHeight="false" outlineLevel="0" collapsed="false">
      <c r="A89" s="112"/>
      <c r="B89" s="117" t="n">
        <f aca="false">SUM(D78:D89)</f>
        <v>-166273.015004428</v>
      </c>
      <c r="C89" s="112" t="n">
        <f aca="false">SUM(C88+1)</f>
        <v>84</v>
      </c>
      <c r="D89" s="121" t="n">
        <f aca="false">PMT($B$3/12,$B$2,$B$1)</f>
        <v>-13856.0845837024</v>
      </c>
      <c r="E89" s="121" t="n">
        <f aca="false">PPMT($B$3/12,C89,$B$2,$B$1)</f>
        <v>-3584.77302772791</v>
      </c>
      <c r="F89" s="121" t="n">
        <f aca="false">SUM(D89-E89)</f>
        <v>-10271.3115559745</v>
      </c>
      <c r="G89" s="122" t="n">
        <f aca="false">SUM(G88+E89)</f>
        <v>1639825.07592819</v>
      </c>
      <c r="H89" s="116"/>
      <c r="I89" s="112"/>
      <c r="J89" s="117" t="n">
        <f aca="false">SUM(L78:L89)</f>
        <v>-186101.593927672</v>
      </c>
      <c r="K89" s="112" t="n">
        <f aca="false">SUM(K88+1)</f>
        <v>84</v>
      </c>
      <c r="L89" s="121" t="n">
        <f aca="false">PMT($J$3/12,$J$2,$J$1)</f>
        <v>-15508.4661606394</v>
      </c>
      <c r="M89" s="121" t="n">
        <f aca="false">PPMT($J$3/12,K89,$J$2,$J$1)</f>
        <v>-4389.56645132531</v>
      </c>
      <c r="N89" s="121" t="n">
        <f aca="false">SUM(L89-M89)</f>
        <v>-11118.899709314</v>
      </c>
      <c r="O89" s="122" t="n">
        <f aca="false">SUM(O88+M89)</f>
        <v>1582462.67324061</v>
      </c>
    </row>
    <row r="90" customFormat="false" ht="12.75" hidden="false" customHeight="false" outlineLevel="0" collapsed="false">
      <c r="A90" s="112"/>
      <c r="B90" s="117"/>
      <c r="C90" s="112" t="n">
        <f aca="false">SUM(C89+1)</f>
        <v>85</v>
      </c>
      <c r="D90" s="121" t="n">
        <f aca="false">PMT($B$3/12,$B$2,$B$1)</f>
        <v>-13856.0845837024</v>
      </c>
      <c r="E90" s="121" t="n">
        <f aca="false">PPMT($B$3/12,C90,$B$2,$B$1)</f>
        <v>-3607.17785915122</v>
      </c>
      <c r="F90" s="121" t="n">
        <f aca="false">SUM(D90-E90)</f>
        <v>-10248.9067245511</v>
      </c>
      <c r="G90" s="122" t="n">
        <f aca="false">SUM(G89+E90)</f>
        <v>1636217.89806904</v>
      </c>
      <c r="H90" s="116"/>
      <c r="I90" s="112"/>
      <c r="J90" s="117"/>
      <c r="K90" s="112" t="n">
        <f aca="false">SUM(K89+1)</f>
        <v>85</v>
      </c>
      <c r="L90" s="121" t="n">
        <f aca="false">PMT($J$3/12,$J$2,$J$1)</f>
        <v>-15508.4661606394</v>
      </c>
      <c r="M90" s="121" t="n">
        <f aca="false">PPMT($J$3/12,K90,$J$2,$J$1)</f>
        <v>-4415.17225562471</v>
      </c>
      <c r="N90" s="121" t="n">
        <f aca="false">SUM(L90-M90)</f>
        <v>-11093.2939050146</v>
      </c>
      <c r="O90" s="122" t="n">
        <f aca="false">SUM(O89+M90)</f>
        <v>1578047.50098498</v>
      </c>
    </row>
    <row r="91" customFormat="false" ht="12.75" hidden="false" customHeight="false" outlineLevel="0" collapsed="false">
      <c r="A91" s="112"/>
      <c r="B91" s="117"/>
      <c r="C91" s="112" t="n">
        <f aca="false">SUM(C90+1)</f>
        <v>86</v>
      </c>
      <c r="D91" s="121" t="n">
        <f aca="false">PMT($B$3/12,$B$2,$B$1)</f>
        <v>-13856.0845837024</v>
      </c>
      <c r="E91" s="121" t="n">
        <f aca="false">PPMT($B$3/12,C91,$B$2,$B$1)</f>
        <v>-3629.72272077091</v>
      </c>
      <c r="F91" s="121" t="n">
        <f aca="false">SUM(D91-E91)</f>
        <v>-10226.3618629315</v>
      </c>
      <c r="G91" s="122" t="n">
        <f aca="false">SUM(G90+E91)</f>
        <v>1632588.17534827</v>
      </c>
      <c r="H91" s="116"/>
      <c r="I91" s="112"/>
      <c r="J91" s="117"/>
      <c r="K91" s="112" t="n">
        <f aca="false">SUM(K90+1)</f>
        <v>86</v>
      </c>
      <c r="L91" s="121" t="n">
        <f aca="false">PMT($J$3/12,$J$2,$J$1)</f>
        <v>-15508.4661606394</v>
      </c>
      <c r="M91" s="121" t="n">
        <f aca="false">PPMT($J$3/12,K91,$J$2,$J$1)</f>
        <v>-4440.92742711586</v>
      </c>
      <c r="N91" s="121" t="n">
        <f aca="false">SUM(L91-M91)</f>
        <v>-11067.5387335235</v>
      </c>
      <c r="O91" s="122" t="n">
        <f aca="false">SUM(O90+M91)</f>
        <v>1573606.57355787</v>
      </c>
    </row>
    <row r="92" customFormat="false" ht="12.75" hidden="false" customHeight="false" outlineLevel="0" collapsed="false">
      <c r="A92" s="112"/>
      <c r="B92" s="117"/>
      <c r="C92" s="112" t="n">
        <f aca="false">SUM(C91+1)</f>
        <v>87</v>
      </c>
      <c r="D92" s="121" t="n">
        <f aca="false">PMT($B$3/12,$B$2,$B$1)</f>
        <v>-13856.0845837024</v>
      </c>
      <c r="E92" s="121" t="n">
        <f aca="false">PPMT($B$3/12,C92,$B$2,$B$1)</f>
        <v>-3652.40848777573</v>
      </c>
      <c r="F92" s="121" t="n">
        <f aca="false">SUM(D92-E92)</f>
        <v>-10203.6760959266</v>
      </c>
      <c r="G92" s="122" t="n">
        <f aca="false">SUM(G91+E92)</f>
        <v>1628935.76686049</v>
      </c>
      <c r="H92" s="116"/>
      <c r="I92" s="112"/>
      <c r="J92" s="117"/>
      <c r="K92" s="112" t="n">
        <f aca="false">SUM(K91+1)</f>
        <v>87</v>
      </c>
      <c r="L92" s="121" t="n">
        <f aca="false">PMT($J$3/12,$J$2,$J$1)</f>
        <v>-15508.4661606394</v>
      </c>
      <c r="M92" s="121" t="n">
        <f aca="false">PPMT($J$3/12,K92,$J$2,$J$1)</f>
        <v>-4466.83283710736</v>
      </c>
      <c r="N92" s="121" t="n">
        <f aca="false">SUM(L92-M92)</f>
        <v>-11041.633323532</v>
      </c>
      <c r="O92" s="122" t="n">
        <f aca="false">SUM(O91+M92)</f>
        <v>1569139.74072076</v>
      </c>
    </row>
    <row r="93" customFormat="false" ht="12.75" hidden="false" customHeight="false" outlineLevel="0" collapsed="false">
      <c r="A93" s="112"/>
      <c r="B93" s="117"/>
      <c r="C93" s="112" t="n">
        <f aca="false">SUM(C92+1)</f>
        <v>88</v>
      </c>
      <c r="D93" s="121" t="n">
        <f aca="false">PMT($B$3/12,$B$2,$B$1)</f>
        <v>-13856.0845837024</v>
      </c>
      <c r="E93" s="121" t="n">
        <f aca="false">PPMT($B$3/12,C93,$B$2,$B$1)</f>
        <v>-3675.23604082433</v>
      </c>
      <c r="F93" s="121" t="n">
        <f aca="false">SUM(D93-E93)</f>
        <v>-10180.848542878</v>
      </c>
      <c r="G93" s="122" t="n">
        <f aca="false">SUM(G92+E93)</f>
        <v>1625260.53081967</v>
      </c>
      <c r="H93" s="116"/>
      <c r="I93" s="112"/>
      <c r="J93" s="117"/>
      <c r="K93" s="112" t="n">
        <f aca="false">SUM(K92+1)</f>
        <v>88</v>
      </c>
      <c r="L93" s="121" t="n">
        <f aca="false">PMT($J$3/12,$J$2,$J$1)</f>
        <v>-15508.4661606394</v>
      </c>
      <c r="M93" s="121" t="n">
        <f aca="false">PPMT($J$3/12,K93,$J$2,$J$1)</f>
        <v>-4492.88936199049</v>
      </c>
      <c r="N93" s="121" t="n">
        <f aca="false">SUM(L93-M93)</f>
        <v>-11015.5767986489</v>
      </c>
      <c r="O93" s="122" t="n">
        <f aca="false">SUM(O92+M93)</f>
        <v>1564646.85135877</v>
      </c>
    </row>
    <row r="94" customFormat="false" ht="12.75" hidden="false" customHeight="false" outlineLevel="0" collapsed="false">
      <c r="A94" s="112"/>
      <c r="B94" s="117"/>
      <c r="C94" s="112" t="n">
        <f aca="false">SUM(C93+1)</f>
        <v>89</v>
      </c>
      <c r="D94" s="121" t="n">
        <f aca="false">PMT($B$3/12,$B$2,$B$1)</f>
        <v>-13856.0845837024</v>
      </c>
      <c r="E94" s="121" t="n">
        <f aca="false">PPMT($B$3/12,C94,$B$2,$B$1)</f>
        <v>-3698.20626607948</v>
      </c>
      <c r="F94" s="121" t="n">
        <f aca="false">SUM(D94-E94)</f>
        <v>-10157.8783176229</v>
      </c>
      <c r="G94" s="122" t="n">
        <f aca="false">SUM(G93+E94)</f>
        <v>1621562.32455359</v>
      </c>
      <c r="H94" s="116"/>
      <c r="I94" s="112"/>
      <c r="J94" s="117"/>
      <c r="K94" s="112" t="n">
        <f aca="false">SUM(K93+1)</f>
        <v>89</v>
      </c>
      <c r="L94" s="121" t="n">
        <f aca="false">PMT($J$3/12,$J$2,$J$1)</f>
        <v>-15508.4661606394</v>
      </c>
      <c r="M94" s="121" t="n">
        <f aca="false">PPMT($J$3/12,K94,$J$2,$J$1)</f>
        <v>-4519.09788326877</v>
      </c>
      <c r="N94" s="121" t="n">
        <f aca="false">SUM(L94-M94)</f>
        <v>-10989.3682773706</v>
      </c>
      <c r="O94" s="122" t="n">
        <f aca="false">SUM(O93+M94)</f>
        <v>1560127.7534755</v>
      </c>
    </row>
    <row r="95" customFormat="false" ht="12.75" hidden="false" customHeight="false" outlineLevel="0" collapsed="false">
      <c r="A95" s="112"/>
      <c r="B95" s="117"/>
      <c r="C95" s="112" t="n">
        <f aca="false">SUM(C94+1)</f>
        <v>90</v>
      </c>
      <c r="D95" s="121" t="n">
        <f aca="false">PMT($B$3/12,$B$2,$B$1)</f>
        <v>-13856.0845837024</v>
      </c>
      <c r="E95" s="121" t="n">
        <f aca="false">PPMT($B$3/12,C95,$B$2,$B$1)</f>
        <v>-3721.32005524248</v>
      </c>
      <c r="F95" s="121" t="n">
        <f aca="false">SUM(D95-E95)</f>
        <v>-10134.7645284599</v>
      </c>
      <c r="G95" s="122" t="n">
        <f aca="false">SUM(G94+E95)</f>
        <v>1617841.00449834</v>
      </c>
      <c r="H95" s="116"/>
      <c r="I95" s="112"/>
      <c r="J95" s="117"/>
      <c r="K95" s="112" t="n">
        <f aca="false">SUM(K94+1)</f>
        <v>90</v>
      </c>
      <c r="L95" s="121" t="n">
        <f aca="false">PMT($J$3/12,$J$2,$J$1)</f>
        <v>-15508.4661606394</v>
      </c>
      <c r="M95" s="121" t="n">
        <f aca="false">PPMT($J$3/12,K95,$J$2,$J$1)</f>
        <v>-4545.45928758784</v>
      </c>
      <c r="N95" s="121" t="n">
        <f aca="false">SUM(L95-M95)</f>
        <v>-10963.0068730515</v>
      </c>
      <c r="O95" s="122" t="n">
        <f aca="false">SUM(O94+M95)</f>
        <v>1555582.29418791</v>
      </c>
    </row>
    <row r="96" customFormat="false" ht="12.75" hidden="false" customHeight="false" outlineLevel="0" collapsed="false">
      <c r="A96" s="112"/>
      <c r="B96" s="117"/>
      <c r="C96" s="112" t="n">
        <f aca="false">SUM(C95+1)</f>
        <v>91</v>
      </c>
      <c r="D96" s="121" t="n">
        <f aca="false">PMT($B$3/12,$B$2,$B$1)</f>
        <v>-13856.0845837024</v>
      </c>
      <c r="E96" s="121" t="n">
        <f aca="false">PPMT($B$3/12,C96,$B$2,$B$1)</f>
        <v>-3744.57830558774</v>
      </c>
      <c r="F96" s="121" t="n">
        <f aca="false">SUM(D96-E96)</f>
        <v>-10111.5062781146</v>
      </c>
      <c r="G96" s="122" t="n">
        <f aca="false">SUM(G95+E96)</f>
        <v>1614096.42619276</v>
      </c>
      <c r="H96" s="116"/>
      <c r="I96" s="112"/>
      <c r="J96" s="117"/>
      <c r="K96" s="112" t="n">
        <f aca="false">SUM(K95+1)</f>
        <v>91</v>
      </c>
      <c r="L96" s="121" t="n">
        <f aca="false">PMT($J$3/12,$J$2,$J$1)</f>
        <v>-15508.4661606394</v>
      </c>
      <c r="M96" s="121" t="n">
        <f aca="false">PPMT($J$3/12,K96,$J$2,$J$1)</f>
        <v>-4571.97446676543</v>
      </c>
      <c r="N96" s="121" t="n">
        <f aca="false">SUM(L96-M96)</f>
        <v>-10936.4916938739</v>
      </c>
      <c r="O96" s="122" t="n">
        <f aca="false">SUM(O95+M96)</f>
        <v>1551010.31972115</v>
      </c>
    </row>
    <row r="97" customFormat="false" ht="12.75" hidden="false" customHeight="false" outlineLevel="0" collapsed="false">
      <c r="A97" s="112"/>
      <c r="B97" s="117"/>
      <c r="C97" s="112" t="n">
        <f aca="false">SUM(C96+1)</f>
        <v>92</v>
      </c>
      <c r="D97" s="121" t="n">
        <f aca="false">PMT($B$3/12,$B$2,$B$1)</f>
        <v>-13856.0845837024</v>
      </c>
      <c r="E97" s="121" t="n">
        <f aca="false">PPMT($B$3/12,C97,$B$2,$B$1)</f>
        <v>-3767.98191999767</v>
      </c>
      <c r="F97" s="121" t="n">
        <f aca="false">SUM(D97-E97)</f>
        <v>-10088.1026637047</v>
      </c>
      <c r="G97" s="122" t="n">
        <f aca="false">SUM(G96+E97)</f>
        <v>1610328.44427276</v>
      </c>
      <c r="H97" s="116"/>
      <c r="I97" s="112"/>
      <c r="J97" s="117"/>
      <c r="K97" s="112" t="n">
        <f aca="false">SUM(K96+1)</f>
        <v>92</v>
      </c>
      <c r="L97" s="121" t="n">
        <f aca="false">PMT($J$3/12,$J$2,$J$1)</f>
        <v>-15508.4661606394</v>
      </c>
      <c r="M97" s="121" t="n">
        <f aca="false">PPMT($J$3/12,K97,$J$2,$J$1)</f>
        <v>-4598.64431782156</v>
      </c>
      <c r="N97" s="121" t="n">
        <f aca="false">SUM(L97-M97)</f>
        <v>-10909.8218428178</v>
      </c>
      <c r="O97" s="122" t="n">
        <f aca="false">SUM(O96+M97)</f>
        <v>1546411.67540332</v>
      </c>
    </row>
    <row r="98" customFormat="false" ht="12.75" hidden="false" customHeight="false" outlineLevel="0" collapsed="false">
      <c r="A98" s="112"/>
      <c r="B98" s="117"/>
      <c r="C98" s="112" t="n">
        <f aca="false">SUM(C97+1)</f>
        <v>93</v>
      </c>
      <c r="D98" s="121" t="n">
        <f aca="false">PMT($B$3/12,$B$2,$B$1)</f>
        <v>-13856.0845837024</v>
      </c>
      <c r="E98" s="121" t="n">
        <f aca="false">PPMT($B$3/12,C98,$B$2,$B$1)</f>
        <v>-3791.53180699765</v>
      </c>
      <c r="F98" s="121" t="n">
        <f aca="false">SUM(D98-E98)</f>
        <v>-10064.5527767047</v>
      </c>
      <c r="G98" s="122" t="n">
        <f aca="false">SUM(G97+E98)</f>
        <v>1606536.91246576</v>
      </c>
      <c r="H98" s="116"/>
      <c r="I98" s="112"/>
      <c r="J98" s="117"/>
      <c r="K98" s="112" t="n">
        <f aca="false">SUM(K97+1)</f>
        <v>93</v>
      </c>
      <c r="L98" s="121" t="n">
        <f aca="false">PMT($J$3/12,$J$2,$J$1)</f>
        <v>-15508.4661606394</v>
      </c>
      <c r="M98" s="121" t="n">
        <f aca="false">PPMT($J$3/12,K98,$J$2,$J$1)</f>
        <v>-4625.46974300886</v>
      </c>
      <c r="N98" s="121" t="n">
        <f aca="false">SUM(L98-M98)</f>
        <v>-10882.9964176305</v>
      </c>
      <c r="O98" s="122" t="n">
        <f aca="false">SUM(O97+M98)</f>
        <v>1541786.20566032</v>
      </c>
    </row>
    <row r="99" customFormat="false" ht="12.75" hidden="false" customHeight="false" outlineLevel="0" collapsed="false">
      <c r="A99" s="112"/>
      <c r="B99" s="117"/>
      <c r="C99" s="112" t="n">
        <f aca="false">SUM(C98+1)</f>
        <v>94</v>
      </c>
      <c r="D99" s="121" t="n">
        <f aca="false">PMT($B$3/12,$B$2,$B$1)</f>
        <v>-13856.0845837024</v>
      </c>
      <c r="E99" s="121" t="n">
        <f aca="false">PPMT($B$3/12,C99,$B$2,$B$1)</f>
        <v>-3815.22888079139</v>
      </c>
      <c r="F99" s="121" t="n">
        <f aca="false">SUM(D99-E99)</f>
        <v>-10040.855702911</v>
      </c>
      <c r="G99" s="122" t="n">
        <f aca="false">SUM(G98+E99)</f>
        <v>1602721.68358497</v>
      </c>
      <c r="H99" s="116"/>
      <c r="I99" s="112"/>
      <c r="J99" s="117"/>
      <c r="K99" s="112" t="n">
        <f aca="false">SUM(K98+1)</f>
        <v>94</v>
      </c>
      <c r="L99" s="121" t="n">
        <f aca="false">PMT($J$3/12,$J$2,$J$1)</f>
        <v>-15508.4661606394</v>
      </c>
      <c r="M99" s="121" t="n">
        <f aca="false">PPMT($J$3/12,K99,$J$2,$J$1)</f>
        <v>-4652.45164984308</v>
      </c>
      <c r="N99" s="121" t="n">
        <f aca="false">SUM(L99-M99)</f>
        <v>-10856.0145107963</v>
      </c>
      <c r="O99" s="122" t="n">
        <f aca="false">SUM(O98+M99)</f>
        <v>1537133.75401047</v>
      </c>
    </row>
    <row r="100" customFormat="false" ht="12.75" hidden="false" customHeight="false" outlineLevel="0" collapsed="false">
      <c r="A100" s="112"/>
      <c r="B100" s="117"/>
      <c r="C100" s="112" t="n">
        <f aca="false">SUM(C99+1)</f>
        <v>95</v>
      </c>
      <c r="D100" s="121" t="n">
        <f aca="false">PMT($B$3/12,$B$2,$B$1)</f>
        <v>-13856.0845837024</v>
      </c>
      <c r="E100" s="121" t="n">
        <f aca="false">PPMT($B$3/12,C100,$B$2,$B$1)</f>
        <v>-3839.07406129633</v>
      </c>
      <c r="F100" s="121" t="n">
        <f aca="false">SUM(D100-E100)</f>
        <v>-10017.010522406</v>
      </c>
      <c r="G100" s="122" t="n">
        <f aca="false">SUM(G99+E100)</f>
        <v>1598882.60952367</v>
      </c>
      <c r="H100" s="116"/>
      <c r="I100" s="112"/>
      <c r="J100" s="117"/>
      <c r="K100" s="112" t="n">
        <f aca="false">SUM(K99+1)</f>
        <v>95</v>
      </c>
      <c r="L100" s="121" t="n">
        <f aca="false">PMT($J$3/12,$J$2,$J$1)</f>
        <v>-15508.4661606394</v>
      </c>
      <c r="M100" s="121" t="n">
        <f aca="false">PPMT($J$3/12,K100,$J$2,$J$1)</f>
        <v>-4679.59095113383</v>
      </c>
      <c r="N100" s="121" t="n">
        <f aca="false">SUM(L100-M100)</f>
        <v>-10828.8752095055</v>
      </c>
      <c r="O100" s="122" t="n">
        <f aca="false">SUM(O99+M100)</f>
        <v>1532454.16305934</v>
      </c>
    </row>
    <row r="101" customFormat="false" ht="12.75" hidden="false" customHeight="false" outlineLevel="0" collapsed="false">
      <c r="A101" s="112"/>
      <c r="B101" s="117" t="n">
        <f aca="false">SUM(D90:D101)</f>
        <v>-166273.015004428</v>
      </c>
      <c r="C101" s="112" t="n">
        <f aca="false">SUM(C100+1)</f>
        <v>96</v>
      </c>
      <c r="D101" s="121" t="n">
        <f aca="false">PMT($B$3/12,$B$2,$B$1)</f>
        <v>-13856.0845837024</v>
      </c>
      <c r="E101" s="121" t="n">
        <f aca="false">PPMT($B$3/12,C101,$B$2,$B$1)</f>
        <v>-3863.06827417943</v>
      </c>
      <c r="F101" s="121" t="n">
        <f aca="false">SUM(D101-E101)</f>
        <v>-9993.01630952293</v>
      </c>
      <c r="G101" s="122" t="n">
        <f aca="false">SUM(G100+E101)</f>
        <v>1595019.54124949</v>
      </c>
      <c r="H101" s="116"/>
      <c r="I101" s="112"/>
      <c r="J101" s="117" t="n">
        <f aca="false">SUM(L90:L101)</f>
        <v>-186101.593927672</v>
      </c>
      <c r="K101" s="112" t="n">
        <f aca="false">SUM(K100+1)</f>
        <v>96</v>
      </c>
      <c r="L101" s="121" t="n">
        <f aca="false">PMT($J$3/12,$J$2,$J$1)</f>
        <v>-15508.4661606394</v>
      </c>
      <c r="M101" s="121" t="n">
        <f aca="false">PPMT($J$3/12,K101,$J$2,$J$1)</f>
        <v>-4706.88856501544</v>
      </c>
      <c r="N101" s="121" t="n">
        <f aca="false">SUM(L101-M101)</f>
        <v>-10801.5775956239</v>
      </c>
      <c r="O101" s="122" t="n">
        <f aca="false">SUM(O100+M101)</f>
        <v>1527747.27449432</v>
      </c>
    </row>
    <row r="102" customFormat="false" ht="12.75" hidden="false" customHeight="false" outlineLevel="0" collapsed="false">
      <c r="A102" s="112"/>
      <c r="B102" s="117"/>
      <c r="C102" s="112" t="n">
        <f aca="false">SUM(C101+1)</f>
        <v>97</v>
      </c>
      <c r="D102" s="121" t="n">
        <f aca="false">PMT($B$3/12,$B$2,$B$1)</f>
        <v>-13856.0845837024</v>
      </c>
      <c r="E102" s="121" t="n">
        <f aca="false">PPMT($B$3/12,C102,$B$2,$B$1)</f>
        <v>-3887.21245089306</v>
      </c>
      <c r="F102" s="121" t="n">
        <f aca="false">SUM(D102-E102)</f>
        <v>-9968.87213280931</v>
      </c>
      <c r="G102" s="122" t="n">
        <f aca="false">SUM(G101+E102)</f>
        <v>1591132.3287986</v>
      </c>
      <c r="H102" s="116"/>
      <c r="I102" s="112"/>
      <c r="J102" s="117"/>
      <c r="K102" s="112" t="n">
        <f aca="false">SUM(K101+1)</f>
        <v>97</v>
      </c>
      <c r="L102" s="121" t="n">
        <f aca="false">PMT($J$3/12,$J$2,$J$1)</f>
        <v>-15508.4661606394</v>
      </c>
      <c r="M102" s="121" t="n">
        <f aca="false">PPMT($J$3/12,K102,$J$2,$J$1)</f>
        <v>-4734.34541497803</v>
      </c>
      <c r="N102" s="121" t="n">
        <f aca="false">SUM(L102-M102)</f>
        <v>-10774.1207456613</v>
      </c>
      <c r="O102" s="122" t="n">
        <f aca="false">SUM(O101+M102)</f>
        <v>1523012.92907935</v>
      </c>
    </row>
    <row r="103" customFormat="false" ht="12.75" hidden="false" customHeight="false" outlineLevel="0" collapsed="false">
      <c r="A103" s="112"/>
      <c r="B103" s="117"/>
      <c r="C103" s="112" t="n">
        <f aca="false">SUM(C102+1)</f>
        <v>98</v>
      </c>
      <c r="D103" s="121" t="n">
        <f aca="false">PMT($B$3/12,$B$2,$B$1)</f>
        <v>-13856.0845837024</v>
      </c>
      <c r="E103" s="121" t="n">
        <f aca="false">PPMT($B$3/12,C103,$B$2,$B$1)</f>
        <v>-3911.50752871114</v>
      </c>
      <c r="F103" s="121" t="n">
        <f aca="false">SUM(D103-E103)</f>
        <v>-9944.57705499123</v>
      </c>
      <c r="G103" s="122" t="n">
        <f aca="false">SUM(G102+E103)</f>
        <v>1587220.82126989</v>
      </c>
      <c r="H103" s="116"/>
      <c r="I103" s="112"/>
      <c r="J103" s="117"/>
      <c r="K103" s="112" t="n">
        <f aca="false">SUM(K102+1)</f>
        <v>98</v>
      </c>
      <c r="L103" s="121" t="n">
        <f aca="false">PMT($J$3/12,$J$2,$J$1)</f>
        <v>-15508.4661606394</v>
      </c>
      <c r="M103" s="121" t="n">
        <f aca="false">PPMT($J$3/12,K103,$J$2,$J$1)</f>
        <v>-4761.96242989874</v>
      </c>
      <c r="N103" s="121" t="n">
        <f aca="false">SUM(L103-M103)</f>
        <v>-10746.5037307406</v>
      </c>
      <c r="O103" s="122" t="n">
        <f aca="false">SUM(O102+M103)</f>
        <v>1518250.96664945</v>
      </c>
    </row>
    <row r="104" customFormat="false" ht="12.75" hidden="false" customHeight="false" outlineLevel="0" collapsed="false">
      <c r="A104" s="112"/>
      <c r="B104" s="117"/>
      <c r="C104" s="112" t="n">
        <f aca="false">SUM(C103+1)</f>
        <v>99</v>
      </c>
      <c r="D104" s="121" t="n">
        <f aca="false">PMT($B$3/12,$B$2,$B$1)</f>
        <v>-13856.0845837024</v>
      </c>
      <c r="E104" s="121" t="n">
        <f aca="false">PPMT($B$3/12,C104,$B$2,$B$1)</f>
        <v>-3935.95445076558</v>
      </c>
      <c r="F104" s="121" t="n">
        <f aca="false">SUM(D104-E104)</f>
        <v>-9920.13013293678</v>
      </c>
      <c r="G104" s="122" t="n">
        <f aca="false">SUM(G103+E104)</f>
        <v>1583284.86681912</v>
      </c>
      <c r="H104" s="116"/>
      <c r="I104" s="112"/>
      <c r="J104" s="117"/>
      <c r="K104" s="112" t="n">
        <f aca="false">SUM(K103+1)</f>
        <v>99</v>
      </c>
      <c r="L104" s="121" t="n">
        <f aca="false">PMT($J$3/12,$J$2,$J$1)</f>
        <v>-15508.4661606394</v>
      </c>
      <c r="M104" s="121" t="n">
        <f aca="false">PPMT($J$3/12,K104,$J$2,$J$1)</f>
        <v>-4789.74054407315</v>
      </c>
      <c r="N104" s="121" t="n">
        <f aca="false">SUM(L104-M104)</f>
        <v>-10718.7256165662</v>
      </c>
      <c r="O104" s="122" t="n">
        <f aca="false">SUM(O103+M104)</f>
        <v>1513461.22610537</v>
      </c>
    </row>
    <row r="105" customFormat="false" ht="12.75" hidden="false" customHeight="false" outlineLevel="0" collapsed="false">
      <c r="A105" s="112"/>
      <c r="B105" s="117"/>
      <c r="C105" s="112" t="n">
        <f aca="false">SUM(C104+1)</f>
        <v>100</v>
      </c>
      <c r="D105" s="121" t="n">
        <f aca="false">PMT($B$3/12,$B$2,$B$1)</f>
        <v>-13856.0845837024</v>
      </c>
      <c r="E105" s="121" t="n">
        <f aca="false">PPMT($B$3/12,C105,$B$2,$B$1)</f>
        <v>-3960.55416608287</v>
      </c>
      <c r="F105" s="121" t="n">
        <f aca="false">SUM(D105-E105)</f>
        <v>-9895.53041761949</v>
      </c>
      <c r="G105" s="122" t="n">
        <f aca="false">SUM(G104+E105)</f>
        <v>1579324.31265304</v>
      </c>
      <c r="H105" s="116"/>
      <c r="I105" s="112"/>
      <c r="J105" s="117"/>
      <c r="K105" s="112" t="n">
        <f aca="false">SUM(K104+1)</f>
        <v>100</v>
      </c>
      <c r="L105" s="121" t="n">
        <f aca="false">PMT($J$3/12,$J$2,$J$1)</f>
        <v>-15508.4661606394</v>
      </c>
      <c r="M105" s="121" t="n">
        <f aca="false">PPMT($J$3/12,K105,$J$2,$J$1)</f>
        <v>-4817.68069724691</v>
      </c>
      <c r="N105" s="121" t="n">
        <f aca="false">SUM(L105-M105)</f>
        <v>-10690.7854633924</v>
      </c>
      <c r="O105" s="122" t="n">
        <f aca="false">SUM(O104+M105)</f>
        <v>1508643.54540813</v>
      </c>
    </row>
    <row r="106" customFormat="false" ht="12.75" hidden="false" customHeight="false" outlineLevel="0" collapsed="false">
      <c r="A106" s="112"/>
      <c r="B106" s="117"/>
      <c r="C106" s="112" t="n">
        <f aca="false">SUM(C105+1)</f>
        <v>101</v>
      </c>
      <c r="D106" s="121" t="n">
        <f aca="false">PMT($B$3/12,$B$2,$B$1)</f>
        <v>-13856.0845837024</v>
      </c>
      <c r="E106" s="121" t="n">
        <f aca="false">PPMT($B$3/12,C106,$B$2,$B$1)</f>
        <v>-3985.30762962089</v>
      </c>
      <c r="F106" s="121" t="n">
        <f aca="false">SUM(D106-E106)</f>
        <v>-9870.77695408148</v>
      </c>
      <c r="G106" s="122" t="n">
        <f aca="false">SUM(G105+E106)</f>
        <v>1575339.00502342</v>
      </c>
      <c r="H106" s="116"/>
      <c r="I106" s="112"/>
      <c r="J106" s="117"/>
      <c r="K106" s="112" t="n">
        <f aca="false">SUM(K105+1)</f>
        <v>101</v>
      </c>
      <c r="L106" s="121" t="n">
        <f aca="false">PMT($J$3/12,$J$2,$J$1)</f>
        <v>-15508.4661606394</v>
      </c>
      <c r="M106" s="121" t="n">
        <f aca="false">PPMT($J$3/12,K106,$J$2,$J$1)</f>
        <v>-4845.78383464751</v>
      </c>
      <c r="N106" s="121" t="n">
        <f aca="false">SUM(L106-M106)</f>
        <v>-10662.6823259918</v>
      </c>
      <c r="O106" s="122" t="n">
        <f aca="false">SUM(O105+M106)</f>
        <v>1503797.76157348</v>
      </c>
    </row>
    <row r="107" customFormat="false" ht="12.75" hidden="false" customHeight="false" outlineLevel="0" collapsed="false">
      <c r="A107" s="112"/>
      <c r="B107" s="117"/>
      <c r="C107" s="112" t="n">
        <f aca="false">SUM(C106+1)</f>
        <v>102</v>
      </c>
      <c r="D107" s="121" t="n">
        <f aca="false">PMT($B$3/12,$B$2,$B$1)</f>
        <v>-13856.0845837024</v>
      </c>
      <c r="E107" s="121" t="n">
        <f aca="false">PPMT($B$3/12,C107,$B$2,$B$1)</f>
        <v>-4010.21580230602</v>
      </c>
      <c r="F107" s="121" t="n">
        <f aca="false">SUM(D107-E107)</f>
        <v>-9845.86878139634</v>
      </c>
      <c r="G107" s="122" t="n">
        <f aca="false">SUM(G106+E107)</f>
        <v>1571328.78922111</v>
      </c>
      <c r="H107" s="116"/>
      <c r="I107" s="112"/>
      <c r="J107" s="117"/>
      <c r="K107" s="112" t="n">
        <f aca="false">SUM(K106+1)</f>
        <v>102</v>
      </c>
      <c r="L107" s="121" t="n">
        <f aca="false">PMT($J$3/12,$J$2,$J$1)</f>
        <v>-15508.4661606394</v>
      </c>
      <c r="M107" s="121" t="n">
        <f aca="false">PPMT($J$3/12,K107,$J$2,$J$1)</f>
        <v>-4874.05090701629</v>
      </c>
      <c r="N107" s="121" t="n">
        <f aca="false">SUM(L107-M107)</f>
        <v>-10634.4152536231</v>
      </c>
      <c r="O107" s="122" t="n">
        <f aca="false">SUM(O106+M107)</f>
        <v>1498923.71066646</v>
      </c>
    </row>
    <row r="108" customFormat="false" ht="12.75" hidden="false" customHeight="false" outlineLevel="0" collapsed="false">
      <c r="A108" s="112"/>
      <c r="B108" s="117"/>
      <c r="C108" s="112" t="n">
        <f aca="false">SUM(C107+1)</f>
        <v>103</v>
      </c>
      <c r="D108" s="121" t="n">
        <f aca="false">PMT($B$3/12,$B$2,$B$1)</f>
        <v>-13856.0845837024</v>
      </c>
      <c r="E108" s="121" t="n">
        <f aca="false">PPMT($B$3/12,C108,$B$2,$B$1)</f>
        <v>-4035.27965107043</v>
      </c>
      <c r="F108" s="121" t="n">
        <f aca="false">SUM(D108-E108)</f>
        <v>-9820.80493263193</v>
      </c>
      <c r="G108" s="122" t="n">
        <f aca="false">SUM(G107+E108)</f>
        <v>1567293.50957004</v>
      </c>
      <c r="H108" s="116"/>
      <c r="I108" s="112"/>
      <c r="J108" s="117"/>
      <c r="K108" s="112" t="n">
        <f aca="false">SUM(K107+1)</f>
        <v>103</v>
      </c>
      <c r="L108" s="121" t="n">
        <f aca="false">PMT($J$3/12,$J$2,$J$1)</f>
        <v>-15508.4661606394</v>
      </c>
      <c r="M108" s="121" t="n">
        <f aca="false">PPMT($J$3/12,K108,$J$2,$J$1)</f>
        <v>-4902.48287064055</v>
      </c>
      <c r="N108" s="121" t="n">
        <f aca="false">SUM(L108-M108)</f>
        <v>-10605.9832899988</v>
      </c>
      <c r="O108" s="122" t="n">
        <f aca="false">SUM(O107+M108)</f>
        <v>1494021.22779582</v>
      </c>
    </row>
    <row r="109" customFormat="false" ht="12.75" hidden="false" customHeight="false" outlineLevel="0" collapsed="false">
      <c r="A109" s="112"/>
      <c r="B109" s="117"/>
      <c r="C109" s="112" t="n">
        <f aca="false">SUM(C108+1)</f>
        <v>104</v>
      </c>
      <c r="D109" s="121" t="n">
        <f aca="false">PMT($B$3/12,$B$2,$B$1)</f>
        <v>-13856.0845837024</v>
      </c>
      <c r="E109" s="121" t="n">
        <f aca="false">PPMT($B$3/12,C109,$B$2,$B$1)</f>
        <v>-4060.50014888962</v>
      </c>
      <c r="F109" s="121" t="n">
        <f aca="false">SUM(D109-E109)</f>
        <v>-9795.58443481274</v>
      </c>
      <c r="G109" s="122" t="n">
        <f aca="false">SUM(G108+E109)</f>
        <v>1563233.00942115</v>
      </c>
      <c r="H109" s="116"/>
      <c r="I109" s="112"/>
      <c r="J109" s="117"/>
      <c r="K109" s="112" t="n">
        <f aca="false">SUM(K108+1)</f>
        <v>104</v>
      </c>
      <c r="L109" s="121" t="n">
        <f aca="false">PMT($J$3/12,$J$2,$J$1)</f>
        <v>-15508.4661606394</v>
      </c>
      <c r="M109" s="121" t="n">
        <f aca="false">PPMT($J$3/12,K109,$J$2,$J$1)</f>
        <v>-4931.08068738596</v>
      </c>
      <c r="N109" s="121" t="n">
        <f aca="false">SUM(L109-M109)</f>
        <v>-10577.3854732534</v>
      </c>
      <c r="O109" s="122" t="n">
        <f aca="false">SUM(O108+M109)</f>
        <v>1489090.14710844</v>
      </c>
    </row>
    <row r="110" customFormat="false" ht="12.75" hidden="false" customHeight="false" outlineLevel="0" collapsed="false">
      <c r="A110" s="112"/>
      <c r="B110" s="117"/>
      <c r="C110" s="112" t="n">
        <f aca="false">SUM(C109+1)</f>
        <v>105</v>
      </c>
      <c r="D110" s="121" t="n">
        <f aca="false">PMT($B$3/12,$B$2,$B$1)</f>
        <v>-13856.0845837024</v>
      </c>
      <c r="E110" s="121" t="n">
        <f aca="false">PPMT($B$3/12,C110,$B$2,$B$1)</f>
        <v>-4085.87827482018</v>
      </c>
      <c r="F110" s="121" t="n">
        <f aca="false">SUM(D110-E110)</f>
        <v>-9770.20630888218</v>
      </c>
      <c r="G110" s="122" t="n">
        <f aca="false">SUM(G109+E110)</f>
        <v>1559147.13114633</v>
      </c>
      <c r="H110" s="116"/>
      <c r="I110" s="112"/>
      <c r="J110" s="117"/>
      <c r="K110" s="112" t="n">
        <f aca="false">SUM(K109+1)</f>
        <v>105</v>
      </c>
      <c r="L110" s="121" t="n">
        <f aca="false">PMT($J$3/12,$J$2,$J$1)</f>
        <v>-15508.4661606394</v>
      </c>
      <c r="M110" s="121" t="n">
        <f aca="false">PPMT($J$3/12,K110,$J$2,$J$1)</f>
        <v>-4959.84532472904</v>
      </c>
      <c r="N110" s="121" t="n">
        <f aca="false">SUM(L110-M110)</f>
        <v>-10548.6208359103</v>
      </c>
      <c r="O110" s="122" t="n">
        <f aca="false">SUM(O109+M110)</f>
        <v>1484130.30178371</v>
      </c>
    </row>
    <row r="111" customFormat="false" ht="12.75" hidden="false" customHeight="false" outlineLevel="0" collapsed="false">
      <c r="A111" s="112"/>
      <c r="B111" s="117"/>
      <c r="C111" s="112" t="n">
        <f aca="false">SUM(C110+1)</f>
        <v>106</v>
      </c>
      <c r="D111" s="121" t="n">
        <f aca="false">PMT($B$3/12,$B$2,$B$1)</f>
        <v>-13856.0845837024</v>
      </c>
      <c r="E111" s="121" t="n">
        <f aca="false">PPMT($B$3/12,C111,$B$2,$B$1)</f>
        <v>-4111.41501403781</v>
      </c>
      <c r="F111" s="121" t="n">
        <f aca="false">SUM(D111-E111)</f>
        <v>-9744.66956966456</v>
      </c>
      <c r="G111" s="122" t="n">
        <f aca="false">SUM(G110+E111)</f>
        <v>1555035.71613229</v>
      </c>
      <c r="H111" s="116"/>
      <c r="I111" s="112"/>
      <c r="J111" s="117"/>
      <c r="K111" s="112" t="n">
        <f aca="false">SUM(K110+1)</f>
        <v>106</v>
      </c>
      <c r="L111" s="121" t="n">
        <f aca="false">PMT($J$3/12,$J$2,$J$1)</f>
        <v>-15508.4661606394</v>
      </c>
      <c r="M111" s="121" t="n">
        <f aca="false">PPMT($J$3/12,K111,$J$2,$J$1)</f>
        <v>-4988.77775578996</v>
      </c>
      <c r="N111" s="121" t="n">
        <f aca="false">SUM(L111-M111)</f>
        <v>-10519.6884048494</v>
      </c>
      <c r="O111" s="122" t="n">
        <f aca="false">SUM(O110+M111)</f>
        <v>1479141.52402792</v>
      </c>
    </row>
    <row r="112" customFormat="false" ht="12.75" hidden="false" customHeight="false" outlineLevel="0" collapsed="false">
      <c r="A112" s="112"/>
      <c r="B112" s="117"/>
      <c r="C112" s="112" t="n">
        <f aca="false">SUM(C111+1)</f>
        <v>107</v>
      </c>
      <c r="D112" s="121" t="n">
        <f aca="false">PMT($B$3/12,$B$2,$B$1)</f>
        <v>-13856.0845837024</v>
      </c>
      <c r="E112" s="121" t="n">
        <f aca="false">PPMT($B$3/12,C112,$B$2,$B$1)</f>
        <v>-4137.11135787555</v>
      </c>
      <c r="F112" s="121" t="n">
        <f aca="false">SUM(D112-E112)</f>
        <v>-9718.97322582682</v>
      </c>
      <c r="G112" s="122" t="n">
        <f aca="false">SUM(G111+E112)</f>
        <v>1550898.60477442</v>
      </c>
      <c r="H112" s="116"/>
      <c r="I112" s="112"/>
      <c r="J112" s="117"/>
      <c r="K112" s="112" t="n">
        <f aca="false">SUM(K111+1)</f>
        <v>107</v>
      </c>
      <c r="L112" s="121" t="n">
        <f aca="false">PMT($J$3/12,$J$2,$J$1)</f>
        <v>-15508.4661606394</v>
      </c>
      <c r="M112" s="121" t="n">
        <f aca="false">PPMT($J$3/12,K112,$J$2,$J$1)</f>
        <v>-5017.8789593654</v>
      </c>
      <c r="N112" s="121" t="n">
        <f aca="false">SUM(L112-M112)</f>
        <v>-10490.587201274</v>
      </c>
      <c r="O112" s="122" t="n">
        <f aca="false">SUM(O111+M112)</f>
        <v>1474123.64506855</v>
      </c>
    </row>
    <row r="113" customFormat="false" ht="12.75" hidden="false" customHeight="false" outlineLevel="0" collapsed="false">
      <c r="A113" s="112"/>
      <c r="B113" s="117" t="n">
        <f aca="false">SUM(D102:D113)</f>
        <v>-166273.015004428</v>
      </c>
      <c r="C113" s="112" t="n">
        <f aca="false">SUM(C112+1)</f>
        <v>108</v>
      </c>
      <c r="D113" s="121" t="n">
        <f aca="false">PMT($B$3/12,$B$2,$B$1)</f>
        <v>-13856.0845837024</v>
      </c>
      <c r="E113" s="121" t="n">
        <f aca="false">PPMT($B$3/12,C113,$B$2,$B$1)</f>
        <v>-4162.96830386227</v>
      </c>
      <c r="F113" s="121" t="n">
        <f aca="false">SUM(D113-E113)</f>
        <v>-9693.11627984009</v>
      </c>
      <c r="G113" s="122" t="n">
        <f aca="false">SUM(G112+E113)</f>
        <v>1546735.63647056</v>
      </c>
      <c r="H113" s="116"/>
      <c r="I113" s="112"/>
      <c r="J113" s="117" t="n">
        <f aca="false">SUM(L102:L113)</f>
        <v>-186101.593927672</v>
      </c>
      <c r="K113" s="112" t="n">
        <f aca="false">SUM(K112+1)</f>
        <v>108</v>
      </c>
      <c r="L113" s="121" t="n">
        <f aca="false">PMT($J$3/12,$J$2,$J$1)</f>
        <v>-15508.4661606394</v>
      </c>
      <c r="M113" s="121" t="n">
        <f aca="false">PPMT($J$3/12,K113,$J$2,$J$1)</f>
        <v>-5047.1499199617</v>
      </c>
      <c r="N113" s="121" t="n">
        <f aca="false">SUM(L113-M113)</f>
        <v>-10461.3162406777</v>
      </c>
      <c r="O113" s="122" t="n">
        <f aca="false">SUM(O112+M113)</f>
        <v>1469076.49514859</v>
      </c>
    </row>
    <row r="114" customFormat="false" ht="12.75" hidden="false" customHeight="false" outlineLevel="0" collapsed="false">
      <c r="A114" s="112"/>
      <c r="B114" s="117"/>
      <c r="C114" s="112" t="n">
        <f aca="false">SUM(C113+1)</f>
        <v>109</v>
      </c>
      <c r="D114" s="121" t="n">
        <f aca="false">PMT($B$3/12,$B$2,$B$1)</f>
        <v>-13856.0845837024</v>
      </c>
      <c r="E114" s="121" t="n">
        <f aca="false">PPMT($B$3/12,C114,$B$2,$B$1)</f>
        <v>-4188.98685576141</v>
      </c>
      <c r="F114" s="121" t="n">
        <f aca="false">SUM(D114-E114)</f>
        <v>-9667.09772794095</v>
      </c>
      <c r="G114" s="122" t="n">
        <f aca="false">SUM(G113+E114)</f>
        <v>1542546.6496148</v>
      </c>
      <c r="H114" s="116"/>
      <c r="I114" s="112"/>
      <c r="J114" s="117"/>
      <c r="K114" s="112" t="n">
        <f aca="false">SUM(K113+1)</f>
        <v>109</v>
      </c>
      <c r="L114" s="121" t="n">
        <f aca="false">PMT($J$3/12,$J$2,$J$1)</f>
        <v>-15508.4661606394</v>
      </c>
      <c r="M114" s="121" t="n">
        <f aca="false">PPMT($J$3/12,K114,$J$2,$J$1)</f>
        <v>-5076.59162782814</v>
      </c>
      <c r="N114" s="121" t="n">
        <f aca="false">SUM(L114-M114)</f>
        <v>-10431.8745328112</v>
      </c>
      <c r="O114" s="122" t="n">
        <f aca="false">SUM(O113+M114)</f>
        <v>1463999.90352076</v>
      </c>
    </row>
    <row r="115" customFormat="false" ht="12.75" hidden="false" customHeight="false" outlineLevel="0" collapsed="false">
      <c r="A115" s="112"/>
      <c r="B115" s="117"/>
      <c r="C115" s="112" t="n">
        <f aca="false">SUM(C114+1)</f>
        <v>110</v>
      </c>
      <c r="D115" s="121" t="n">
        <f aca="false">PMT($B$3/12,$B$2,$B$1)</f>
        <v>-13856.0845837024</v>
      </c>
      <c r="E115" s="121" t="n">
        <f aca="false">PPMT($B$3/12,C115,$B$2,$B$1)</f>
        <v>-4215.16802360992</v>
      </c>
      <c r="F115" s="121" t="n">
        <f aca="false">SUM(D115-E115)</f>
        <v>-9640.91656009244</v>
      </c>
      <c r="G115" s="122" t="n">
        <f aca="false">SUM(G114+E115)</f>
        <v>1538331.48159119</v>
      </c>
      <c r="H115" s="116"/>
      <c r="I115" s="112"/>
      <c r="J115" s="117"/>
      <c r="K115" s="112" t="n">
        <f aca="false">SUM(K114+1)</f>
        <v>110</v>
      </c>
      <c r="L115" s="121" t="n">
        <f aca="false">PMT($J$3/12,$J$2,$J$1)</f>
        <v>-15508.4661606394</v>
      </c>
      <c r="M115" s="121" t="n">
        <f aca="false">PPMT($J$3/12,K115,$J$2,$J$1)</f>
        <v>-5106.20507899047</v>
      </c>
      <c r="N115" s="121" t="n">
        <f aca="false">SUM(L115-M115)</f>
        <v>-10402.2610816489</v>
      </c>
      <c r="O115" s="122" t="n">
        <f aca="false">SUM(O114+M115)</f>
        <v>1458893.69844177</v>
      </c>
    </row>
    <row r="116" customFormat="false" ht="12.75" hidden="false" customHeight="false" outlineLevel="0" collapsed="false">
      <c r="A116" s="112"/>
      <c r="B116" s="117"/>
      <c r="C116" s="112" t="n">
        <f aca="false">SUM(C115+1)</f>
        <v>111</v>
      </c>
      <c r="D116" s="121" t="n">
        <f aca="false">PMT($B$3/12,$B$2,$B$1)</f>
        <v>-13856.0845837024</v>
      </c>
      <c r="E116" s="121" t="n">
        <f aca="false">PPMT($B$3/12,C116,$B$2,$B$1)</f>
        <v>-4241.51282375748</v>
      </c>
      <c r="F116" s="121" t="n">
        <f aca="false">SUM(D116-E116)</f>
        <v>-9614.57175994488</v>
      </c>
      <c r="G116" s="122" t="n">
        <f aca="false">SUM(G115+E116)</f>
        <v>1534089.96876743</v>
      </c>
      <c r="H116" s="116"/>
      <c r="I116" s="112"/>
      <c r="J116" s="117"/>
      <c r="K116" s="112" t="n">
        <f aca="false">SUM(K115+1)</f>
        <v>111</v>
      </c>
      <c r="L116" s="121" t="n">
        <f aca="false">PMT($J$3/12,$J$2,$J$1)</f>
        <v>-15508.4661606394</v>
      </c>
      <c r="M116" s="121" t="n">
        <f aca="false">PPMT($J$3/12,K116,$J$2,$J$1)</f>
        <v>-5135.99127528458</v>
      </c>
      <c r="N116" s="121" t="n">
        <f aca="false">SUM(L116-M116)</f>
        <v>-10372.4748853548</v>
      </c>
      <c r="O116" s="122" t="n">
        <f aca="false">SUM(O115+M116)</f>
        <v>1453757.70716649</v>
      </c>
    </row>
    <row r="117" customFormat="false" ht="12.75" hidden="false" customHeight="false" outlineLevel="0" collapsed="false">
      <c r="A117" s="112"/>
      <c r="B117" s="117"/>
      <c r="C117" s="112" t="n">
        <f aca="false">SUM(C116+1)</f>
        <v>112</v>
      </c>
      <c r="D117" s="121" t="n">
        <f aca="false">PMT($B$3/12,$B$2,$B$1)</f>
        <v>-13856.0845837024</v>
      </c>
      <c r="E117" s="121" t="n">
        <f aca="false">PPMT($B$3/12,C117,$B$2,$B$1)</f>
        <v>-4268.02227890596</v>
      </c>
      <c r="F117" s="121" t="n">
        <f aca="false">SUM(D117-E117)</f>
        <v>-9588.0623047964</v>
      </c>
      <c r="G117" s="122" t="n">
        <f aca="false">SUM(G116+E117)</f>
        <v>1529821.94648852</v>
      </c>
      <c r="H117" s="116"/>
      <c r="I117" s="112"/>
      <c r="J117" s="117"/>
      <c r="K117" s="112" t="n">
        <f aca="false">SUM(K116+1)</f>
        <v>112</v>
      </c>
      <c r="L117" s="121" t="n">
        <f aca="false">PMT($J$3/12,$J$2,$J$1)</f>
        <v>-15508.4661606394</v>
      </c>
      <c r="M117" s="121" t="n">
        <f aca="false">PPMT($J$3/12,K117,$J$2,$J$1)</f>
        <v>-5165.95122439041</v>
      </c>
      <c r="N117" s="121" t="n">
        <f aca="false">SUM(L117-M117)</f>
        <v>-10342.5149362489</v>
      </c>
      <c r="O117" s="122" t="n">
        <f aca="false">SUM(O116+M117)</f>
        <v>1448591.7559421</v>
      </c>
    </row>
    <row r="118" customFormat="false" ht="12.75" hidden="false" customHeight="false" outlineLevel="0" collapsed="false">
      <c r="A118" s="112"/>
      <c r="B118" s="117"/>
      <c r="C118" s="112" t="n">
        <f aca="false">SUM(C117+1)</f>
        <v>113</v>
      </c>
      <c r="D118" s="121" t="n">
        <f aca="false">PMT($B$3/12,$B$2,$B$1)</f>
        <v>-13856.0845837024</v>
      </c>
      <c r="E118" s="121" t="n">
        <f aca="false">PPMT($B$3/12,C118,$B$2,$B$1)</f>
        <v>-4294.69741814913</v>
      </c>
      <c r="F118" s="121" t="n">
        <f aca="false">SUM(D118-E118)</f>
        <v>-9561.38716555324</v>
      </c>
      <c r="G118" s="122" t="n">
        <f aca="false">SUM(G117+E118)</f>
        <v>1525527.24907037</v>
      </c>
      <c r="H118" s="116"/>
      <c r="I118" s="112"/>
      <c r="J118" s="117"/>
      <c r="K118" s="112" t="n">
        <f aca="false">SUM(K117+1)</f>
        <v>113</v>
      </c>
      <c r="L118" s="121" t="n">
        <f aca="false">PMT($J$3/12,$J$2,$J$1)</f>
        <v>-15508.4661606394</v>
      </c>
      <c r="M118" s="121" t="n">
        <f aca="false">PPMT($J$3/12,K118,$J$2,$J$1)</f>
        <v>-5196.08593986602</v>
      </c>
      <c r="N118" s="121" t="n">
        <f aca="false">SUM(L118-M118)</f>
        <v>-10312.3802207733</v>
      </c>
      <c r="O118" s="122" t="n">
        <f aca="false">SUM(O117+M118)</f>
        <v>1443395.67000223</v>
      </c>
    </row>
    <row r="119" customFormat="false" ht="12.75" hidden="false" customHeight="false" outlineLevel="0" collapsed="false">
      <c r="A119" s="112"/>
      <c r="B119" s="117"/>
      <c r="C119" s="112" t="n">
        <f aca="false">SUM(C118+1)</f>
        <v>114</v>
      </c>
      <c r="D119" s="121" t="n">
        <f aca="false">PMT($B$3/12,$B$2,$B$1)</f>
        <v>-13856.0845837024</v>
      </c>
      <c r="E119" s="121" t="n">
        <f aca="false">PPMT($B$3/12,C119,$B$2,$B$1)</f>
        <v>-4321.53927701256</v>
      </c>
      <c r="F119" s="121" t="n">
        <f aca="false">SUM(D119-E119)</f>
        <v>-9534.5453066898</v>
      </c>
      <c r="G119" s="122" t="n">
        <f aca="false">SUM(G118+E119)</f>
        <v>1521205.70979336</v>
      </c>
      <c r="H119" s="116"/>
      <c r="I119" s="112"/>
      <c r="J119" s="117"/>
      <c r="K119" s="112" t="n">
        <f aca="false">SUM(K118+1)</f>
        <v>114</v>
      </c>
      <c r="L119" s="121" t="n">
        <f aca="false">PMT($J$3/12,$J$2,$J$1)</f>
        <v>-15508.4661606394</v>
      </c>
      <c r="M119" s="121" t="n">
        <f aca="false">PPMT($J$3/12,K119,$J$2,$J$1)</f>
        <v>-5226.39644118191</v>
      </c>
      <c r="N119" s="121" t="n">
        <f aca="false">SUM(L119-M119)</f>
        <v>-10282.0697194574</v>
      </c>
      <c r="O119" s="122" t="n">
        <f aca="false">SUM(O118+M119)</f>
        <v>1438169.27356105</v>
      </c>
    </row>
    <row r="120" customFormat="false" ht="12.75" hidden="false" customHeight="false" outlineLevel="0" collapsed="false">
      <c r="A120" s="112"/>
      <c r="B120" s="117"/>
      <c r="C120" s="112" t="n">
        <f aca="false">SUM(C119+1)</f>
        <v>115</v>
      </c>
      <c r="D120" s="121" t="n">
        <f aca="false">PMT($B$3/12,$B$2,$B$1)</f>
        <v>-13856.0845837024</v>
      </c>
      <c r="E120" s="121" t="n">
        <f aca="false">PPMT($B$3/12,C120,$B$2,$B$1)</f>
        <v>-4348.54889749389</v>
      </c>
      <c r="F120" s="121" t="n">
        <f aca="false">SUM(D120-E120)</f>
        <v>-9507.53568620847</v>
      </c>
      <c r="G120" s="122" t="n">
        <f aca="false">SUM(G119+E120)</f>
        <v>1516857.16089587</v>
      </c>
      <c r="H120" s="116"/>
      <c r="I120" s="112"/>
      <c r="J120" s="117"/>
      <c r="K120" s="112" t="n">
        <f aca="false">SUM(K119+1)</f>
        <v>115</v>
      </c>
      <c r="L120" s="121" t="n">
        <f aca="false">PMT($J$3/12,$J$2,$J$1)</f>
        <v>-15508.4661606394</v>
      </c>
      <c r="M120" s="121" t="n">
        <f aca="false">PPMT($J$3/12,K120,$J$2,$J$1)</f>
        <v>-5256.88375375547</v>
      </c>
      <c r="N120" s="121" t="n">
        <f aca="false">SUM(L120-M120)</f>
        <v>-10251.5824068839</v>
      </c>
      <c r="O120" s="122" t="n">
        <f aca="false">SUM(O119+M120)</f>
        <v>1432912.38980729</v>
      </c>
    </row>
    <row r="121" customFormat="false" ht="12.75" hidden="false" customHeight="false" outlineLevel="0" collapsed="false">
      <c r="A121" s="112"/>
      <c r="B121" s="117"/>
      <c r="C121" s="112" t="n">
        <f aca="false">SUM(C120+1)</f>
        <v>116</v>
      </c>
      <c r="D121" s="121" t="n">
        <f aca="false">PMT($B$3/12,$B$2,$B$1)</f>
        <v>-13856.0845837024</v>
      </c>
      <c r="E121" s="121" t="n">
        <f aca="false">PPMT($B$3/12,C121,$B$2,$B$1)</f>
        <v>-4375.72732810322</v>
      </c>
      <c r="F121" s="121" t="n">
        <f aca="false">SUM(D121-E121)</f>
        <v>-9480.35725559914</v>
      </c>
      <c r="G121" s="122" t="n">
        <f aca="false">SUM(G120+E121)</f>
        <v>1512481.43356776</v>
      </c>
      <c r="H121" s="116"/>
      <c r="I121" s="112"/>
      <c r="J121" s="117"/>
      <c r="K121" s="112" t="n">
        <f aca="false">SUM(K120+1)</f>
        <v>116</v>
      </c>
      <c r="L121" s="121" t="n">
        <f aca="false">PMT($J$3/12,$J$2,$J$1)</f>
        <v>-15508.4661606394</v>
      </c>
      <c r="M121" s="121" t="n">
        <f aca="false">PPMT($J$3/12,K121,$J$2,$J$1)</f>
        <v>-5287.54890898571</v>
      </c>
      <c r="N121" s="121" t="n">
        <f aca="false">SUM(L121-M121)</f>
        <v>-10220.9172516536</v>
      </c>
      <c r="O121" s="122" t="n">
        <f aca="false">SUM(O120+M121)</f>
        <v>1427624.84089831</v>
      </c>
    </row>
    <row r="122" customFormat="false" ht="12.75" hidden="false" customHeight="false" outlineLevel="0" collapsed="false">
      <c r="A122" s="112"/>
      <c r="B122" s="117"/>
      <c r="C122" s="112" t="n">
        <f aca="false">SUM(C121+1)</f>
        <v>117</v>
      </c>
      <c r="D122" s="121" t="n">
        <f aca="false">PMT($B$3/12,$B$2,$B$1)</f>
        <v>-13856.0845837024</v>
      </c>
      <c r="E122" s="121" t="n">
        <f aca="false">PPMT($B$3/12,C122,$B$2,$B$1)</f>
        <v>-4403.07562390387</v>
      </c>
      <c r="F122" s="121" t="n">
        <f aca="false">SUM(D122-E122)</f>
        <v>-9453.00895979849</v>
      </c>
      <c r="G122" s="122" t="n">
        <f aca="false">SUM(G121+E122)</f>
        <v>1508078.35794386</v>
      </c>
      <c r="H122" s="116"/>
      <c r="I122" s="112"/>
      <c r="J122" s="117"/>
      <c r="K122" s="112" t="n">
        <f aca="false">SUM(K121+1)</f>
        <v>117</v>
      </c>
      <c r="L122" s="121" t="n">
        <f aca="false">PMT($J$3/12,$J$2,$J$1)</f>
        <v>-15508.4661606394</v>
      </c>
      <c r="M122" s="121" t="n">
        <f aca="false">PPMT($J$3/12,K122,$J$2,$J$1)</f>
        <v>-5318.39294428813</v>
      </c>
      <c r="N122" s="121" t="n">
        <f aca="false">SUM(L122-M122)</f>
        <v>-10190.0732163512</v>
      </c>
      <c r="O122" s="122" t="n">
        <f aca="false">SUM(O121+M122)</f>
        <v>1422306.44795402</v>
      </c>
    </row>
    <row r="123" customFormat="false" ht="12.75" hidden="false" customHeight="false" outlineLevel="0" collapsed="false">
      <c r="A123" s="112"/>
      <c r="B123" s="117"/>
      <c r="C123" s="112" t="n">
        <f aca="false">SUM(C122+1)</f>
        <v>118</v>
      </c>
      <c r="D123" s="121" t="n">
        <f aca="false">PMT($B$3/12,$B$2,$B$1)</f>
        <v>-13856.0845837024</v>
      </c>
      <c r="E123" s="121" t="n">
        <f aca="false">PPMT($B$3/12,C123,$B$2,$B$1)</f>
        <v>-4430.59484655327</v>
      </c>
      <c r="F123" s="121" t="n">
        <f aca="false">SUM(D123-E123)</f>
        <v>-9425.48973714909</v>
      </c>
      <c r="G123" s="122" t="n">
        <f aca="false">SUM(G122+E123)</f>
        <v>1503647.76309731</v>
      </c>
      <c r="H123" s="116"/>
      <c r="I123" s="112"/>
      <c r="J123" s="117"/>
      <c r="K123" s="112" t="n">
        <f aca="false">SUM(K122+1)</f>
        <v>118</v>
      </c>
      <c r="L123" s="121" t="n">
        <f aca="false">PMT($J$3/12,$J$2,$J$1)</f>
        <v>-15508.4661606394</v>
      </c>
      <c r="M123" s="121" t="n">
        <f aca="false">PPMT($J$3/12,K123,$J$2,$J$1)</f>
        <v>-5349.41690312981</v>
      </c>
      <c r="N123" s="121" t="n">
        <f aca="false">SUM(L123-M123)</f>
        <v>-10159.0492575095</v>
      </c>
      <c r="O123" s="122" t="n">
        <f aca="false">SUM(O122+M123)</f>
        <v>1416957.03105089</v>
      </c>
    </row>
    <row r="124" customFormat="false" ht="12.75" hidden="false" customHeight="false" outlineLevel="0" collapsed="false">
      <c r="A124" s="112"/>
      <c r="B124" s="117"/>
      <c r="C124" s="112" t="n">
        <f aca="false">SUM(C123+1)</f>
        <v>119</v>
      </c>
      <c r="D124" s="121" t="n">
        <f aca="false">PMT($B$3/12,$B$2,$B$1)</f>
        <v>-13856.0845837024</v>
      </c>
      <c r="E124" s="121" t="n">
        <f aca="false">PPMT($B$3/12,C124,$B$2,$B$1)</f>
        <v>-4458.28606434423</v>
      </c>
      <c r="F124" s="121" t="n">
        <f aca="false">SUM(D124-E124)</f>
        <v>-9397.79851935813</v>
      </c>
      <c r="G124" s="122" t="n">
        <f aca="false">SUM(G123+E124)</f>
        <v>1499189.47703296</v>
      </c>
      <c r="H124" s="116"/>
      <c r="I124" s="112"/>
      <c r="J124" s="117"/>
      <c r="K124" s="112" t="n">
        <f aca="false">SUM(K123+1)</f>
        <v>119</v>
      </c>
      <c r="L124" s="121" t="n">
        <f aca="false">PMT($J$3/12,$J$2,$J$1)</f>
        <v>-15508.4661606394</v>
      </c>
      <c r="M124" s="121" t="n">
        <f aca="false">PPMT($J$3/12,K124,$J$2,$J$1)</f>
        <v>-5380.62183506473</v>
      </c>
      <c r="N124" s="121" t="n">
        <f aca="false">SUM(L124-M124)</f>
        <v>-10127.8443255746</v>
      </c>
      <c r="O124" s="122" t="n">
        <f aca="false">SUM(O123+M124)</f>
        <v>1411576.40921582</v>
      </c>
    </row>
    <row r="125" customFormat="false" ht="12.75" hidden="false" customHeight="false" outlineLevel="0" collapsed="false">
      <c r="A125" s="112"/>
      <c r="B125" s="117" t="n">
        <f aca="false">SUM(D114:D125)</f>
        <v>-166273.015004428</v>
      </c>
      <c r="C125" s="112" t="n">
        <f aca="false">SUM(C124+1)</f>
        <v>120</v>
      </c>
      <c r="D125" s="121" t="n">
        <f aca="false">PMT($B$3/12,$B$2,$B$1)</f>
        <v>-13856.0845837024</v>
      </c>
      <c r="E125" s="121" t="n">
        <f aca="false">PPMT($B$3/12,C125,$B$2,$B$1)</f>
        <v>-4486.15035224638</v>
      </c>
      <c r="F125" s="121" t="n">
        <f aca="false">SUM(D125-E125)</f>
        <v>-9369.93423145598</v>
      </c>
      <c r="G125" s="122" t="n">
        <f aca="false">SUM(G124+E125)</f>
        <v>1494703.32668072</v>
      </c>
      <c r="H125" s="116"/>
      <c r="I125" s="112"/>
      <c r="J125" s="117" t="n">
        <f aca="false">SUM(L114:L125)</f>
        <v>-186101.593927672</v>
      </c>
      <c r="K125" s="112" t="n">
        <f aca="false">SUM(K124+1)</f>
        <v>120</v>
      </c>
      <c r="L125" s="121" t="n">
        <f aca="false">PMT($J$3/12,$J$2,$J$1)</f>
        <v>-15508.4661606394</v>
      </c>
      <c r="M125" s="121" t="n">
        <f aca="false">PPMT($J$3/12,K125,$J$2,$J$1)</f>
        <v>-5412.00879576927</v>
      </c>
      <c r="N125" s="121" t="n">
        <f aca="false">SUM(L125-M125)</f>
        <v>-10096.4573648701</v>
      </c>
      <c r="O125" s="122" t="n">
        <f aca="false">SUM(O124+M125)</f>
        <v>1406164.40042006</v>
      </c>
    </row>
    <row r="126" customFormat="false" ht="12.75" hidden="false" customHeight="false" outlineLevel="0" collapsed="false">
      <c r="A126" s="112"/>
      <c r="B126" s="117"/>
      <c r="C126" s="112" t="n">
        <f aca="false">SUM(C125+1)</f>
        <v>121</v>
      </c>
      <c r="D126" s="121" t="n">
        <f aca="false">PMT($B$3/12,$B$2,$B$1)</f>
        <v>-13856.0845837024</v>
      </c>
      <c r="E126" s="121" t="n">
        <f aca="false">PPMT($B$3/12,C126,$B$2,$B$1)</f>
        <v>-4514.18879194792</v>
      </c>
      <c r="F126" s="121" t="n">
        <f aca="false">SUM(D126-E126)</f>
        <v>-9341.89579175444</v>
      </c>
      <c r="G126" s="122" t="n">
        <f aca="false">SUM(G125+E126)</f>
        <v>1490189.13788877</v>
      </c>
      <c r="H126" s="116"/>
      <c r="I126" s="112"/>
      <c r="J126" s="117"/>
      <c r="K126" s="112" t="n">
        <f aca="false">SUM(K125+1)</f>
        <v>121</v>
      </c>
      <c r="L126" s="121" t="n">
        <f aca="false">PMT($J$3/12,$J$2,$J$1)</f>
        <v>-15508.4661606394</v>
      </c>
      <c r="M126" s="121" t="n">
        <f aca="false">PPMT($J$3/12,K126,$J$2,$J$1)</f>
        <v>-5443.57884707793</v>
      </c>
      <c r="N126" s="121" t="n">
        <f aca="false">SUM(L126-M126)</f>
        <v>-10064.8873135614</v>
      </c>
      <c r="O126" s="122" t="n">
        <f aca="false">SUM(O125+M126)</f>
        <v>1400720.82157298</v>
      </c>
    </row>
    <row r="127" customFormat="false" ht="12.75" hidden="false" customHeight="false" outlineLevel="0" collapsed="false">
      <c r="A127" s="112"/>
      <c r="B127" s="117"/>
      <c r="C127" s="112" t="n">
        <f aca="false">SUM(C126+1)</f>
        <v>122</v>
      </c>
      <c r="D127" s="121" t="n">
        <f aca="false">PMT($B$3/12,$B$2,$B$1)</f>
        <v>-13856.0845837024</v>
      </c>
      <c r="E127" s="121" t="n">
        <f aca="false">PPMT($B$3/12,C127,$B$2,$B$1)</f>
        <v>-4542.4024718976</v>
      </c>
      <c r="F127" s="121" t="n">
        <f aca="false">SUM(D127-E127)</f>
        <v>-9313.68211180477</v>
      </c>
      <c r="G127" s="122" t="n">
        <f aca="false">SUM(G126+E127)</f>
        <v>1485646.73541687</v>
      </c>
      <c r="H127" s="116"/>
      <c r="I127" s="112"/>
      <c r="J127" s="117"/>
      <c r="K127" s="112" t="n">
        <f aca="false">SUM(K126+1)</f>
        <v>122</v>
      </c>
      <c r="L127" s="121" t="n">
        <f aca="false">PMT($J$3/12,$J$2,$J$1)</f>
        <v>-15508.4661606394</v>
      </c>
      <c r="M127" s="121" t="n">
        <f aca="false">PPMT($J$3/12,K127,$J$2,$J$1)</f>
        <v>-5475.33305701922</v>
      </c>
      <c r="N127" s="121" t="n">
        <f aca="false">SUM(L127-M127)</f>
        <v>-10033.1331036201</v>
      </c>
      <c r="O127" s="122" t="n">
        <f aca="false">SUM(O126+M127)</f>
        <v>1395245.48851596</v>
      </c>
    </row>
    <row r="128" customFormat="false" ht="12.75" hidden="false" customHeight="false" outlineLevel="0" collapsed="false">
      <c r="A128" s="112"/>
      <c r="B128" s="117"/>
      <c r="C128" s="112" t="n">
        <f aca="false">SUM(C127+1)</f>
        <v>123</v>
      </c>
      <c r="D128" s="121" t="n">
        <f aca="false">PMT($B$3/12,$B$2,$B$1)</f>
        <v>-13856.0845837024</v>
      </c>
      <c r="E128" s="121" t="n">
        <f aca="false">PPMT($B$3/12,C128,$B$2,$B$1)</f>
        <v>-4570.79248734696</v>
      </c>
      <c r="F128" s="121" t="n">
        <f aca="false">SUM(D128-E128)</f>
        <v>-9285.29209635541</v>
      </c>
      <c r="G128" s="122" t="n">
        <f aca="false">SUM(G127+E128)</f>
        <v>1481075.94292952</v>
      </c>
      <c r="H128" s="116"/>
      <c r="I128" s="112"/>
      <c r="J128" s="117"/>
      <c r="K128" s="112" t="n">
        <f aca="false">SUM(K127+1)</f>
        <v>123</v>
      </c>
      <c r="L128" s="121" t="n">
        <f aca="false">PMT($J$3/12,$J$2,$J$1)</f>
        <v>-15508.4661606394</v>
      </c>
      <c r="M128" s="121" t="n">
        <f aca="false">PPMT($J$3/12,K128,$J$2,$J$1)</f>
        <v>-5507.27249985183</v>
      </c>
      <c r="N128" s="121" t="n">
        <f aca="false">SUM(L128-M128)</f>
        <v>-10001.1936607875</v>
      </c>
      <c r="O128" s="122" t="n">
        <f aca="false">SUM(O127+M128)</f>
        <v>1389738.21601611</v>
      </c>
    </row>
    <row r="129" customFormat="false" ht="12.75" hidden="false" customHeight="false" outlineLevel="0" collapsed="false">
      <c r="A129" s="112"/>
      <c r="B129" s="117"/>
      <c r="C129" s="112" t="n">
        <f aca="false">SUM(C128+1)</f>
        <v>124</v>
      </c>
      <c r="D129" s="121" t="n">
        <f aca="false">PMT($B$3/12,$B$2,$B$1)</f>
        <v>-13856.0845837024</v>
      </c>
      <c r="E129" s="121" t="n">
        <f aca="false">PPMT($B$3/12,C129,$B$2,$B$1)</f>
        <v>-4599.35994039287</v>
      </c>
      <c r="F129" s="121" t="n">
        <f aca="false">SUM(D129-E129)</f>
        <v>-9256.72464330949</v>
      </c>
      <c r="G129" s="122" t="n">
        <f aca="false">SUM(G128+E129)</f>
        <v>1476476.58298913</v>
      </c>
      <c r="H129" s="116"/>
      <c r="I129" s="112"/>
      <c r="J129" s="117"/>
      <c r="K129" s="112" t="n">
        <f aca="false">SUM(K128+1)</f>
        <v>124</v>
      </c>
      <c r="L129" s="121" t="n">
        <f aca="false">PMT($J$3/12,$J$2,$J$1)</f>
        <v>-15508.4661606394</v>
      </c>
      <c r="M129" s="121" t="n">
        <f aca="false">PPMT($J$3/12,K129,$J$2,$J$1)</f>
        <v>-5539.39825610097</v>
      </c>
      <c r="N129" s="121" t="n">
        <f aca="false">SUM(L129-M129)</f>
        <v>-9969.06790453839</v>
      </c>
      <c r="O129" s="122" t="n">
        <f aca="false">SUM(O128+M129)</f>
        <v>1384198.81776001</v>
      </c>
    </row>
    <row r="130" customFormat="false" ht="12.75" hidden="false" customHeight="false" outlineLevel="0" collapsed="false">
      <c r="A130" s="112"/>
      <c r="B130" s="117"/>
      <c r="C130" s="112" t="n">
        <f aca="false">SUM(C129+1)</f>
        <v>125</v>
      </c>
      <c r="D130" s="121" t="n">
        <f aca="false">PMT($B$3/12,$B$2,$B$1)</f>
        <v>-13856.0845837024</v>
      </c>
      <c r="E130" s="121" t="n">
        <f aca="false">PPMT($B$3/12,C130,$B$2,$B$1)</f>
        <v>-4628.10594002033</v>
      </c>
      <c r="F130" s="121" t="n">
        <f aca="false">SUM(D130-E130)</f>
        <v>-9227.97864368203</v>
      </c>
      <c r="G130" s="122" t="n">
        <f aca="false">SUM(G129+E130)</f>
        <v>1471848.47704911</v>
      </c>
      <c r="H130" s="116"/>
      <c r="I130" s="112"/>
      <c r="J130" s="117"/>
      <c r="K130" s="112" t="n">
        <f aca="false">SUM(K129+1)</f>
        <v>125</v>
      </c>
      <c r="L130" s="121" t="n">
        <f aca="false">PMT($J$3/12,$J$2,$J$1)</f>
        <v>-15508.4661606394</v>
      </c>
      <c r="M130" s="121" t="n">
        <f aca="false">PPMT($J$3/12,K130,$J$2,$J$1)</f>
        <v>-5571.71141259489</v>
      </c>
      <c r="N130" s="121" t="n">
        <f aca="false">SUM(L130-M130)</f>
        <v>-9936.75474804447</v>
      </c>
      <c r="O130" s="122" t="n">
        <f aca="false">SUM(O129+M130)</f>
        <v>1378627.10634741</v>
      </c>
    </row>
    <row r="131" customFormat="false" ht="12.75" hidden="false" customHeight="false" outlineLevel="0" collapsed="false">
      <c r="A131" s="112"/>
      <c r="B131" s="117"/>
      <c r="C131" s="112" t="n">
        <f aca="false">SUM(C130+1)</f>
        <v>126</v>
      </c>
      <c r="D131" s="121" t="n">
        <f aca="false">PMT($B$3/12,$B$2,$B$1)</f>
        <v>-13856.0845837024</v>
      </c>
      <c r="E131" s="121" t="n">
        <f aca="false">PPMT($B$3/12,C131,$B$2,$B$1)</f>
        <v>-4657.03160214546</v>
      </c>
      <c r="F131" s="121" t="n">
        <f aca="false">SUM(D131-E131)</f>
        <v>-9199.0529815569</v>
      </c>
      <c r="G131" s="122" t="n">
        <f aca="false">SUM(G130+E131)</f>
        <v>1467191.44544696</v>
      </c>
      <c r="H131" s="116"/>
      <c r="I131" s="112"/>
      <c r="J131" s="117"/>
      <c r="K131" s="112" t="n">
        <f aca="false">SUM(K130+1)</f>
        <v>126</v>
      </c>
      <c r="L131" s="121" t="n">
        <f aca="false">PMT($J$3/12,$J$2,$J$1)</f>
        <v>-15508.4661606394</v>
      </c>
      <c r="M131" s="121" t="n">
        <f aca="false">PPMT($J$3/12,K131,$J$2,$J$1)</f>
        <v>-5604.21306250169</v>
      </c>
      <c r="N131" s="121" t="n">
        <f aca="false">SUM(L131-M131)</f>
        <v>-9904.25309813766</v>
      </c>
      <c r="O131" s="122" t="n">
        <f aca="false">SUM(O130+M131)</f>
        <v>1373022.89328491</v>
      </c>
    </row>
    <row r="132" customFormat="false" ht="12.75" hidden="false" customHeight="false" outlineLevel="0" collapsed="false">
      <c r="A132" s="112"/>
      <c r="B132" s="117"/>
      <c r="C132" s="112" t="n">
        <f aca="false">SUM(C131+1)</f>
        <v>127</v>
      </c>
      <c r="D132" s="121" t="n">
        <f aca="false">PMT($B$3/12,$B$2,$B$1)</f>
        <v>-13856.0845837024</v>
      </c>
      <c r="E132" s="121" t="n">
        <f aca="false">PPMT($B$3/12,C132,$B$2,$B$1)</f>
        <v>-4686.13804965887</v>
      </c>
      <c r="F132" s="121" t="n">
        <f aca="false">SUM(D132-E132)</f>
        <v>-9169.9465340435</v>
      </c>
      <c r="G132" s="122" t="n">
        <f aca="false">SUM(G131+E132)</f>
        <v>1462505.30739731</v>
      </c>
      <c r="H132" s="116"/>
      <c r="I132" s="112"/>
      <c r="J132" s="117"/>
      <c r="K132" s="112" t="n">
        <f aca="false">SUM(K131+1)</f>
        <v>127</v>
      </c>
      <c r="L132" s="121" t="n">
        <f aca="false">PMT($J$3/12,$J$2,$J$1)</f>
        <v>-15508.4661606394</v>
      </c>
      <c r="M132" s="121" t="n">
        <f aca="false">PPMT($J$3/12,K132,$J$2,$J$1)</f>
        <v>-5636.90430536628</v>
      </c>
      <c r="N132" s="121" t="n">
        <f aca="false">SUM(L132-M132)</f>
        <v>-9871.56185527307</v>
      </c>
      <c r="O132" s="122" t="n">
        <f aca="false">SUM(O131+M132)</f>
        <v>1367385.98897954</v>
      </c>
    </row>
    <row r="133" customFormat="false" ht="12.75" hidden="false" customHeight="false" outlineLevel="0" collapsed="false">
      <c r="A133" s="112"/>
      <c r="B133" s="117"/>
      <c r="C133" s="112" t="n">
        <f aca="false">SUM(C132+1)</f>
        <v>128</v>
      </c>
      <c r="D133" s="121" t="n">
        <f aca="false">PMT($B$3/12,$B$2,$B$1)</f>
        <v>-13856.0845837024</v>
      </c>
      <c r="E133" s="121" t="n">
        <f aca="false">PPMT($B$3/12,C133,$B$2,$B$1)</f>
        <v>-4715.42641246924</v>
      </c>
      <c r="F133" s="121" t="n">
        <f aca="false">SUM(D133-E133)</f>
        <v>-9140.65817123313</v>
      </c>
      <c r="G133" s="122" t="n">
        <f aca="false">SUM(G132+E133)</f>
        <v>1457789.88098484</v>
      </c>
      <c r="H133" s="116"/>
      <c r="I133" s="112"/>
      <c r="J133" s="117"/>
      <c r="K133" s="112" t="n">
        <f aca="false">SUM(K132+1)</f>
        <v>128</v>
      </c>
      <c r="L133" s="121" t="n">
        <f aca="false">PMT($J$3/12,$J$2,$J$1)</f>
        <v>-15508.4661606394</v>
      </c>
      <c r="M133" s="121" t="n">
        <f aca="false">PPMT($J$3/12,K133,$J$2,$J$1)</f>
        <v>-5669.78624714759</v>
      </c>
      <c r="N133" s="121" t="n">
        <f aca="false">SUM(L133-M133)</f>
        <v>-9838.67991349176</v>
      </c>
      <c r="O133" s="122" t="n">
        <f aca="false">SUM(O132+M133)</f>
        <v>1361716.20273239</v>
      </c>
    </row>
    <row r="134" customFormat="false" ht="12.75" hidden="false" customHeight="false" outlineLevel="0" collapsed="false">
      <c r="A134" s="112"/>
      <c r="B134" s="117"/>
      <c r="C134" s="112" t="n">
        <f aca="false">SUM(C133+1)</f>
        <v>129</v>
      </c>
      <c r="D134" s="121" t="n">
        <f aca="false">PMT($B$3/12,$B$2,$B$1)</f>
        <v>-13856.0845837024</v>
      </c>
      <c r="E134" s="121" t="n">
        <f aca="false">PPMT($B$3/12,C134,$B$2,$B$1)</f>
        <v>-4744.89782754717</v>
      </c>
      <c r="F134" s="121" t="n">
        <f aca="false">SUM(D134-E134)</f>
        <v>-9111.18675615519</v>
      </c>
      <c r="G134" s="122" t="n">
        <f aca="false">SUM(G133+E134)</f>
        <v>1453044.98315729</v>
      </c>
      <c r="H134" s="116"/>
      <c r="I134" s="112"/>
      <c r="J134" s="117"/>
      <c r="K134" s="112" t="n">
        <f aca="false">SUM(K133+1)</f>
        <v>129</v>
      </c>
      <c r="L134" s="121" t="n">
        <f aca="false">PMT($J$3/12,$J$2,$J$1)</f>
        <v>-15508.4661606394</v>
      </c>
      <c r="M134" s="121" t="n">
        <f aca="false">PPMT($J$3/12,K134,$J$2,$J$1)</f>
        <v>-5702.86000025595</v>
      </c>
      <c r="N134" s="121" t="n">
        <f aca="false">SUM(L134-M134)</f>
        <v>-9805.6061603834</v>
      </c>
      <c r="O134" s="122" t="n">
        <f aca="false">SUM(O133+M134)</f>
        <v>1356013.34273214</v>
      </c>
    </row>
    <row r="135" customFormat="false" ht="12.75" hidden="false" customHeight="false" outlineLevel="0" collapsed="false">
      <c r="A135" s="112"/>
      <c r="B135" s="117"/>
      <c r="C135" s="112" t="n">
        <f aca="false">SUM(C134+1)</f>
        <v>130</v>
      </c>
      <c r="D135" s="121" t="n">
        <f aca="false">PMT($B$3/12,$B$2,$B$1)</f>
        <v>-13856.0845837024</v>
      </c>
      <c r="E135" s="121" t="n">
        <f aca="false">PPMT($B$3/12,C135,$B$2,$B$1)</f>
        <v>-4774.55343896934</v>
      </c>
      <c r="F135" s="121" t="n">
        <f aca="false">SUM(D135-E135)</f>
        <v>-9081.53114473302</v>
      </c>
      <c r="G135" s="122" t="n">
        <f aca="false">SUM(G134+E135)</f>
        <v>1448270.42971832</v>
      </c>
      <c r="H135" s="116"/>
      <c r="I135" s="112"/>
      <c r="J135" s="117"/>
      <c r="K135" s="112" t="n">
        <f aca="false">SUM(K134+1)</f>
        <v>130</v>
      </c>
      <c r="L135" s="121" t="n">
        <f aca="false">PMT($J$3/12,$J$2,$J$1)</f>
        <v>-15508.4661606394</v>
      </c>
      <c r="M135" s="121" t="n">
        <f aca="false">PPMT($J$3/12,K135,$J$2,$J$1)</f>
        <v>-5736.12668359078</v>
      </c>
      <c r="N135" s="121" t="n">
        <f aca="false">SUM(L135-M135)</f>
        <v>-9772.33947704858</v>
      </c>
      <c r="O135" s="122" t="n">
        <f aca="false">SUM(O134+M135)</f>
        <v>1350277.21604855</v>
      </c>
    </row>
    <row r="136" customFormat="false" ht="12.75" hidden="false" customHeight="false" outlineLevel="0" collapsed="false">
      <c r="A136" s="112"/>
      <c r="B136" s="117"/>
      <c r="C136" s="112" t="n">
        <f aca="false">SUM(C135+1)</f>
        <v>131</v>
      </c>
      <c r="D136" s="121" t="n">
        <f aca="false">PMT($B$3/12,$B$2,$B$1)</f>
        <v>-13856.0845837024</v>
      </c>
      <c r="E136" s="121" t="n">
        <f aca="false">PPMT($B$3/12,C136,$B$2,$B$1)</f>
        <v>-4804.3943979629</v>
      </c>
      <c r="F136" s="121" t="n">
        <f aca="false">SUM(D136-E136)</f>
        <v>-9051.69018573947</v>
      </c>
      <c r="G136" s="122" t="n">
        <f aca="false">SUM(G135+E136)</f>
        <v>1443466.03532036</v>
      </c>
      <c r="H136" s="116"/>
      <c r="I136" s="112"/>
      <c r="J136" s="117"/>
      <c r="K136" s="112" t="n">
        <f aca="false">SUM(K135+1)</f>
        <v>131</v>
      </c>
      <c r="L136" s="121" t="n">
        <f aca="false">PMT($J$3/12,$J$2,$J$1)</f>
        <v>-15508.4661606394</v>
      </c>
      <c r="M136" s="121" t="n">
        <f aca="false">PPMT($J$3/12,K136,$J$2,$J$1)</f>
        <v>-5769.58742257839</v>
      </c>
      <c r="N136" s="121" t="n">
        <f aca="false">SUM(L136-M136)</f>
        <v>-9738.87873806096</v>
      </c>
      <c r="O136" s="122" t="n">
        <f aca="false">SUM(O135+M136)</f>
        <v>1344507.62862597</v>
      </c>
    </row>
    <row r="137" customFormat="false" ht="12.75" hidden="false" customHeight="false" outlineLevel="0" collapsed="false">
      <c r="A137" s="112"/>
      <c r="B137" s="117" t="n">
        <f aca="false">SUM(D126:D137)</f>
        <v>-166273.015004428</v>
      </c>
      <c r="C137" s="112" t="n">
        <f aca="false">SUM(C136+1)</f>
        <v>132</v>
      </c>
      <c r="D137" s="121" t="n">
        <f aca="false">PMT($B$3/12,$B$2,$B$1)</f>
        <v>-13856.0845837024</v>
      </c>
      <c r="E137" s="121" t="n">
        <f aca="false">PPMT($B$3/12,C137,$B$2,$B$1)</f>
        <v>-4834.42186295017</v>
      </c>
      <c r="F137" s="121" t="n">
        <f aca="false">SUM(D137-E137)</f>
        <v>-9021.6627207522</v>
      </c>
      <c r="G137" s="122" t="n">
        <f aca="false">SUM(G136+E137)</f>
        <v>1438631.61345741</v>
      </c>
      <c r="H137" s="116"/>
      <c r="I137" s="112"/>
      <c r="J137" s="117" t="n">
        <f aca="false">SUM(L126:L137)</f>
        <v>-186101.593927672</v>
      </c>
      <c r="K137" s="112" t="n">
        <f aca="false">SUM(K136+1)</f>
        <v>132</v>
      </c>
      <c r="L137" s="121" t="n">
        <f aca="false">PMT($J$3/12,$J$2,$J$1)</f>
        <v>-15508.4661606394</v>
      </c>
      <c r="M137" s="121" t="n">
        <f aca="false">PPMT($J$3/12,K137,$J$2,$J$1)</f>
        <v>-5803.2433492101</v>
      </c>
      <c r="N137" s="121" t="n">
        <f aca="false">SUM(L137-M137)</f>
        <v>-9705.22281142926</v>
      </c>
      <c r="O137" s="122" t="n">
        <f aca="false">SUM(O136+M137)</f>
        <v>1338704.38527676</v>
      </c>
    </row>
    <row r="138" customFormat="false" ht="12.75" hidden="false" customHeight="false" outlineLevel="0" collapsed="false">
      <c r="A138" s="112"/>
      <c r="B138" s="117"/>
      <c r="C138" s="112" t="n">
        <f aca="false">SUM(C137+1)</f>
        <v>133</v>
      </c>
      <c r="D138" s="121" t="n">
        <f aca="false">PMT($B$3/12,$B$2,$B$1)</f>
        <v>-13856.0845837024</v>
      </c>
      <c r="E138" s="121" t="n">
        <f aca="false">PPMT($B$3/12,C138,$B$2,$B$1)</f>
        <v>-4864.63699959361</v>
      </c>
      <c r="F138" s="121" t="n">
        <f aca="false">SUM(D138-E138)</f>
        <v>-8991.44758410875</v>
      </c>
      <c r="G138" s="122" t="n">
        <f aca="false">SUM(G137+E138)</f>
        <v>1433766.97645781</v>
      </c>
      <c r="H138" s="116"/>
      <c r="I138" s="112"/>
      <c r="J138" s="117"/>
      <c r="K138" s="112" t="n">
        <f aca="false">SUM(K137+1)</f>
        <v>133</v>
      </c>
      <c r="L138" s="121" t="n">
        <f aca="false">PMT($J$3/12,$J$2,$J$1)</f>
        <v>-15508.4661606394</v>
      </c>
      <c r="M138" s="121" t="n">
        <f aca="false">PPMT($J$3/12,K138,$J$2,$J$1)</f>
        <v>-5837.09560208049</v>
      </c>
      <c r="N138" s="121" t="n">
        <f aca="false">SUM(L138-M138)</f>
        <v>-9671.37055855887</v>
      </c>
      <c r="O138" s="122" t="n">
        <f aca="false">SUM(O137+M138)</f>
        <v>1332867.28967468</v>
      </c>
    </row>
    <row r="139" customFormat="false" ht="12.75" hidden="false" customHeight="false" outlineLevel="0" collapsed="false">
      <c r="A139" s="112"/>
      <c r="B139" s="117"/>
      <c r="C139" s="112" t="n">
        <f aca="false">SUM(C138+1)</f>
        <v>134</v>
      </c>
      <c r="D139" s="121" t="n">
        <f aca="false">PMT($B$3/12,$B$2,$B$1)</f>
        <v>-13856.0845837024</v>
      </c>
      <c r="E139" s="121" t="n">
        <f aca="false">PPMT($B$3/12,C139,$B$2,$B$1)</f>
        <v>-4895.04098084107</v>
      </c>
      <c r="F139" s="121" t="n">
        <f aca="false">SUM(D139-E139)</f>
        <v>-8961.0436028613</v>
      </c>
      <c r="G139" s="122" t="n">
        <f aca="false">SUM(G138+E139)</f>
        <v>1428871.93547697</v>
      </c>
      <c r="H139" s="116"/>
      <c r="I139" s="112"/>
      <c r="J139" s="117"/>
      <c r="K139" s="112" t="n">
        <f aca="false">SUM(K138+1)</f>
        <v>134</v>
      </c>
      <c r="L139" s="121" t="n">
        <f aca="false">PMT($J$3/12,$J$2,$J$1)</f>
        <v>-15508.4661606394</v>
      </c>
      <c r="M139" s="121" t="n">
        <f aca="false">PPMT($J$3/12,K139,$J$2,$J$1)</f>
        <v>-5871.14532642596</v>
      </c>
      <c r="N139" s="121" t="n">
        <f aca="false">SUM(L139-M139)</f>
        <v>-9637.3208342134</v>
      </c>
      <c r="O139" s="122" t="n">
        <f aca="false">SUM(O138+M139)</f>
        <v>1326996.14434825</v>
      </c>
    </row>
    <row r="140" customFormat="false" ht="12.75" hidden="false" customHeight="false" outlineLevel="0" collapsed="false">
      <c r="A140" s="112"/>
      <c r="B140" s="117"/>
      <c r="C140" s="112" t="n">
        <f aca="false">SUM(C139+1)</f>
        <v>135</v>
      </c>
      <c r="D140" s="121" t="n">
        <f aca="false">PMT($B$3/12,$B$2,$B$1)</f>
        <v>-13856.0845837024</v>
      </c>
      <c r="E140" s="121" t="n">
        <f aca="false">PPMT($B$3/12,C140,$B$2,$B$1)</f>
        <v>-4925.63498697132</v>
      </c>
      <c r="F140" s="121" t="n">
        <f aca="false">SUM(D140-E140)</f>
        <v>-8930.44959673104</v>
      </c>
      <c r="G140" s="122" t="n">
        <f aca="false">SUM(G139+E140)</f>
        <v>1423946.30049</v>
      </c>
      <c r="H140" s="116"/>
      <c r="I140" s="112"/>
      <c r="J140" s="117"/>
      <c r="K140" s="112" t="n">
        <f aca="false">SUM(K139+1)</f>
        <v>135</v>
      </c>
      <c r="L140" s="121" t="n">
        <f aca="false">PMT($J$3/12,$J$2,$J$1)</f>
        <v>-15508.4661606394</v>
      </c>
      <c r="M140" s="121" t="n">
        <f aca="false">PPMT($J$3/12,K140,$J$2,$J$1)</f>
        <v>-5905.39367416344</v>
      </c>
      <c r="N140" s="121" t="n">
        <f aca="false">SUM(L140-M140)</f>
        <v>-9603.07248647591</v>
      </c>
      <c r="O140" s="122" t="n">
        <f aca="false">SUM(O139+M140)</f>
        <v>1321090.75067409</v>
      </c>
    </row>
    <row r="141" customFormat="false" ht="12.75" hidden="false" customHeight="false" outlineLevel="0" collapsed="false">
      <c r="A141" s="112"/>
      <c r="B141" s="117"/>
      <c r="C141" s="112" t="n">
        <f aca="false">SUM(C140+1)</f>
        <v>136</v>
      </c>
      <c r="D141" s="121" t="n">
        <f aca="false">PMT($B$3/12,$B$2,$B$1)</f>
        <v>-13856.0845837024</v>
      </c>
      <c r="E141" s="121" t="n">
        <f aca="false">PPMT($B$3/12,C141,$B$2,$B$1)</f>
        <v>-4956.42020563989</v>
      </c>
      <c r="F141" s="121" t="n">
        <f aca="false">SUM(D141-E141)</f>
        <v>-8899.66437806247</v>
      </c>
      <c r="G141" s="122" t="n">
        <f aca="false">SUM(G140+E141)</f>
        <v>1418989.88028436</v>
      </c>
      <c r="H141" s="116"/>
      <c r="I141" s="112"/>
      <c r="J141" s="117"/>
      <c r="K141" s="112" t="n">
        <f aca="false">SUM(K140+1)</f>
        <v>136</v>
      </c>
      <c r="L141" s="121" t="n">
        <f aca="false">PMT($J$3/12,$J$2,$J$1)</f>
        <v>-15508.4661606394</v>
      </c>
      <c r="M141" s="121" t="n">
        <f aca="false">PPMT($J$3/12,K141,$J$2,$J$1)</f>
        <v>-5939.8418039294</v>
      </c>
      <c r="N141" s="121" t="n">
        <f aca="false">SUM(L141-M141)</f>
        <v>-9568.62435670996</v>
      </c>
      <c r="O141" s="122" t="n">
        <f aca="false">SUM(O140+M141)</f>
        <v>1315150.90887016</v>
      </c>
    </row>
    <row r="142" customFormat="false" ht="12.75" hidden="false" customHeight="false" outlineLevel="0" collapsed="false">
      <c r="A142" s="112"/>
      <c r="B142" s="117"/>
      <c r="C142" s="112" t="n">
        <f aca="false">SUM(C141+1)</f>
        <v>137</v>
      </c>
      <c r="D142" s="121" t="n">
        <f aca="false">PMT($B$3/12,$B$2,$B$1)</f>
        <v>-13856.0845837024</v>
      </c>
      <c r="E142" s="121" t="n">
        <f aca="false">PPMT($B$3/12,C142,$B$2,$B$1)</f>
        <v>-4987.39783192515</v>
      </c>
      <c r="F142" s="121" t="n">
        <f aca="false">SUM(D142-E142)</f>
        <v>-8868.68675177722</v>
      </c>
      <c r="G142" s="122" t="n">
        <f aca="false">SUM(G141+E142)</f>
        <v>1414002.48245244</v>
      </c>
      <c r="H142" s="116"/>
      <c r="I142" s="112"/>
      <c r="J142" s="117"/>
      <c r="K142" s="112" t="n">
        <f aca="false">SUM(K141+1)</f>
        <v>137</v>
      </c>
      <c r="L142" s="121" t="n">
        <f aca="false">PMT($J$3/12,$J$2,$J$1)</f>
        <v>-15508.4661606394</v>
      </c>
      <c r="M142" s="121" t="n">
        <f aca="false">PPMT($J$3/12,K142,$J$2,$J$1)</f>
        <v>-5974.49088111899</v>
      </c>
      <c r="N142" s="121" t="n">
        <f aca="false">SUM(L142-M142)</f>
        <v>-9533.97527952037</v>
      </c>
      <c r="O142" s="122" t="n">
        <f aca="false">SUM(O141+M142)</f>
        <v>1309176.41798904</v>
      </c>
    </row>
    <row r="143" customFormat="false" ht="12.75" hidden="false" customHeight="false" outlineLevel="0" collapsed="false">
      <c r="A143" s="112"/>
      <c r="B143" s="117"/>
      <c r="C143" s="112" t="n">
        <f aca="false">SUM(C142+1)</f>
        <v>138</v>
      </c>
      <c r="D143" s="121" t="n">
        <f aca="false">PMT($B$3/12,$B$2,$B$1)</f>
        <v>-13856.0845837024</v>
      </c>
      <c r="E143" s="121" t="n">
        <f aca="false">PPMT($B$3/12,C143,$B$2,$B$1)</f>
        <v>-5018.56906837468</v>
      </c>
      <c r="F143" s="121" t="n">
        <f aca="false">SUM(D143-E143)</f>
        <v>-8837.51551532768</v>
      </c>
      <c r="G143" s="122" t="n">
        <f aca="false">SUM(G142+E143)</f>
        <v>1408983.91338406</v>
      </c>
      <c r="H143" s="116"/>
      <c r="I143" s="112"/>
      <c r="J143" s="117"/>
      <c r="K143" s="112" t="n">
        <f aca="false">SUM(K142+1)</f>
        <v>138</v>
      </c>
      <c r="L143" s="121" t="n">
        <f aca="false">PMT($J$3/12,$J$2,$J$1)</f>
        <v>-15508.4661606394</v>
      </c>
      <c r="M143" s="121" t="n">
        <f aca="false">PPMT($J$3/12,K143,$J$2,$J$1)</f>
        <v>-6009.34207792551</v>
      </c>
      <c r="N143" s="121" t="n">
        <f aca="false">SUM(L143-M143)</f>
        <v>-9499.12408271384</v>
      </c>
      <c r="O143" s="122" t="n">
        <f aca="false">SUM(O142+M143)</f>
        <v>1303167.07591112</v>
      </c>
    </row>
    <row r="144" customFormat="false" ht="12.75" hidden="false" customHeight="false" outlineLevel="0" collapsed="false">
      <c r="A144" s="112"/>
      <c r="B144" s="117"/>
      <c r="C144" s="112" t="n">
        <f aca="false">SUM(C143+1)</f>
        <v>139</v>
      </c>
      <c r="D144" s="121" t="n">
        <f aca="false">PMT($B$3/12,$B$2,$B$1)</f>
        <v>-13856.0845837024</v>
      </c>
      <c r="E144" s="121" t="n">
        <f aca="false">PPMT($B$3/12,C144,$B$2,$B$1)</f>
        <v>-5049.93512505202</v>
      </c>
      <c r="F144" s="121" t="n">
        <f aca="false">SUM(D144-E144)</f>
        <v>-8806.14945865034</v>
      </c>
      <c r="G144" s="122" t="n">
        <f aca="false">SUM(G143+E144)</f>
        <v>1403933.97825901</v>
      </c>
      <c r="H144" s="116"/>
      <c r="I144" s="112"/>
      <c r="J144" s="117"/>
      <c r="K144" s="112" t="n">
        <f aca="false">SUM(K143+1)</f>
        <v>139</v>
      </c>
      <c r="L144" s="121" t="n">
        <f aca="false">PMT($J$3/12,$J$2,$J$1)</f>
        <v>-15508.4661606394</v>
      </c>
      <c r="M144" s="121" t="n">
        <f aca="false">PPMT($J$3/12,K144,$J$2,$J$1)</f>
        <v>-6044.39657338008</v>
      </c>
      <c r="N144" s="121" t="n">
        <f aca="false">SUM(L144-M144)</f>
        <v>-9464.06958725927</v>
      </c>
      <c r="O144" s="122" t="n">
        <f aca="false">SUM(O143+M144)</f>
        <v>1297122.67933774</v>
      </c>
    </row>
    <row r="145" customFormat="false" ht="12.75" hidden="false" customHeight="false" outlineLevel="0" collapsed="false">
      <c r="A145" s="112"/>
      <c r="B145" s="117"/>
      <c r="C145" s="112" t="n">
        <f aca="false">SUM(C144+1)</f>
        <v>140</v>
      </c>
      <c r="D145" s="121" t="n">
        <f aca="false">PMT($B$3/12,$B$2,$B$1)</f>
        <v>-13856.0845837024</v>
      </c>
      <c r="E145" s="121" t="n">
        <f aca="false">PPMT($B$3/12,C145,$B$2,$B$1)</f>
        <v>-5081.49721958359</v>
      </c>
      <c r="F145" s="121" t="n">
        <f aca="false">SUM(D145-E145)</f>
        <v>-8774.58736411877</v>
      </c>
      <c r="G145" s="122" t="n">
        <f aca="false">SUM(G144+E145)</f>
        <v>1398852.48103943</v>
      </c>
      <c r="H145" s="116"/>
      <c r="I145" s="112"/>
      <c r="J145" s="117"/>
      <c r="K145" s="112" t="n">
        <f aca="false">SUM(K144+1)</f>
        <v>140</v>
      </c>
      <c r="L145" s="121" t="n">
        <f aca="false">PMT($J$3/12,$J$2,$J$1)</f>
        <v>-15508.4661606394</v>
      </c>
      <c r="M145" s="121" t="n">
        <f aca="false">PPMT($J$3/12,K145,$J$2,$J$1)</f>
        <v>-6079.65555339146</v>
      </c>
      <c r="N145" s="121" t="n">
        <f aca="false">SUM(L145-M145)</f>
        <v>-9428.81060724789</v>
      </c>
      <c r="O145" s="122" t="n">
        <f aca="false">SUM(O144+M145)</f>
        <v>1291043.02378434</v>
      </c>
    </row>
    <row r="146" customFormat="false" ht="12.75" hidden="false" customHeight="false" outlineLevel="0" collapsed="false">
      <c r="A146" s="112"/>
      <c r="B146" s="117"/>
      <c r="C146" s="112" t="n">
        <f aca="false">SUM(C145+1)</f>
        <v>141</v>
      </c>
      <c r="D146" s="121" t="n">
        <f aca="false">PMT($B$3/12,$B$2,$B$1)</f>
        <v>-13856.0845837024</v>
      </c>
      <c r="E146" s="121" t="n">
        <f aca="false">PPMT($B$3/12,C146,$B$2,$B$1)</f>
        <v>-5113.25657720599</v>
      </c>
      <c r="F146" s="121" t="n">
        <f aca="false">SUM(D146-E146)</f>
        <v>-8742.82800649637</v>
      </c>
      <c r="G146" s="122" t="n">
        <f aca="false">SUM(G145+E146)</f>
        <v>1393739.22446222</v>
      </c>
      <c r="H146" s="116"/>
      <c r="I146" s="112"/>
      <c r="J146" s="117"/>
      <c r="K146" s="112" t="n">
        <f aca="false">SUM(K145+1)</f>
        <v>141</v>
      </c>
      <c r="L146" s="121" t="n">
        <f aca="false">PMT($J$3/12,$J$2,$J$1)</f>
        <v>-15508.4661606394</v>
      </c>
      <c r="M146" s="121" t="n">
        <f aca="false">PPMT($J$3/12,K146,$J$2,$J$1)</f>
        <v>-6115.12021078625</v>
      </c>
      <c r="N146" s="121" t="n">
        <f aca="false">SUM(L146-M146)</f>
        <v>-9393.34594985311</v>
      </c>
      <c r="O146" s="122" t="n">
        <f aca="false">SUM(O145+M146)</f>
        <v>1284927.90357356</v>
      </c>
    </row>
    <row r="147" customFormat="false" ht="12.75" hidden="false" customHeight="false" outlineLevel="0" collapsed="false">
      <c r="A147" s="112"/>
      <c r="B147" s="117"/>
      <c r="C147" s="112" t="n">
        <f aca="false">SUM(C146+1)</f>
        <v>142</v>
      </c>
      <c r="D147" s="121" t="n">
        <f aca="false">PMT($B$3/12,$B$2,$B$1)</f>
        <v>-13856.0845837024</v>
      </c>
      <c r="E147" s="121" t="n">
        <f aca="false">PPMT($B$3/12,C147,$B$2,$B$1)</f>
        <v>-5145.21443081353</v>
      </c>
      <c r="F147" s="121" t="n">
        <f aca="false">SUM(D147-E147)</f>
        <v>-8710.87015288883</v>
      </c>
      <c r="G147" s="122" t="n">
        <f aca="false">SUM(G146+E147)</f>
        <v>1388594.01003141</v>
      </c>
      <c r="H147" s="116"/>
      <c r="I147" s="112"/>
      <c r="J147" s="117"/>
      <c r="K147" s="112" t="n">
        <f aca="false">SUM(K146+1)</f>
        <v>142</v>
      </c>
      <c r="L147" s="121" t="n">
        <f aca="false">PMT($J$3/12,$J$2,$J$1)</f>
        <v>-15508.4661606394</v>
      </c>
      <c r="M147" s="121" t="n">
        <f aca="false">PPMT($J$3/12,K147,$J$2,$J$1)</f>
        <v>-6150.79174534917</v>
      </c>
      <c r="N147" s="121" t="n">
        <f aca="false">SUM(L147-M147)</f>
        <v>-9357.67441529019</v>
      </c>
      <c r="O147" s="122" t="n">
        <f aca="false">SUM(O146+M147)</f>
        <v>1278777.11182821</v>
      </c>
    </row>
    <row r="148" customFormat="false" ht="12.75" hidden="false" customHeight="false" outlineLevel="0" collapsed="false">
      <c r="A148" s="112"/>
      <c r="B148" s="117"/>
      <c r="C148" s="112" t="n">
        <f aca="false">SUM(C147+1)</f>
        <v>143</v>
      </c>
      <c r="D148" s="121" t="n">
        <f aca="false">PMT($B$3/12,$B$2,$B$1)</f>
        <v>-13856.0845837024</v>
      </c>
      <c r="E148" s="121" t="n">
        <f aca="false">PPMT($B$3/12,C148,$B$2,$B$1)</f>
        <v>-5177.37202100612</v>
      </c>
      <c r="F148" s="121" t="n">
        <f aca="false">SUM(D148-E148)</f>
        <v>-8678.71256269625</v>
      </c>
      <c r="G148" s="122" t="n">
        <f aca="false">SUM(G147+E148)</f>
        <v>1383416.6380104</v>
      </c>
      <c r="H148" s="116"/>
      <c r="I148" s="112"/>
      <c r="J148" s="117"/>
      <c r="K148" s="112" t="n">
        <f aca="false">SUM(K147+1)</f>
        <v>143</v>
      </c>
      <c r="L148" s="121" t="n">
        <f aca="false">PMT($J$3/12,$J$2,$J$1)</f>
        <v>-15508.4661606394</v>
      </c>
      <c r="M148" s="121" t="n">
        <f aca="false">PPMT($J$3/12,K148,$J$2,$J$1)</f>
        <v>-6186.6713638637</v>
      </c>
      <c r="N148" s="121" t="n">
        <f aca="false">SUM(L148-M148)</f>
        <v>-9321.79479677565</v>
      </c>
      <c r="O148" s="122" t="n">
        <f aca="false">SUM(O147+M148)</f>
        <v>1272590.44046435</v>
      </c>
    </row>
    <row r="149" customFormat="false" ht="12.75" hidden="false" customHeight="false" outlineLevel="0" collapsed="false">
      <c r="A149" s="112"/>
      <c r="B149" s="117" t="n">
        <f aca="false">SUM(D138:D149)</f>
        <v>-166273.015004428</v>
      </c>
      <c r="C149" s="112" t="n">
        <f aca="false">SUM(C148+1)</f>
        <v>144</v>
      </c>
      <c r="D149" s="121" t="n">
        <f aca="false">PMT($B$3/12,$B$2,$B$1)</f>
        <v>-13856.0845837024</v>
      </c>
      <c r="E149" s="121" t="n">
        <f aca="false">PPMT($B$3/12,C149,$B$2,$B$1)</f>
        <v>-5209.73059613741</v>
      </c>
      <c r="F149" s="121" t="n">
        <f aca="false">SUM(D149-E149)</f>
        <v>-8646.35398756496</v>
      </c>
      <c r="G149" s="122" t="n">
        <f aca="false">SUM(G148+E149)</f>
        <v>1378206.90741426</v>
      </c>
      <c r="H149" s="116"/>
      <c r="I149" s="112"/>
      <c r="J149" s="117" t="n">
        <f aca="false">SUM(L138:L149)</f>
        <v>-186101.593927672</v>
      </c>
      <c r="K149" s="112" t="n">
        <f aca="false">SUM(K148+1)</f>
        <v>144</v>
      </c>
      <c r="L149" s="121" t="n">
        <f aca="false">PMT($J$3/12,$J$2,$J$1)</f>
        <v>-15508.4661606394</v>
      </c>
      <c r="M149" s="121" t="n">
        <f aca="false">PPMT($J$3/12,K149,$J$2,$J$1)</f>
        <v>-6222.76028015291</v>
      </c>
      <c r="N149" s="121" t="n">
        <f aca="false">SUM(L149-M149)</f>
        <v>-9285.70588048645</v>
      </c>
      <c r="O149" s="122" t="n">
        <f aca="false">SUM(O148+M149)</f>
        <v>1266367.68018419</v>
      </c>
    </row>
    <row r="150" customFormat="false" ht="12.75" hidden="false" customHeight="false" outlineLevel="0" collapsed="false">
      <c r="A150" s="112"/>
      <c r="B150" s="117"/>
      <c r="C150" s="112" t="n">
        <f aca="false">SUM(C149+1)</f>
        <v>145</v>
      </c>
      <c r="D150" s="121" t="n">
        <f aca="false">PMT($B$3/12,$B$2,$B$1)</f>
        <v>-13856.0845837024</v>
      </c>
      <c r="E150" s="121" t="n">
        <f aca="false">PPMT($B$3/12,C150,$B$2,$B$1)</f>
        <v>-5242.29141236326</v>
      </c>
      <c r="F150" s="121" t="n">
        <f aca="false">SUM(D150-E150)</f>
        <v>-8613.7931713391</v>
      </c>
      <c r="G150" s="122" t="n">
        <f aca="false">SUM(G149+E150)</f>
        <v>1372964.6160019</v>
      </c>
      <c r="H150" s="116"/>
      <c r="I150" s="112"/>
      <c r="J150" s="117"/>
      <c r="K150" s="112" t="n">
        <f aca="false">SUM(K149+1)</f>
        <v>145</v>
      </c>
      <c r="L150" s="121" t="n">
        <f aca="false">PMT($J$3/12,$J$2,$J$1)</f>
        <v>-15508.4661606394</v>
      </c>
      <c r="M150" s="121" t="n">
        <f aca="false">PPMT($J$3/12,K150,$J$2,$J$1)</f>
        <v>-6259.05971512047</v>
      </c>
      <c r="N150" s="121" t="n">
        <f aca="false">SUM(L150-M150)</f>
        <v>-9249.40644551889</v>
      </c>
      <c r="O150" s="122" t="n">
        <f aca="false">SUM(O149+M150)</f>
        <v>1260108.62046907</v>
      </c>
    </row>
    <row r="151" customFormat="false" ht="12.75" hidden="false" customHeight="false" outlineLevel="0" collapsed="false">
      <c r="A151" s="112"/>
      <c r="B151" s="117"/>
      <c r="C151" s="112" t="n">
        <f aca="false">SUM(C150+1)</f>
        <v>146</v>
      </c>
      <c r="D151" s="121" t="n">
        <f aca="false">PMT($B$3/12,$B$2,$B$1)</f>
        <v>-13856.0845837024</v>
      </c>
      <c r="E151" s="121" t="n">
        <f aca="false">PPMT($B$3/12,C151,$B$2,$B$1)</f>
        <v>-5275.05573369054</v>
      </c>
      <c r="F151" s="121" t="n">
        <f aca="false">SUM(D151-E151)</f>
        <v>-8581.02885001183</v>
      </c>
      <c r="G151" s="122" t="n">
        <f aca="false">SUM(G150+E151)</f>
        <v>1367689.56026821</v>
      </c>
      <c r="H151" s="116"/>
      <c r="I151" s="112"/>
      <c r="J151" s="117"/>
      <c r="K151" s="112" t="n">
        <f aca="false">SUM(K150+1)</f>
        <v>146</v>
      </c>
      <c r="L151" s="121" t="n">
        <f aca="false">PMT($J$3/12,$J$2,$J$1)</f>
        <v>-15508.4661606394</v>
      </c>
      <c r="M151" s="121" t="n">
        <f aca="false">PPMT($J$3/12,K151,$J$2,$J$1)</f>
        <v>-6295.570896792</v>
      </c>
      <c r="N151" s="121" t="n">
        <f aca="false">SUM(L151-M151)</f>
        <v>-9212.89526384735</v>
      </c>
      <c r="O151" s="122" t="n">
        <f aca="false">SUM(O150+M151)</f>
        <v>1253813.04957228</v>
      </c>
    </row>
    <row r="152" customFormat="false" ht="12.75" hidden="false" customHeight="false" outlineLevel="0" collapsed="false">
      <c r="A152" s="112"/>
      <c r="B152" s="117"/>
      <c r="C152" s="112" t="n">
        <f aca="false">SUM(C151+1)</f>
        <v>147</v>
      </c>
      <c r="D152" s="121" t="n">
        <f aca="false">PMT($B$3/12,$B$2,$B$1)</f>
        <v>-13856.0845837024</v>
      </c>
      <c r="E152" s="121" t="n">
        <f aca="false">PPMT($B$3/12,C152,$B$2,$B$1)</f>
        <v>-5308.0248320261</v>
      </c>
      <c r="F152" s="121" t="n">
        <f aca="false">SUM(D152-E152)</f>
        <v>-8548.05975167626</v>
      </c>
      <c r="G152" s="122" t="n">
        <f aca="false">SUM(G151+E152)</f>
        <v>1362381.53543618</v>
      </c>
      <c r="H152" s="116"/>
      <c r="I152" s="112"/>
      <c r="J152" s="117"/>
      <c r="K152" s="112" t="n">
        <f aca="false">SUM(K151+1)</f>
        <v>147</v>
      </c>
      <c r="L152" s="121" t="n">
        <f aca="false">PMT($J$3/12,$J$2,$J$1)</f>
        <v>-15508.4661606394</v>
      </c>
      <c r="M152" s="121" t="n">
        <f aca="false">PPMT($J$3/12,K152,$J$2,$J$1)</f>
        <v>-6332.29506035662</v>
      </c>
      <c r="N152" s="121" t="n">
        <f aca="false">SUM(L152-M152)</f>
        <v>-9176.17110028273</v>
      </c>
      <c r="O152" s="122" t="n">
        <f aca="false">SUM(O151+M152)</f>
        <v>1247480.75451192</v>
      </c>
    </row>
    <row r="153" customFormat="false" ht="12.75" hidden="false" customHeight="false" outlineLevel="0" collapsed="false">
      <c r="A153" s="112"/>
      <c r="B153" s="117"/>
      <c r="C153" s="112" t="n">
        <f aca="false">SUM(C152+1)</f>
        <v>148</v>
      </c>
      <c r="D153" s="121" t="n">
        <f aca="false">PMT($B$3/12,$B$2,$B$1)</f>
        <v>-13856.0845837024</v>
      </c>
      <c r="E153" s="121" t="n">
        <f aca="false">PPMT($B$3/12,C153,$B$2,$B$1)</f>
        <v>-5341.19998722626</v>
      </c>
      <c r="F153" s="121" t="n">
        <f aca="false">SUM(D153-E153)</f>
        <v>-8514.8845964761</v>
      </c>
      <c r="G153" s="122" t="n">
        <f aca="false">SUM(G152+E153)</f>
        <v>1357040.33544896</v>
      </c>
      <c r="H153" s="116"/>
      <c r="I153" s="112"/>
      <c r="J153" s="117"/>
      <c r="K153" s="112" t="n">
        <f aca="false">SUM(K152+1)</f>
        <v>148</v>
      </c>
      <c r="L153" s="121" t="n">
        <f aca="false">PMT($J$3/12,$J$2,$J$1)</f>
        <v>-15508.4661606394</v>
      </c>
      <c r="M153" s="121" t="n">
        <f aca="false">PPMT($J$3/12,K153,$J$2,$J$1)</f>
        <v>-6369.2334482087</v>
      </c>
      <c r="N153" s="121" t="n">
        <f aca="false">SUM(L153-M153)</f>
        <v>-9139.23271243065</v>
      </c>
      <c r="O153" s="122" t="n">
        <f aca="false">SUM(O152+M153)</f>
        <v>1241111.52106371</v>
      </c>
    </row>
    <row r="154" customFormat="false" ht="12.75" hidden="false" customHeight="false" outlineLevel="0" collapsed="false">
      <c r="A154" s="112"/>
      <c r="B154" s="117"/>
      <c r="C154" s="112" t="n">
        <f aca="false">SUM(C153+1)</f>
        <v>149</v>
      </c>
      <c r="D154" s="121" t="n">
        <f aca="false">PMT($B$3/12,$B$2,$B$1)</f>
        <v>-13856.0845837024</v>
      </c>
      <c r="E154" s="121" t="n">
        <f aca="false">PPMT($B$3/12,C154,$B$2,$B$1)</f>
        <v>-5374.58248714643</v>
      </c>
      <c r="F154" s="121" t="n">
        <f aca="false">SUM(D154-E154)</f>
        <v>-8481.50209655593</v>
      </c>
      <c r="G154" s="122" t="n">
        <f aca="false">SUM(G153+E154)</f>
        <v>1351665.75296181</v>
      </c>
      <c r="H154" s="116"/>
      <c r="I154" s="112"/>
      <c r="J154" s="117"/>
      <c r="K154" s="112" t="n">
        <f aca="false">SUM(K153+1)</f>
        <v>149</v>
      </c>
      <c r="L154" s="121" t="n">
        <f aca="false">PMT($J$3/12,$J$2,$J$1)</f>
        <v>-15508.4661606394</v>
      </c>
      <c r="M154" s="121" t="n">
        <f aca="false">PPMT($J$3/12,K154,$J$2,$J$1)</f>
        <v>-6406.38730998992</v>
      </c>
      <c r="N154" s="121" t="n">
        <f aca="false">SUM(L154-M154)</f>
        <v>-9102.07885064943</v>
      </c>
      <c r="O154" s="122" t="n">
        <f aca="false">SUM(O153+M154)</f>
        <v>1234705.13375372</v>
      </c>
    </row>
    <row r="155" customFormat="false" ht="12.75" hidden="false" customHeight="false" outlineLevel="0" collapsed="false">
      <c r="A155" s="112"/>
      <c r="B155" s="117"/>
      <c r="C155" s="112" t="n">
        <f aca="false">SUM(C154+1)</f>
        <v>150</v>
      </c>
      <c r="D155" s="121" t="n">
        <f aca="false">PMT($B$3/12,$B$2,$B$1)</f>
        <v>-13856.0845837024</v>
      </c>
      <c r="E155" s="121" t="n">
        <f aca="false">PPMT($B$3/12,C155,$B$2,$B$1)</f>
        <v>-5408.17362769109</v>
      </c>
      <c r="F155" s="121" t="n">
        <f aca="false">SUM(D155-E155)</f>
        <v>-8447.91095601127</v>
      </c>
      <c r="G155" s="122" t="n">
        <f aca="false">SUM(G154+E155)</f>
        <v>1346257.57933412</v>
      </c>
      <c r="H155" s="116"/>
      <c r="I155" s="112"/>
      <c r="J155" s="117"/>
      <c r="K155" s="112" t="n">
        <f aca="false">SUM(K154+1)</f>
        <v>150</v>
      </c>
      <c r="L155" s="121" t="n">
        <f aca="false">PMT($J$3/12,$J$2,$J$1)</f>
        <v>-15508.4661606394</v>
      </c>
      <c r="M155" s="121" t="n">
        <f aca="false">PPMT($J$3/12,K155,$J$2,$J$1)</f>
        <v>-6443.75790263153</v>
      </c>
      <c r="N155" s="121" t="n">
        <f aca="false">SUM(L155-M155)</f>
        <v>-9064.70825800782</v>
      </c>
      <c r="O155" s="122" t="n">
        <f aca="false">SUM(O154+M155)</f>
        <v>1228261.37585109</v>
      </c>
    </row>
    <row r="156" customFormat="false" ht="12.75" hidden="false" customHeight="false" outlineLevel="0" collapsed="false">
      <c r="A156" s="112"/>
      <c r="B156" s="117"/>
      <c r="C156" s="112" t="n">
        <f aca="false">SUM(C155+1)</f>
        <v>151</v>
      </c>
      <c r="D156" s="121" t="n">
        <f aca="false">PMT($B$3/12,$B$2,$B$1)</f>
        <v>-13856.0845837024</v>
      </c>
      <c r="E156" s="121" t="n">
        <f aca="false">PPMT($B$3/12,C156,$B$2,$B$1)</f>
        <v>-5441.97471286416</v>
      </c>
      <c r="F156" s="121" t="n">
        <f aca="false">SUM(D156-E156)</f>
        <v>-8414.1098708382</v>
      </c>
      <c r="G156" s="122" t="n">
        <f aca="false">SUM(G155+E156)</f>
        <v>1340815.60462125</v>
      </c>
      <c r="H156" s="116"/>
      <c r="I156" s="112"/>
      <c r="J156" s="117"/>
      <c r="K156" s="112" t="n">
        <f aca="false">SUM(K155+1)</f>
        <v>151</v>
      </c>
      <c r="L156" s="121" t="n">
        <f aca="false">PMT($J$3/12,$J$2,$J$1)</f>
        <v>-15508.4661606394</v>
      </c>
      <c r="M156" s="121" t="n">
        <f aca="false">PPMT($J$3/12,K156,$J$2,$J$1)</f>
        <v>-6481.34649039688</v>
      </c>
      <c r="N156" s="121" t="n">
        <f aca="false">SUM(L156-M156)</f>
        <v>-9027.11967024247</v>
      </c>
      <c r="O156" s="122" t="n">
        <f aca="false">SUM(O155+M156)</f>
        <v>1221780.0293607</v>
      </c>
    </row>
    <row r="157" customFormat="false" ht="12.75" hidden="false" customHeight="false" outlineLevel="0" collapsed="false">
      <c r="A157" s="112"/>
      <c r="B157" s="117"/>
      <c r="C157" s="112" t="n">
        <f aca="false">SUM(C156+1)</f>
        <v>152</v>
      </c>
      <c r="D157" s="121" t="n">
        <f aca="false">PMT($B$3/12,$B$2,$B$1)</f>
        <v>-13856.0845837024</v>
      </c>
      <c r="E157" s="121" t="n">
        <f aca="false">PPMT($B$3/12,C157,$B$2,$B$1)</f>
        <v>-5475.98705481957</v>
      </c>
      <c r="F157" s="121" t="n">
        <f aca="false">SUM(D157-E157)</f>
        <v>-8380.0975288828</v>
      </c>
      <c r="G157" s="122" t="n">
        <f aca="false">SUM(G156+E157)</f>
        <v>1335339.61756644</v>
      </c>
      <c r="H157" s="116"/>
      <c r="I157" s="112"/>
      <c r="J157" s="117"/>
      <c r="K157" s="112" t="n">
        <f aca="false">SUM(K156+1)</f>
        <v>152</v>
      </c>
      <c r="L157" s="121" t="n">
        <f aca="false">PMT($J$3/12,$J$2,$J$1)</f>
        <v>-15508.4661606394</v>
      </c>
      <c r="M157" s="121" t="n">
        <f aca="false">PPMT($J$3/12,K157,$J$2,$J$1)</f>
        <v>-6519.15434492419</v>
      </c>
      <c r="N157" s="121" t="n">
        <f aca="false">SUM(L157-M157)</f>
        <v>-8989.31181571516</v>
      </c>
      <c r="O157" s="122" t="n">
        <f aca="false">SUM(O156+M157)</f>
        <v>1215260.87501577</v>
      </c>
    </row>
    <row r="158" customFormat="false" ht="12.75" hidden="false" customHeight="false" outlineLevel="0" collapsed="false">
      <c r="A158" s="112"/>
      <c r="B158" s="117"/>
      <c r="C158" s="112" t="n">
        <f aca="false">SUM(C157+1)</f>
        <v>153</v>
      </c>
      <c r="D158" s="121" t="n">
        <f aca="false">PMT($B$3/12,$B$2,$B$1)</f>
        <v>-13856.0845837024</v>
      </c>
      <c r="E158" s="121" t="n">
        <f aca="false">PPMT($B$3/12,C158,$B$2,$B$1)</f>
        <v>-5510.21197391219</v>
      </c>
      <c r="F158" s="121" t="n">
        <f aca="false">SUM(D158-E158)</f>
        <v>-8345.87260979017</v>
      </c>
      <c r="G158" s="122" t="n">
        <f aca="false">SUM(G157+E158)</f>
        <v>1329829.40559252</v>
      </c>
      <c r="H158" s="116"/>
      <c r="I158" s="112"/>
      <c r="J158" s="117"/>
      <c r="K158" s="112" t="n">
        <f aca="false">SUM(K157+1)</f>
        <v>153</v>
      </c>
      <c r="L158" s="121" t="n">
        <f aca="false">PMT($J$3/12,$J$2,$J$1)</f>
        <v>-15508.4661606394</v>
      </c>
      <c r="M158" s="121" t="n">
        <f aca="false">PPMT($J$3/12,K158,$J$2,$J$1)</f>
        <v>-6557.18274526959</v>
      </c>
      <c r="N158" s="121" t="n">
        <f aca="false">SUM(L158-M158)</f>
        <v>-8951.28341536977</v>
      </c>
      <c r="O158" s="122" t="n">
        <f aca="false">SUM(O157+M158)</f>
        <v>1208703.6922705</v>
      </c>
    </row>
    <row r="159" customFormat="false" ht="12.75" hidden="false" customHeight="false" outlineLevel="0" collapsed="false">
      <c r="A159" s="112"/>
      <c r="B159" s="117"/>
      <c r="C159" s="112" t="n">
        <f aca="false">SUM(C158+1)</f>
        <v>154</v>
      </c>
      <c r="D159" s="121" t="n">
        <f aca="false">PMT($B$3/12,$B$2,$B$1)</f>
        <v>-13856.0845837024</v>
      </c>
      <c r="E159" s="121" t="n">
        <f aca="false">PPMT($B$3/12,C159,$B$2,$B$1)</f>
        <v>-5544.65079874914</v>
      </c>
      <c r="F159" s="121" t="n">
        <f aca="false">SUM(D159-E159)</f>
        <v>-8311.43378495322</v>
      </c>
      <c r="G159" s="122" t="n">
        <f aca="false">SUM(G158+E159)</f>
        <v>1324284.75479377</v>
      </c>
      <c r="H159" s="116"/>
      <c r="I159" s="112"/>
      <c r="J159" s="117"/>
      <c r="K159" s="112" t="n">
        <f aca="false">SUM(K158+1)</f>
        <v>154</v>
      </c>
      <c r="L159" s="121" t="n">
        <f aca="false">PMT($J$3/12,$J$2,$J$1)</f>
        <v>-15508.4661606394</v>
      </c>
      <c r="M159" s="121" t="n">
        <f aca="false">PPMT($J$3/12,K159,$J$2,$J$1)</f>
        <v>-6595.43297795033</v>
      </c>
      <c r="N159" s="121" t="n">
        <f aca="false">SUM(L159-M159)</f>
        <v>-8913.03318268903</v>
      </c>
      <c r="O159" s="122" t="n">
        <f aca="false">SUM(O158+M159)</f>
        <v>1202108.25929255</v>
      </c>
    </row>
    <row r="160" customFormat="false" ht="12.75" hidden="false" customHeight="false" outlineLevel="0" collapsed="false">
      <c r="A160" s="112"/>
      <c r="B160" s="117"/>
      <c r="C160" s="112" t="n">
        <f aca="false">SUM(C159+1)</f>
        <v>155</v>
      </c>
      <c r="D160" s="121" t="n">
        <f aca="false">PMT($B$3/12,$B$2,$B$1)</f>
        <v>-13856.0845837024</v>
      </c>
      <c r="E160" s="121" t="n">
        <f aca="false">PPMT($B$3/12,C160,$B$2,$B$1)</f>
        <v>-5579.30486624132</v>
      </c>
      <c r="F160" s="121" t="n">
        <f aca="false">SUM(D160-E160)</f>
        <v>-8276.77971746104</v>
      </c>
      <c r="G160" s="122" t="n">
        <f aca="false">SUM(G159+E160)</f>
        <v>1318705.44992753</v>
      </c>
      <c r="H160" s="116"/>
      <c r="I160" s="112"/>
      <c r="J160" s="117"/>
      <c r="K160" s="112" t="n">
        <f aca="false">SUM(K159+1)</f>
        <v>155</v>
      </c>
      <c r="L160" s="121" t="n">
        <f aca="false">PMT($J$3/12,$J$2,$J$1)</f>
        <v>-15508.4661606394</v>
      </c>
      <c r="M160" s="121" t="n">
        <f aca="false">PPMT($J$3/12,K160,$J$2,$J$1)</f>
        <v>-6633.90633698837</v>
      </c>
      <c r="N160" s="121" t="n">
        <f aca="false">SUM(L160-M160)</f>
        <v>-8874.55982365098</v>
      </c>
      <c r="O160" s="122" t="n">
        <f aca="false">SUM(O159+M160)</f>
        <v>1195474.35295556</v>
      </c>
    </row>
    <row r="161" customFormat="false" ht="12.75" hidden="false" customHeight="false" outlineLevel="0" collapsed="false">
      <c r="A161" s="112"/>
      <c r="B161" s="117" t="n">
        <f aca="false">SUM(D150:D161)</f>
        <v>-166273.015004428</v>
      </c>
      <c r="C161" s="112" t="n">
        <f aca="false">SUM(C160+1)</f>
        <v>156</v>
      </c>
      <c r="D161" s="121" t="n">
        <f aca="false">PMT($B$3/12,$B$2,$B$1)</f>
        <v>-13856.0845837024</v>
      </c>
      <c r="E161" s="121" t="n">
        <f aca="false">PPMT($B$3/12,C161,$B$2,$B$1)</f>
        <v>-5614.17552165533</v>
      </c>
      <c r="F161" s="121" t="n">
        <f aca="false">SUM(D161-E161)</f>
        <v>-8241.90906204703</v>
      </c>
      <c r="G161" s="122" t="n">
        <f aca="false">SUM(G160+E161)</f>
        <v>1313091.27440588</v>
      </c>
      <c r="H161" s="116"/>
      <c r="I161" s="112"/>
      <c r="J161" s="117" t="n">
        <f aca="false">SUM(L150:L161)</f>
        <v>-186101.593927672</v>
      </c>
      <c r="K161" s="112" t="n">
        <f aca="false">SUM(K160+1)</f>
        <v>156</v>
      </c>
      <c r="L161" s="121" t="n">
        <f aca="false">PMT($J$3/12,$J$2,$J$1)</f>
        <v>-15508.4661606394</v>
      </c>
      <c r="M161" s="121" t="n">
        <f aca="false">PPMT($J$3/12,K161,$J$2,$J$1)</f>
        <v>-6672.60412395414</v>
      </c>
      <c r="N161" s="121" t="n">
        <f aca="false">SUM(L161-M161)</f>
        <v>-8835.86203668522</v>
      </c>
      <c r="O161" s="122" t="n">
        <f aca="false">SUM(O160+M161)</f>
        <v>1188801.74883161</v>
      </c>
    </row>
    <row r="162" customFormat="false" ht="12.75" hidden="false" customHeight="false" outlineLevel="0" collapsed="false">
      <c r="A162" s="112"/>
      <c r="B162" s="117"/>
      <c r="C162" s="112" t="n">
        <f aca="false">SUM(C161+1)</f>
        <v>157</v>
      </c>
      <c r="D162" s="121" t="n">
        <f aca="false">PMT($B$3/12,$B$2,$B$1)</f>
        <v>-13856.0845837024</v>
      </c>
      <c r="E162" s="121" t="n">
        <f aca="false">PPMT($B$3/12,C162,$B$2,$B$1)</f>
        <v>-5649.26411866568</v>
      </c>
      <c r="F162" s="121" t="n">
        <f aca="false">SUM(D162-E162)</f>
        <v>-8206.82046503668</v>
      </c>
      <c r="G162" s="122" t="n">
        <f aca="false">SUM(G161+E162)</f>
        <v>1307442.01028721</v>
      </c>
      <c r="H162" s="116"/>
      <c r="I162" s="112"/>
      <c r="J162" s="117"/>
      <c r="K162" s="112" t="n">
        <f aca="false">SUM(K161+1)</f>
        <v>157</v>
      </c>
      <c r="L162" s="121" t="n">
        <f aca="false">PMT($J$3/12,$J$2,$J$1)</f>
        <v>-15508.4661606394</v>
      </c>
      <c r="M162" s="121" t="n">
        <f aca="false">PPMT($J$3/12,K162,$J$2,$J$1)</f>
        <v>-6711.52764801053</v>
      </c>
      <c r="N162" s="121" t="n">
        <f aca="false">SUM(L162-M162)</f>
        <v>-8796.93851262882</v>
      </c>
      <c r="O162" s="122" t="n">
        <f aca="false">SUM(O161+M162)</f>
        <v>1182090.2211836</v>
      </c>
    </row>
    <row r="163" customFormat="false" ht="12.75" hidden="false" customHeight="false" outlineLevel="0" collapsed="false">
      <c r="A163" s="112"/>
      <c r="B163" s="117"/>
      <c r="C163" s="112" t="n">
        <f aca="false">SUM(C162+1)</f>
        <v>158</v>
      </c>
      <c r="D163" s="121" t="n">
        <f aca="false">PMT($B$3/12,$B$2,$B$1)</f>
        <v>-13856.0845837024</v>
      </c>
      <c r="E163" s="121" t="n">
        <f aca="false">PPMT($B$3/12,C163,$B$2,$B$1)</f>
        <v>-5684.57201940734</v>
      </c>
      <c r="F163" s="121" t="n">
        <f aca="false">SUM(D163-E163)</f>
        <v>-8171.51256429502</v>
      </c>
      <c r="G163" s="122" t="n">
        <f aca="false">SUM(G162+E163)</f>
        <v>1301757.4382678</v>
      </c>
      <c r="H163" s="116"/>
      <c r="I163" s="112"/>
      <c r="J163" s="117"/>
      <c r="K163" s="112" t="n">
        <f aca="false">SUM(K162+1)</f>
        <v>158</v>
      </c>
      <c r="L163" s="121" t="n">
        <f aca="false">PMT($J$3/12,$J$2,$J$1)</f>
        <v>-15508.4661606394</v>
      </c>
      <c r="M163" s="121" t="n">
        <f aca="false">PPMT($J$3/12,K163,$J$2,$J$1)</f>
        <v>-6750.67822595726</v>
      </c>
      <c r="N163" s="121" t="n">
        <f aca="false">SUM(L163-M163)</f>
        <v>-8757.78793468209</v>
      </c>
      <c r="O163" s="122" t="n">
        <f aca="false">SUM(O162+M163)</f>
        <v>1175339.54295764</v>
      </c>
    </row>
    <row r="164" customFormat="false" ht="12.75" hidden="false" customHeight="false" outlineLevel="0" collapsed="false">
      <c r="A164" s="112"/>
      <c r="B164" s="117"/>
      <c r="C164" s="112" t="n">
        <f aca="false">SUM(C163+1)</f>
        <v>159</v>
      </c>
      <c r="D164" s="121" t="n">
        <f aca="false">PMT($B$3/12,$B$2,$B$1)</f>
        <v>-13856.0845837024</v>
      </c>
      <c r="E164" s="121" t="n">
        <f aca="false">PPMT($B$3/12,C164,$B$2,$B$1)</f>
        <v>-5720.10059452864</v>
      </c>
      <c r="F164" s="121" t="n">
        <f aca="false">SUM(D164-E164)</f>
        <v>-8135.98398917373</v>
      </c>
      <c r="G164" s="122" t="n">
        <f aca="false">SUM(G163+E164)</f>
        <v>1296037.33767328</v>
      </c>
      <c r="H164" s="116"/>
      <c r="I164" s="112"/>
      <c r="J164" s="117"/>
      <c r="K164" s="112" t="n">
        <f aca="false">SUM(K163+1)</f>
        <v>159</v>
      </c>
      <c r="L164" s="121" t="n">
        <f aca="false">PMT($J$3/12,$J$2,$J$1)</f>
        <v>-15508.4661606394</v>
      </c>
      <c r="M164" s="121" t="n">
        <f aca="false">PPMT($J$3/12,K164,$J$2,$J$1)</f>
        <v>-6790.05718227535</v>
      </c>
      <c r="N164" s="121" t="n">
        <f aca="false">SUM(L164-M164)</f>
        <v>-8718.40897836401</v>
      </c>
      <c r="O164" s="122" t="n">
        <f aca="false">SUM(O163+M164)</f>
        <v>1168549.48577537</v>
      </c>
    </row>
    <row r="165" customFormat="false" ht="12.75" hidden="false" customHeight="false" outlineLevel="0" collapsed="false">
      <c r="A165" s="112"/>
      <c r="B165" s="117"/>
      <c r="C165" s="112" t="n">
        <f aca="false">SUM(C164+1)</f>
        <v>160</v>
      </c>
      <c r="D165" s="121" t="n">
        <f aca="false">PMT($B$3/12,$B$2,$B$1)</f>
        <v>-13856.0845837024</v>
      </c>
      <c r="E165" s="121" t="n">
        <f aca="false">PPMT($B$3/12,C165,$B$2,$B$1)</f>
        <v>-5755.85122324444</v>
      </c>
      <c r="F165" s="121" t="n">
        <f aca="false">SUM(D165-E165)</f>
        <v>-8100.23336045792</v>
      </c>
      <c r="G165" s="122" t="n">
        <f aca="false">SUM(G164+E165)</f>
        <v>1290281.48645003</v>
      </c>
      <c r="H165" s="116"/>
      <c r="I165" s="112"/>
      <c r="J165" s="117"/>
      <c r="K165" s="112" t="n">
        <f aca="false">SUM(K164+1)</f>
        <v>160</v>
      </c>
      <c r="L165" s="121" t="n">
        <f aca="false">PMT($J$3/12,$J$2,$J$1)</f>
        <v>-15508.4661606394</v>
      </c>
      <c r="M165" s="121" t="n">
        <f aca="false">PPMT($J$3/12,K165,$J$2,$J$1)</f>
        <v>-6829.66584917195</v>
      </c>
      <c r="N165" s="121" t="n">
        <f aca="false">SUM(L165-M165)</f>
        <v>-8678.8003114674</v>
      </c>
      <c r="O165" s="122" t="n">
        <f aca="false">SUM(O164+M165)</f>
        <v>1161719.81992619</v>
      </c>
    </row>
    <row r="166" customFormat="false" ht="12.75" hidden="false" customHeight="false" outlineLevel="0" collapsed="false">
      <c r="A166" s="112"/>
      <c r="B166" s="117"/>
      <c r="C166" s="112" t="n">
        <f aca="false">SUM(C165+1)</f>
        <v>161</v>
      </c>
      <c r="D166" s="121" t="n">
        <f aca="false">PMT($B$3/12,$B$2,$B$1)</f>
        <v>-13856.0845837024</v>
      </c>
      <c r="E166" s="121" t="n">
        <f aca="false">PPMT($B$3/12,C166,$B$2,$B$1)</f>
        <v>-5791.82529338972</v>
      </c>
      <c r="F166" s="121" t="n">
        <f aca="false">SUM(D166-E166)</f>
        <v>-8064.25929031264</v>
      </c>
      <c r="G166" s="122" t="n">
        <f aca="false">SUM(G165+E166)</f>
        <v>1284489.66115664</v>
      </c>
      <c r="H166" s="116"/>
      <c r="I166" s="112"/>
      <c r="J166" s="117"/>
      <c r="K166" s="112" t="n">
        <f aca="false">SUM(K165+1)</f>
        <v>161</v>
      </c>
      <c r="L166" s="121" t="n">
        <f aca="false">PMT($J$3/12,$J$2,$J$1)</f>
        <v>-15508.4661606394</v>
      </c>
      <c r="M166" s="121" t="n">
        <f aca="false">PPMT($J$3/12,K166,$J$2,$J$1)</f>
        <v>-6869.50556662546</v>
      </c>
      <c r="N166" s="121" t="n">
        <f aca="false">SUM(L166-M166)</f>
        <v>-8638.9605940139</v>
      </c>
      <c r="O166" s="122" t="n">
        <f aca="false">SUM(O165+M166)</f>
        <v>1154850.31435957</v>
      </c>
    </row>
    <row r="167" customFormat="false" ht="12.75" hidden="false" customHeight="false" outlineLevel="0" collapsed="false">
      <c r="A167" s="112"/>
      <c r="B167" s="117"/>
      <c r="C167" s="112" t="n">
        <f aca="false">SUM(C166+1)</f>
        <v>162</v>
      </c>
      <c r="D167" s="121" t="n">
        <f aca="false">PMT($B$3/12,$B$2,$B$1)</f>
        <v>-13856.0845837024</v>
      </c>
      <c r="E167" s="121" t="n">
        <f aca="false">PPMT($B$3/12,C167,$B$2,$B$1)</f>
        <v>-5828.02420147341</v>
      </c>
      <c r="F167" s="121" t="n">
        <f aca="false">SUM(D167-E167)</f>
        <v>-8028.06038222896</v>
      </c>
      <c r="G167" s="122" t="n">
        <f aca="false">SUM(G166+E167)</f>
        <v>1278661.63695517</v>
      </c>
      <c r="H167" s="116"/>
      <c r="I167" s="112"/>
      <c r="J167" s="117"/>
      <c r="K167" s="112" t="n">
        <f aca="false">SUM(K166+1)</f>
        <v>162</v>
      </c>
      <c r="L167" s="121" t="n">
        <f aca="false">PMT($J$3/12,$J$2,$J$1)</f>
        <v>-15508.4661606394</v>
      </c>
      <c r="M167" s="121" t="n">
        <f aca="false">PPMT($J$3/12,K167,$J$2,$J$1)</f>
        <v>-6909.57768243077</v>
      </c>
      <c r="N167" s="121" t="n">
        <f aca="false">SUM(L167-M167)</f>
        <v>-8598.88847820858</v>
      </c>
      <c r="O167" s="122" t="n">
        <f aca="false">SUM(O166+M167)</f>
        <v>1147940.73667714</v>
      </c>
    </row>
    <row r="168" customFormat="false" ht="12.75" hidden="false" customHeight="false" outlineLevel="0" collapsed="false">
      <c r="A168" s="112"/>
      <c r="B168" s="117"/>
      <c r="C168" s="112" t="n">
        <f aca="false">SUM(C167+1)</f>
        <v>163</v>
      </c>
      <c r="D168" s="121" t="n">
        <f aca="false">PMT($B$3/12,$B$2,$B$1)</f>
        <v>-13856.0845837024</v>
      </c>
      <c r="E168" s="121" t="n">
        <f aca="false">PPMT($B$3/12,C168,$B$2,$B$1)</f>
        <v>-5864.44935273262</v>
      </c>
      <c r="F168" s="121" t="n">
        <f aca="false">SUM(D168-E168)</f>
        <v>-7991.63523096975</v>
      </c>
      <c r="G168" s="122" t="n">
        <f aca="false">SUM(G167+E168)</f>
        <v>1272797.18760244</v>
      </c>
      <c r="H168" s="116"/>
      <c r="I168" s="112"/>
      <c r="J168" s="117"/>
      <c r="K168" s="112" t="n">
        <f aca="false">SUM(K167+1)</f>
        <v>163</v>
      </c>
      <c r="L168" s="121" t="n">
        <f aca="false">PMT($J$3/12,$J$2,$J$1)</f>
        <v>-15508.4661606394</v>
      </c>
      <c r="M168" s="121" t="n">
        <f aca="false">PPMT($J$3/12,K168,$J$2,$J$1)</f>
        <v>-6949.88355224495</v>
      </c>
      <c r="N168" s="121" t="n">
        <f aca="false">SUM(L168-M168)</f>
        <v>-8558.5826083944</v>
      </c>
      <c r="O168" s="122" t="n">
        <f aca="false">SUM(O167+M168)</f>
        <v>1140990.85312489</v>
      </c>
    </row>
    <row r="169" customFormat="false" ht="12.75" hidden="false" customHeight="false" outlineLevel="0" collapsed="false">
      <c r="A169" s="112"/>
      <c r="B169" s="117"/>
      <c r="C169" s="112" t="n">
        <f aca="false">SUM(C168+1)</f>
        <v>164</v>
      </c>
      <c r="D169" s="121" t="n">
        <f aca="false">PMT($B$3/12,$B$2,$B$1)</f>
        <v>-13856.0845837024</v>
      </c>
      <c r="E169" s="121" t="n">
        <f aca="false">PPMT($B$3/12,C169,$B$2,$B$1)</f>
        <v>-5901.10216118719</v>
      </c>
      <c r="F169" s="121" t="n">
        <f aca="false">SUM(D169-E169)</f>
        <v>-7954.98242251517</v>
      </c>
      <c r="G169" s="122" t="n">
        <f aca="false">SUM(G168+E169)</f>
        <v>1266896.08544125</v>
      </c>
      <c r="H169" s="116"/>
      <c r="I169" s="112"/>
      <c r="J169" s="117"/>
      <c r="K169" s="112" t="n">
        <f aca="false">SUM(K168+1)</f>
        <v>164</v>
      </c>
      <c r="L169" s="121" t="n">
        <f aca="false">PMT($J$3/12,$J$2,$J$1)</f>
        <v>-15508.4661606394</v>
      </c>
      <c r="M169" s="121" t="n">
        <f aca="false">PPMT($J$3/12,K169,$J$2,$J$1)</f>
        <v>-6990.42453963304</v>
      </c>
      <c r="N169" s="121" t="n">
        <f aca="false">SUM(L169-M169)</f>
        <v>-8518.04162100631</v>
      </c>
      <c r="O169" s="122" t="n">
        <f aca="false">SUM(O168+M169)</f>
        <v>1134000.42858526</v>
      </c>
    </row>
    <row r="170" customFormat="false" ht="12.75" hidden="false" customHeight="false" outlineLevel="0" collapsed="false">
      <c r="A170" s="112"/>
      <c r="B170" s="117"/>
      <c r="C170" s="112" t="n">
        <f aca="false">SUM(C169+1)</f>
        <v>165</v>
      </c>
      <c r="D170" s="121" t="n">
        <f aca="false">PMT($B$3/12,$B$2,$B$1)</f>
        <v>-13856.0845837024</v>
      </c>
      <c r="E170" s="121" t="n">
        <f aca="false">PPMT($B$3/12,C170,$B$2,$B$1)</f>
        <v>-5937.98404969461</v>
      </c>
      <c r="F170" s="121" t="n">
        <f aca="false">SUM(D170-E170)</f>
        <v>-7918.10053400775</v>
      </c>
      <c r="G170" s="122" t="n">
        <f aca="false">SUM(G169+E170)</f>
        <v>1260958.10139155</v>
      </c>
      <c r="H170" s="116"/>
      <c r="I170" s="112"/>
      <c r="J170" s="117"/>
      <c r="K170" s="112" t="n">
        <f aca="false">SUM(K169+1)</f>
        <v>165</v>
      </c>
      <c r="L170" s="121" t="n">
        <f aca="false">PMT($J$3/12,$J$2,$J$1)</f>
        <v>-15508.4661606394</v>
      </c>
      <c r="M170" s="121" t="n">
        <f aca="false">PPMT($J$3/12,K170,$J$2,$J$1)</f>
        <v>-7031.20201611424</v>
      </c>
      <c r="N170" s="121" t="n">
        <f aca="false">SUM(L170-M170)</f>
        <v>-8477.26414452512</v>
      </c>
      <c r="O170" s="122" t="n">
        <f aca="false">SUM(O169+M170)</f>
        <v>1126969.22656915</v>
      </c>
    </row>
    <row r="171" customFormat="false" ht="12.75" hidden="false" customHeight="false" outlineLevel="0" collapsed="false">
      <c r="A171" s="112"/>
      <c r="B171" s="117"/>
      <c r="C171" s="112" t="n">
        <f aca="false">SUM(C170+1)</f>
        <v>166</v>
      </c>
      <c r="D171" s="121" t="n">
        <f aca="false">PMT($B$3/12,$B$2,$B$1)</f>
        <v>-13856.0845837024</v>
      </c>
      <c r="E171" s="121" t="n">
        <f aca="false">PPMT($B$3/12,C171,$B$2,$B$1)</f>
        <v>-5975.0964500052</v>
      </c>
      <c r="F171" s="121" t="n">
        <f aca="false">SUM(D171-E171)</f>
        <v>-7880.98813369716</v>
      </c>
      <c r="G171" s="122" t="n">
        <f aca="false">SUM(G170+E171)</f>
        <v>1254983.00494155</v>
      </c>
      <c r="H171" s="116"/>
      <c r="I171" s="112"/>
      <c r="J171" s="117"/>
      <c r="K171" s="112" t="n">
        <f aca="false">SUM(K170+1)</f>
        <v>166</v>
      </c>
      <c r="L171" s="121" t="n">
        <f aca="false">PMT($J$3/12,$J$2,$J$1)</f>
        <v>-15508.4661606394</v>
      </c>
      <c r="M171" s="121" t="n">
        <f aca="false">PPMT($J$3/12,K171,$J$2,$J$1)</f>
        <v>-7072.21736120824</v>
      </c>
      <c r="N171" s="121" t="n">
        <f aca="false">SUM(L171-M171)</f>
        <v>-8436.24879943112</v>
      </c>
      <c r="O171" s="122" t="n">
        <f aca="false">SUM(O170+M171)</f>
        <v>1119897.00920794</v>
      </c>
    </row>
    <row r="172" customFormat="false" ht="12.75" hidden="false" customHeight="false" outlineLevel="0" collapsed="false">
      <c r="A172" s="112"/>
      <c r="B172" s="117"/>
      <c r="C172" s="112" t="n">
        <f aca="false">SUM(C171+1)</f>
        <v>167</v>
      </c>
      <c r="D172" s="121" t="n">
        <f aca="false">PMT($B$3/12,$B$2,$B$1)</f>
        <v>-13856.0845837024</v>
      </c>
      <c r="E172" s="121" t="n">
        <f aca="false">PPMT($B$3/12,C172,$B$2,$B$1)</f>
        <v>-6012.44080281774</v>
      </c>
      <c r="F172" s="121" t="n">
        <f aca="false">SUM(D172-E172)</f>
        <v>-7843.64378088463</v>
      </c>
      <c r="G172" s="122" t="n">
        <f aca="false">SUM(G171+E172)</f>
        <v>1248970.56413873</v>
      </c>
      <c r="H172" s="116"/>
      <c r="I172" s="112"/>
      <c r="J172" s="117"/>
      <c r="K172" s="112" t="n">
        <f aca="false">SUM(K171+1)</f>
        <v>167</v>
      </c>
      <c r="L172" s="121" t="n">
        <f aca="false">PMT($J$3/12,$J$2,$J$1)</f>
        <v>-15508.4661606394</v>
      </c>
      <c r="M172" s="121" t="n">
        <f aca="false">PPMT($J$3/12,K172,$J$2,$J$1)</f>
        <v>-7113.47196248196</v>
      </c>
      <c r="N172" s="121" t="n">
        <f aca="false">SUM(L172-M172)</f>
        <v>-8394.9941981574</v>
      </c>
      <c r="O172" s="122" t="n">
        <f aca="false">SUM(O171+M172)</f>
        <v>1112783.53724546</v>
      </c>
    </row>
    <row r="173" customFormat="false" ht="12.75" hidden="false" customHeight="false" outlineLevel="0" collapsed="false">
      <c r="A173" s="112"/>
      <c r="B173" s="117" t="n">
        <f aca="false">SUM(D162:D173)</f>
        <v>-166273.015004428</v>
      </c>
      <c r="C173" s="112" t="n">
        <f aca="false">SUM(C172+1)</f>
        <v>168</v>
      </c>
      <c r="D173" s="121" t="n">
        <f aca="false">PMT($B$3/12,$B$2,$B$1)</f>
        <v>-13856.0845837024</v>
      </c>
      <c r="E173" s="121" t="n">
        <f aca="false">PPMT($B$3/12,C173,$B$2,$B$1)</f>
        <v>-6050.01855783535</v>
      </c>
      <c r="F173" s="121" t="n">
        <f aca="false">SUM(D173-E173)</f>
        <v>-7806.06602586701</v>
      </c>
      <c r="G173" s="122" t="n">
        <f aca="false">SUM(G172+E173)</f>
        <v>1242920.5455809</v>
      </c>
      <c r="H173" s="116"/>
      <c r="I173" s="112"/>
      <c r="J173" s="117" t="n">
        <f aca="false">SUM(L162:L173)</f>
        <v>-186101.593927672</v>
      </c>
      <c r="K173" s="112" t="n">
        <f aca="false">SUM(K172+1)</f>
        <v>168</v>
      </c>
      <c r="L173" s="121" t="n">
        <f aca="false">PMT($J$3/12,$J$2,$J$1)</f>
        <v>-15508.4661606394</v>
      </c>
      <c r="M173" s="121" t="n">
        <f aca="false">PPMT($J$3/12,K173,$J$2,$J$1)</f>
        <v>-7154.96721559643</v>
      </c>
      <c r="N173" s="121" t="n">
        <f aca="false">SUM(L173-M173)</f>
        <v>-8353.49894504292</v>
      </c>
      <c r="O173" s="122" t="n">
        <f aca="false">SUM(O172+M173)</f>
        <v>1105628.57002986</v>
      </c>
    </row>
    <row r="174" customFormat="false" ht="12.75" hidden="false" customHeight="false" outlineLevel="0" collapsed="false">
      <c r="A174" s="112"/>
      <c r="B174" s="117"/>
      <c r="C174" s="112" t="n">
        <f aca="false">SUM(C173+1)</f>
        <v>169</v>
      </c>
      <c r="D174" s="121" t="n">
        <f aca="false">PMT($B$3/12,$B$2,$B$1)</f>
        <v>-13856.0845837024</v>
      </c>
      <c r="E174" s="121" t="n">
        <f aca="false">PPMT($B$3/12,C174,$B$2,$B$1)</f>
        <v>-6087.83117382182</v>
      </c>
      <c r="F174" s="121" t="n">
        <f aca="false">SUM(D174-E174)</f>
        <v>-7768.25340988054</v>
      </c>
      <c r="G174" s="122" t="n">
        <f aca="false">SUM(G173+E174)</f>
        <v>1236832.71440707</v>
      </c>
      <c r="H174" s="116"/>
      <c r="I174" s="112"/>
      <c r="J174" s="117"/>
      <c r="K174" s="112" t="n">
        <f aca="false">SUM(K173+1)</f>
        <v>169</v>
      </c>
      <c r="L174" s="121" t="n">
        <f aca="false">PMT($J$3/12,$J$2,$J$1)</f>
        <v>-15508.4661606394</v>
      </c>
      <c r="M174" s="121" t="n">
        <f aca="false">PPMT($J$3/12,K174,$J$2,$J$1)</f>
        <v>-7196.70452435408</v>
      </c>
      <c r="N174" s="121" t="n">
        <f aca="false">SUM(L174-M174)</f>
        <v>-8311.76163628527</v>
      </c>
      <c r="O174" s="122" t="n">
        <f aca="false">SUM(O173+M174)</f>
        <v>1098431.86550551</v>
      </c>
    </row>
    <row r="175" customFormat="false" ht="12.75" hidden="false" customHeight="false" outlineLevel="0" collapsed="false">
      <c r="A175" s="112"/>
      <c r="B175" s="117"/>
      <c r="C175" s="112" t="n">
        <f aca="false">SUM(C174+1)</f>
        <v>170</v>
      </c>
      <c r="D175" s="121" t="n">
        <f aca="false">PMT($B$3/12,$B$2,$B$1)</f>
        <v>-13856.0845837024</v>
      </c>
      <c r="E175" s="121" t="n">
        <f aca="false">PPMT($B$3/12,C175,$B$2,$B$1)</f>
        <v>-6125.88011865821</v>
      </c>
      <c r="F175" s="121" t="n">
        <f aca="false">SUM(D175-E175)</f>
        <v>-7730.20446504415</v>
      </c>
      <c r="G175" s="122" t="n">
        <f aca="false">SUM(G174+E175)</f>
        <v>1230706.83428842</v>
      </c>
      <c r="H175" s="116"/>
      <c r="I175" s="112"/>
      <c r="J175" s="117"/>
      <c r="K175" s="112" t="n">
        <f aca="false">SUM(K174+1)</f>
        <v>170</v>
      </c>
      <c r="L175" s="121" t="n">
        <f aca="false">PMT($J$3/12,$J$2,$J$1)</f>
        <v>-15508.4661606394</v>
      </c>
      <c r="M175" s="121" t="n">
        <f aca="false">PPMT($J$3/12,K175,$J$2,$J$1)</f>
        <v>-7238.68530074615</v>
      </c>
      <c r="N175" s="121" t="n">
        <f aca="false">SUM(L175-M175)</f>
        <v>-8269.78085989321</v>
      </c>
      <c r="O175" s="122" t="n">
        <f aca="false">SUM(O174+M175)</f>
        <v>1091193.18020476</v>
      </c>
    </row>
    <row r="176" customFormat="false" ht="12.75" hidden="false" customHeight="false" outlineLevel="0" collapsed="false">
      <c r="A176" s="112"/>
      <c r="B176" s="117"/>
      <c r="C176" s="112" t="n">
        <f aca="false">SUM(C175+1)</f>
        <v>171</v>
      </c>
      <c r="D176" s="121" t="n">
        <f aca="false">PMT($B$3/12,$B$2,$B$1)</f>
        <v>-13856.0845837024</v>
      </c>
      <c r="E176" s="121" t="n">
        <f aca="false">PPMT($B$3/12,C176,$B$2,$B$1)</f>
        <v>-6164.16686939982</v>
      </c>
      <c r="F176" s="121" t="n">
        <f aca="false">SUM(D176-E176)</f>
        <v>-7691.91771430254</v>
      </c>
      <c r="G176" s="122" t="n">
        <f aca="false">SUM(G175+E176)</f>
        <v>1224542.66741902</v>
      </c>
      <c r="H176" s="116"/>
      <c r="I176" s="112"/>
      <c r="J176" s="117"/>
      <c r="K176" s="112" t="n">
        <f aca="false">SUM(K175+1)</f>
        <v>171</v>
      </c>
      <c r="L176" s="121" t="n">
        <f aca="false">PMT($J$3/12,$J$2,$J$1)</f>
        <v>-15508.4661606394</v>
      </c>
      <c r="M176" s="121" t="n">
        <f aca="false">PPMT($J$3/12,K176,$J$2,$J$1)</f>
        <v>-7280.9109650005</v>
      </c>
      <c r="N176" s="121" t="n">
        <f aca="false">SUM(L176-M176)</f>
        <v>-8227.55519563886</v>
      </c>
      <c r="O176" s="122" t="n">
        <f aca="false">SUM(O175+M176)</f>
        <v>1083912.26923976</v>
      </c>
    </row>
    <row r="177" customFormat="false" ht="12.75" hidden="false" customHeight="false" outlineLevel="0" collapsed="false">
      <c r="A177" s="112"/>
      <c r="B177" s="117"/>
      <c r="C177" s="112" t="n">
        <f aca="false">SUM(C176+1)</f>
        <v>172</v>
      </c>
      <c r="D177" s="121" t="n">
        <f aca="false">PMT($B$3/12,$B$2,$B$1)</f>
        <v>-13856.0845837024</v>
      </c>
      <c r="E177" s="121" t="n">
        <f aca="false">PPMT($B$3/12,C177,$B$2,$B$1)</f>
        <v>-6202.69291233358</v>
      </c>
      <c r="F177" s="121" t="n">
        <f aca="false">SUM(D177-E177)</f>
        <v>-7653.39167136879</v>
      </c>
      <c r="G177" s="122" t="n">
        <f aca="false">SUM(G176+E177)</f>
        <v>1218339.97450668</v>
      </c>
      <c r="H177" s="116"/>
      <c r="I177" s="112"/>
      <c r="J177" s="117"/>
      <c r="K177" s="112" t="n">
        <f aca="false">SUM(K176+1)</f>
        <v>172</v>
      </c>
      <c r="L177" s="121" t="n">
        <f aca="false">PMT($J$3/12,$J$2,$J$1)</f>
        <v>-15508.4661606394</v>
      </c>
      <c r="M177" s="121" t="n">
        <f aca="false">PPMT($J$3/12,K177,$J$2,$J$1)</f>
        <v>-7323.38294562967</v>
      </c>
      <c r="N177" s="121" t="n">
        <f aca="false">SUM(L177-M177)</f>
        <v>-8185.08321500968</v>
      </c>
      <c r="O177" s="122" t="n">
        <f aca="false">SUM(O176+M177)</f>
        <v>1076588.88629413</v>
      </c>
    </row>
    <row r="178" customFormat="false" ht="12.75" hidden="false" customHeight="false" outlineLevel="0" collapsed="false">
      <c r="A178" s="112"/>
      <c r="B178" s="117"/>
      <c r="C178" s="112" t="n">
        <f aca="false">SUM(C177+1)</f>
        <v>173</v>
      </c>
      <c r="D178" s="121" t="n">
        <f aca="false">PMT($B$3/12,$B$2,$B$1)</f>
        <v>-13856.0845837024</v>
      </c>
      <c r="E178" s="121" t="n">
        <f aca="false">PPMT($B$3/12,C178,$B$2,$B$1)</f>
        <v>-6241.45974303566</v>
      </c>
      <c r="F178" s="121" t="n">
        <f aca="false">SUM(D178-E178)</f>
        <v>-7614.62484066671</v>
      </c>
      <c r="G178" s="122" t="n">
        <f aca="false">SUM(G177+E178)</f>
        <v>1212098.51476365</v>
      </c>
      <c r="H178" s="116"/>
      <c r="I178" s="112"/>
      <c r="J178" s="117"/>
      <c r="K178" s="112" t="n">
        <f aca="false">SUM(K177+1)</f>
        <v>173</v>
      </c>
      <c r="L178" s="121" t="n">
        <f aca="false">PMT($J$3/12,$J$2,$J$1)</f>
        <v>-15508.4661606394</v>
      </c>
      <c r="M178" s="121" t="n">
        <f aca="false">PPMT($J$3/12,K178,$J$2,$J$1)</f>
        <v>-7366.10267947917</v>
      </c>
      <c r="N178" s="121" t="n">
        <f aca="false">SUM(L178-M178)</f>
        <v>-8142.36348116018</v>
      </c>
      <c r="O178" s="122" t="n">
        <f aca="false">SUM(O177+M178)</f>
        <v>1069222.78361465</v>
      </c>
    </row>
    <row r="179" customFormat="false" ht="12.75" hidden="false" customHeight="false" outlineLevel="0" collapsed="false">
      <c r="A179" s="112"/>
      <c r="B179" s="117"/>
      <c r="C179" s="112" t="n">
        <f aca="false">SUM(C178+1)</f>
        <v>174</v>
      </c>
      <c r="D179" s="121" t="n">
        <f aca="false">PMT($B$3/12,$B$2,$B$1)</f>
        <v>-13856.0845837024</v>
      </c>
      <c r="E179" s="121" t="n">
        <f aca="false">PPMT($B$3/12,C179,$B$2,$B$1)</f>
        <v>-6280.46886642963</v>
      </c>
      <c r="F179" s="121" t="n">
        <f aca="false">SUM(D179-E179)</f>
        <v>-7575.61571727273</v>
      </c>
      <c r="G179" s="122" t="n">
        <f aca="false">SUM(G178+E179)</f>
        <v>1205818.04589722</v>
      </c>
      <c r="H179" s="116"/>
      <c r="I179" s="112"/>
      <c r="J179" s="117"/>
      <c r="K179" s="112" t="n">
        <f aca="false">SUM(K178+1)</f>
        <v>174</v>
      </c>
      <c r="L179" s="121" t="n">
        <f aca="false">PMT($J$3/12,$J$2,$J$1)</f>
        <v>-15508.4661606394</v>
      </c>
      <c r="M179" s="121" t="n">
        <f aca="false">PPMT($J$3/12,K179,$J$2,$J$1)</f>
        <v>-7409.07161177613</v>
      </c>
      <c r="N179" s="121" t="n">
        <f aca="false">SUM(L179-M179)</f>
        <v>-8099.39454886322</v>
      </c>
      <c r="O179" s="122" t="n">
        <f aca="false">SUM(O178+M179)</f>
        <v>1061813.71200287</v>
      </c>
    </row>
    <row r="180" customFormat="false" ht="12.75" hidden="false" customHeight="false" outlineLevel="0" collapsed="false">
      <c r="A180" s="112"/>
      <c r="B180" s="117"/>
      <c r="C180" s="112" t="n">
        <f aca="false">SUM(C179+1)</f>
        <v>175</v>
      </c>
      <c r="D180" s="121" t="n">
        <f aca="false">PMT($B$3/12,$B$2,$B$1)</f>
        <v>-13856.0845837024</v>
      </c>
      <c r="E180" s="121" t="n">
        <f aca="false">PPMT($B$3/12,C180,$B$2,$B$1)</f>
        <v>-6319.72179684482</v>
      </c>
      <c r="F180" s="121" t="n">
        <f aca="false">SUM(D180-E180)</f>
        <v>-7536.36278685755</v>
      </c>
      <c r="G180" s="122" t="n">
        <f aca="false">SUM(G179+E180)</f>
        <v>1199498.32410037</v>
      </c>
      <c r="H180" s="116"/>
      <c r="I180" s="112"/>
      <c r="J180" s="117"/>
      <c r="K180" s="112" t="n">
        <f aca="false">SUM(K179+1)</f>
        <v>175</v>
      </c>
      <c r="L180" s="121" t="n">
        <f aca="false">PMT($J$3/12,$J$2,$J$1)</f>
        <v>-15508.4661606394</v>
      </c>
      <c r="M180" s="121" t="n">
        <f aca="false">PPMT($J$3/12,K180,$J$2,$J$1)</f>
        <v>-7452.29119617816</v>
      </c>
      <c r="N180" s="121" t="n">
        <f aca="false">SUM(L180-M180)</f>
        <v>-8056.17496446119</v>
      </c>
      <c r="O180" s="122" t="n">
        <f aca="false">SUM(O179+M180)</f>
        <v>1054361.42080669</v>
      </c>
    </row>
    <row r="181" customFormat="false" ht="12.75" hidden="false" customHeight="false" outlineLevel="0" collapsed="false">
      <c r="A181" s="112"/>
      <c r="B181" s="117"/>
      <c r="C181" s="112" t="n">
        <f aca="false">SUM(C180+1)</f>
        <v>176</v>
      </c>
      <c r="D181" s="121" t="n">
        <f aca="false">PMT($B$3/12,$B$2,$B$1)</f>
        <v>-13856.0845837024</v>
      </c>
      <c r="E181" s="121" t="n">
        <f aca="false">PPMT($B$3/12,C181,$B$2,$B$1)</f>
        <v>-6359.2200580751</v>
      </c>
      <c r="F181" s="121" t="n">
        <f aca="false">SUM(D181-E181)</f>
        <v>-7496.86452562726</v>
      </c>
      <c r="G181" s="122" t="n">
        <f aca="false">SUM(G180+E181)</f>
        <v>1193139.1040423</v>
      </c>
      <c r="H181" s="116"/>
      <c r="I181" s="112"/>
      <c r="J181" s="117"/>
      <c r="K181" s="112" t="n">
        <f aca="false">SUM(K180+1)</f>
        <v>176</v>
      </c>
      <c r="L181" s="121" t="n">
        <f aca="false">PMT($J$3/12,$J$2,$J$1)</f>
        <v>-15508.4661606394</v>
      </c>
      <c r="M181" s="121" t="n">
        <f aca="false">PPMT($J$3/12,K181,$J$2,$J$1)</f>
        <v>-7495.76289482254</v>
      </c>
      <c r="N181" s="121" t="n">
        <f aca="false">SUM(L181-M181)</f>
        <v>-8012.70326581682</v>
      </c>
      <c r="O181" s="122" t="n">
        <f aca="false">SUM(O180+M181)</f>
        <v>1046865.65791187</v>
      </c>
    </row>
    <row r="182" customFormat="false" ht="12.75" hidden="false" customHeight="false" outlineLevel="0" collapsed="false">
      <c r="A182" s="112"/>
      <c r="B182" s="117"/>
      <c r="C182" s="112" t="n">
        <f aca="false">SUM(C181+1)</f>
        <v>177</v>
      </c>
      <c r="D182" s="121" t="n">
        <f aca="false">PMT($B$3/12,$B$2,$B$1)</f>
        <v>-13856.0845837024</v>
      </c>
      <c r="E182" s="121" t="n">
        <f aca="false">PPMT($B$3/12,C182,$B$2,$B$1)</f>
        <v>-6398.96518343807</v>
      </c>
      <c r="F182" s="121" t="n">
        <f aca="false">SUM(D182-E182)</f>
        <v>-7457.11940026429</v>
      </c>
      <c r="G182" s="122" t="n">
        <f aca="false">SUM(G181+E182)</f>
        <v>1186740.13885886</v>
      </c>
      <c r="H182" s="116"/>
      <c r="I182" s="112"/>
      <c r="J182" s="117"/>
      <c r="K182" s="112" t="n">
        <f aca="false">SUM(K181+1)</f>
        <v>177</v>
      </c>
      <c r="L182" s="121" t="n">
        <f aca="false">PMT($J$3/12,$J$2,$J$1)</f>
        <v>-15508.4661606394</v>
      </c>
      <c r="M182" s="121" t="n">
        <f aca="false">PPMT($J$3/12,K182,$J$2,$J$1)</f>
        <v>-7539.48817837567</v>
      </c>
      <c r="N182" s="121" t="n">
        <f aca="false">SUM(L182-M182)</f>
        <v>-7968.97798226368</v>
      </c>
      <c r="O182" s="122" t="n">
        <f aca="false">SUM(O181+M182)</f>
        <v>1039326.1697335</v>
      </c>
    </row>
    <row r="183" customFormat="false" ht="12.75" hidden="false" customHeight="false" outlineLevel="0" collapsed="false">
      <c r="A183" s="112"/>
      <c r="B183" s="117"/>
      <c r="C183" s="112" t="n">
        <f aca="false">SUM(C182+1)</f>
        <v>178</v>
      </c>
      <c r="D183" s="121" t="n">
        <f aca="false">PMT($B$3/12,$B$2,$B$1)</f>
        <v>-13856.0845837024</v>
      </c>
      <c r="E183" s="121" t="n">
        <f aca="false">PPMT($B$3/12,C183,$B$2,$B$1)</f>
        <v>-6438.95871583455</v>
      </c>
      <c r="F183" s="121" t="n">
        <f aca="false">SUM(D183-E183)</f>
        <v>-7417.12586786781</v>
      </c>
      <c r="G183" s="122" t="n">
        <f aca="false">SUM(G182+E183)</f>
        <v>1180301.18014302</v>
      </c>
      <c r="H183" s="116"/>
      <c r="I183" s="112"/>
      <c r="J183" s="117"/>
      <c r="K183" s="112" t="n">
        <f aca="false">SUM(K182+1)</f>
        <v>178</v>
      </c>
      <c r="L183" s="121" t="n">
        <f aca="false">PMT($J$3/12,$J$2,$J$1)</f>
        <v>-15508.4661606394</v>
      </c>
      <c r="M183" s="121" t="n">
        <f aca="false">PPMT($J$3/12,K183,$J$2,$J$1)</f>
        <v>-7583.46852608286</v>
      </c>
      <c r="N183" s="121" t="n">
        <f aca="false">SUM(L183-M183)</f>
        <v>-7924.99763455649</v>
      </c>
      <c r="O183" s="122" t="n">
        <f aca="false">SUM(O182+M183)</f>
        <v>1031742.70120741</v>
      </c>
    </row>
    <row r="184" customFormat="false" ht="12.75" hidden="false" customHeight="false" outlineLevel="0" collapsed="false">
      <c r="A184" s="112"/>
      <c r="B184" s="117"/>
      <c r="C184" s="112" t="n">
        <f aca="false">SUM(C183+1)</f>
        <v>179</v>
      </c>
      <c r="D184" s="121" t="n">
        <f aca="false">PMT($B$3/12,$B$2,$B$1)</f>
        <v>-13856.0845837024</v>
      </c>
      <c r="E184" s="121" t="n">
        <f aca="false">PPMT($B$3/12,C184,$B$2,$B$1)</f>
        <v>-6479.20220780852</v>
      </c>
      <c r="F184" s="121" t="n">
        <f aca="false">SUM(D184-E184)</f>
        <v>-7376.88237589384</v>
      </c>
      <c r="G184" s="122" t="n">
        <f aca="false">SUM(G183+E184)</f>
        <v>1173821.97793522</v>
      </c>
      <c r="H184" s="116"/>
      <c r="I184" s="112"/>
      <c r="J184" s="117"/>
      <c r="K184" s="112" t="n">
        <f aca="false">SUM(K183+1)</f>
        <v>179</v>
      </c>
      <c r="L184" s="121" t="n">
        <f aca="false">PMT($J$3/12,$J$2,$J$1)</f>
        <v>-15508.4661606394</v>
      </c>
      <c r="M184" s="121" t="n">
        <f aca="false">PPMT($J$3/12,K184,$J$2,$J$1)</f>
        <v>-7627.70542581834</v>
      </c>
      <c r="N184" s="121" t="n">
        <f aca="false">SUM(L184-M184)</f>
        <v>-7880.76073482101</v>
      </c>
      <c r="O184" s="122" t="n">
        <f aca="false">SUM(O183+M184)</f>
        <v>1024114.9957816</v>
      </c>
    </row>
    <row r="185" customFormat="false" ht="12.75" hidden="false" customHeight="false" outlineLevel="0" collapsed="false">
      <c r="A185" s="112"/>
      <c r="B185" s="117" t="n">
        <f aca="false">SUM(D174:D185)</f>
        <v>-166273.015004428</v>
      </c>
      <c r="C185" s="112" t="n">
        <f aca="false">SUM(C184+1)</f>
        <v>180</v>
      </c>
      <c r="D185" s="121" t="n">
        <f aca="false">PMT($B$3/12,$B$2,$B$1)</f>
        <v>-13856.0845837024</v>
      </c>
      <c r="E185" s="121" t="n">
        <f aca="false">PPMT($B$3/12,C185,$B$2,$B$1)</f>
        <v>-6519.69722160733</v>
      </c>
      <c r="F185" s="121" t="n">
        <f aca="false">SUM(D185-E185)</f>
        <v>-7336.38736209504</v>
      </c>
      <c r="G185" s="122" t="n">
        <f aca="false">SUM(G184+E185)</f>
        <v>1167302.28071361</v>
      </c>
      <c r="H185" s="116"/>
      <c r="I185" s="112"/>
      <c r="J185" s="117" t="n">
        <f aca="false">SUM(L174:L185)</f>
        <v>-186101.593927672</v>
      </c>
      <c r="K185" s="112" t="n">
        <f aca="false">SUM(K184+1)</f>
        <v>180</v>
      </c>
      <c r="L185" s="121" t="n">
        <f aca="false">PMT($J$3/12,$J$2,$J$1)</f>
        <v>-15508.4661606394</v>
      </c>
      <c r="M185" s="121" t="n">
        <f aca="false">PPMT($J$3/12,K185,$J$2,$J$1)</f>
        <v>-7672.20037413562</v>
      </c>
      <c r="N185" s="121" t="n">
        <f aca="false">SUM(L185-M185)</f>
        <v>-7836.26578650374</v>
      </c>
      <c r="O185" s="122" t="n">
        <f aca="false">SUM(O184+M185)</f>
        <v>1016442.79540746</v>
      </c>
    </row>
    <row r="186" customFormat="false" ht="12.75" hidden="false" customHeight="false" outlineLevel="0" collapsed="false">
      <c r="A186" s="112"/>
      <c r="B186" s="117"/>
      <c r="C186" s="112" t="n">
        <f aca="false">SUM(C185+1)</f>
        <v>181</v>
      </c>
      <c r="D186" s="121" t="n">
        <f aca="false">PMT($B$3/12,$B$2,$B$1)</f>
        <v>-13856.0845837024</v>
      </c>
      <c r="E186" s="121" t="n">
        <f aca="false">PPMT($B$3/12,C186,$B$2,$B$1)</f>
        <v>-6560.44532924237</v>
      </c>
      <c r="F186" s="121" t="n">
        <f aca="false">SUM(D186-E186)</f>
        <v>-7295.63925445999</v>
      </c>
      <c r="G186" s="122" t="n">
        <f aca="false">SUM(G185+E186)</f>
        <v>1160741.83538437</v>
      </c>
      <c r="H186" s="116"/>
      <c r="I186" s="112"/>
      <c r="J186" s="117"/>
      <c r="K186" s="112" t="n">
        <f aca="false">SUM(K185+1)</f>
        <v>181</v>
      </c>
      <c r="L186" s="121" t="n">
        <f aca="false">PMT($J$3/12,$J$2,$J$1)</f>
        <v>-15508.4661606394</v>
      </c>
      <c r="M186" s="121" t="n">
        <f aca="false">PPMT($J$3/12,K186,$J$2,$J$1)</f>
        <v>-7716.95487631808</v>
      </c>
      <c r="N186" s="121" t="n">
        <f aca="false">SUM(L186-M186)</f>
        <v>-7791.51128432128</v>
      </c>
      <c r="O186" s="122" t="n">
        <f aca="false">SUM(O185+M186)</f>
        <v>1008725.84053114</v>
      </c>
    </row>
    <row r="187" customFormat="false" ht="12.75" hidden="false" customHeight="false" outlineLevel="0" collapsed="false">
      <c r="A187" s="112"/>
      <c r="B187" s="117"/>
      <c r="C187" s="112" t="n">
        <f aca="false">SUM(C186+1)</f>
        <v>182</v>
      </c>
      <c r="D187" s="121" t="n">
        <f aca="false">PMT($B$3/12,$B$2,$B$1)</f>
        <v>-13856.0845837024</v>
      </c>
      <c r="E187" s="121" t="n">
        <f aca="false">PPMT($B$3/12,C187,$B$2,$B$1)</f>
        <v>-6601.44811255014</v>
      </c>
      <c r="F187" s="121" t="n">
        <f aca="false">SUM(D187-E187)</f>
        <v>-7254.63647115222</v>
      </c>
      <c r="G187" s="122" t="n">
        <f aca="false">SUM(G186+E187)</f>
        <v>1154140.38727182</v>
      </c>
      <c r="H187" s="116"/>
      <c r="I187" s="112"/>
      <c r="J187" s="117"/>
      <c r="K187" s="112" t="n">
        <f aca="false">SUM(K186+1)</f>
        <v>182</v>
      </c>
      <c r="L187" s="121" t="n">
        <f aca="false">PMT($J$3/12,$J$2,$J$1)</f>
        <v>-15508.4661606394</v>
      </c>
      <c r="M187" s="121" t="n">
        <f aca="false">PPMT($J$3/12,K187,$J$2,$J$1)</f>
        <v>-7761.97044642993</v>
      </c>
      <c r="N187" s="121" t="n">
        <f aca="false">SUM(L187-M187)</f>
        <v>-7746.49571420942</v>
      </c>
      <c r="O187" s="122" t="n">
        <f aca="false">SUM(O186+M187)</f>
        <v>1000963.87008471</v>
      </c>
    </row>
    <row r="188" customFormat="false" ht="12.75" hidden="false" customHeight="false" outlineLevel="0" collapsed="false">
      <c r="A188" s="112"/>
      <c r="B188" s="117"/>
      <c r="C188" s="112" t="n">
        <f aca="false">SUM(C187+1)</f>
        <v>183</v>
      </c>
      <c r="D188" s="121" t="n">
        <f aca="false">PMT($B$3/12,$B$2,$B$1)</f>
        <v>-13856.0845837024</v>
      </c>
      <c r="E188" s="121" t="n">
        <f aca="false">PPMT($B$3/12,C188,$B$2,$B$1)</f>
        <v>-6642.70716325358</v>
      </c>
      <c r="F188" s="121" t="n">
        <f aca="false">SUM(D188-E188)</f>
        <v>-7213.37742044878</v>
      </c>
      <c r="G188" s="122" t="n">
        <f aca="false">SUM(G187+E188)</f>
        <v>1147497.68010856</v>
      </c>
      <c r="H188" s="116"/>
      <c r="I188" s="112"/>
      <c r="J188" s="117"/>
      <c r="K188" s="112" t="n">
        <f aca="false">SUM(K187+1)</f>
        <v>183</v>
      </c>
      <c r="L188" s="121" t="n">
        <f aca="false">PMT($J$3/12,$J$2,$J$1)</f>
        <v>-15508.4661606394</v>
      </c>
      <c r="M188" s="121" t="n">
        <f aca="false">PPMT($J$3/12,K188,$J$2,$J$1)</f>
        <v>-7807.24860736744</v>
      </c>
      <c r="N188" s="121" t="n">
        <f aca="false">SUM(L188-M188)</f>
        <v>-7701.21755327192</v>
      </c>
      <c r="O188" s="122" t="n">
        <f aca="false">SUM(O187+M188)</f>
        <v>993156.621477344</v>
      </c>
    </row>
    <row r="189" customFormat="false" ht="12.75" hidden="false" customHeight="false" outlineLevel="0" collapsed="false">
      <c r="A189" s="112"/>
      <c r="B189" s="117"/>
      <c r="C189" s="112" t="n">
        <f aca="false">SUM(C188+1)</f>
        <v>184</v>
      </c>
      <c r="D189" s="121" t="n">
        <f aca="false">PMT($B$3/12,$B$2,$B$1)</f>
        <v>-13856.0845837024</v>
      </c>
      <c r="E189" s="121" t="n">
        <f aca="false">PPMT($B$3/12,C189,$B$2,$B$1)</f>
        <v>-6684.22408302391</v>
      </c>
      <c r="F189" s="121" t="n">
        <f aca="false">SUM(D189-E189)</f>
        <v>-7171.86050067845</v>
      </c>
      <c r="G189" s="122" t="n">
        <f aca="false">SUM(G188+E189)</f>
        <v>1140813.45602554</v>
      </c>
      <c r="H189" s="116"/>
      <c r="I189" s="112"/>
      <c r="J189" s="117"/>
      <c r="K189" s="112" t="n">
        <f aca="false">SUM(K188+1)</f>
        <v>184</v>
      </c>
      <c r="L189" s="121" t="n">
        <f aca="false">PMT($J$3/12,$J$2,$J$1)</f>
        <v>-15508.4661606394</v>
      </c>
      <c r="M189" s="121" t="n">
        <f aca="false">PPMT($J$3/12,K189,$J$2,$J$1)</f>
        <v>-7852.79089091042</v>
      </c>
      <c r="N189" s="121" t="n">
        <f aca="false">SUM(L189-M189)</f>
        <v>-7655.67526972894</v>
      </c>
      <c r="O189" s="122" t="n">
        <f aca="false">SUM(O188+M189)</f>
        <v>985303.830586434</v>
      </c>
    </row>
    <row r="190" customFormat="false" ht="12.75" hidden="false" customHeight="false" outlineLevel="0" collapsed="false">
      <c r="A190" s="112"/>
      <c r="B190" s="117"/>
      <c r="C190" s="112" t="n">
        <f aca="false">SUM(C189+1)</f>
        <v>185</v>
      </c>
      <c r="D190" s="121" t="n">
        <f aca="false">PMT($B$3/12,$B$2,$B$1)</f>
        <v>-13856.0845837024</v>
      </c>
      <c r="E190" s="121" t="n">
        <f aca="false">PPMT($B$3/12,C190,$B$2,$B$1)</f>
        <v>-6726.00048354281</v>
      </c>
      <c r="F190" s="121" t="n">
        <f aca="false">SUM(D190-E190)</f>
        <v>-7130.08410015955</v>
      </c>
      <c r="G190" s="122" t="n">
        <f aca="false">SUM(G189+E190)</f>
        <v>1134087.455542</v>
      </c>
      <c r="H190" s="116"/>
      <c r="I190" s="112"/>
      <c r="J190" s="117"/>
      <c r="K190" s="112" t="n">
        <f aca="false">SUM(K189+1)</f>
        <v>185</v>
      </c>
      <c r="L190" s="121" t="n">
        <f aca="false">PMT($J$3/12,$J$2,$J$1)</f>
        <v>-15508.4661606394</v>
      </c>
      <c r="M190" s="121" t="n">
        <f aca="false">PPMT($J$3/12,K190,$J$2,$J$1)</f>
        <v>-7898.59883777406</v>
      </c>
      <c r="N190" s="121" t="n">
        <f aca="false">SUM(L190-M190)</f>
        <v>-7609.86732286529</v>
      </c>
      <c r="O190" s="122" t="n">
        <f aca="false">SUM(O189+M190)</f>
        <v>977405.23174866</v>
      </c>
    </row>
    <row r="191" customFormat="false" ht="12.75" hidden="false" customHeight="false" outlineLevel="0" collapsed="false">
      <c r="A191" s="112"/>
      <c r="B191" s="117"/>
      <c r="C191" s="112" t="n">
        <f aca="false">SUM(C190+1)</f>
        <v>186</v>
      </c>
      <c r="D191" s="121" t="n">
        <f aca="false">PMT($B$3/12,$B$2,$B$1)</f>
        <v>-13856.0845837024</v>
      </c>
      <c r="E191" s="121" t="n">
        <f aca="false">PPMT($B$3/12,C191,$B$2,$B$1)</f>
        <v>-6768.03798656496</v>
      </c>
      <c r="F191" s="121" t="n">
        <f aca="false">SUM(D191-E191)</f>
        <v>-7088.04659713741</v>
      </c>
      <c r="G191" s="122" t="n">
        <f aca="false">SUM(G190+E191)</f>
        <v>1127319.41755543</v>
      </c>
      <c r="H191" s="116"/>
      <c r="I191" s="112"/>
      <c r="J191" s="117"/>
      <c r="K191" s="112" t="n">
        <f aca="false">SUM(K190+1)</f>
        <v>186</v>
      </c>
      <c r="L191" s="121" t="n">
        <f aca="false">PMT($J$3/12,$J$2,$J$1)</f>
        <v>-15508.4661606394</v>
      </c>
      <c r="M191" s="121" t="n">
        <f aca="false">PPMT($J$3/12,K191,$J$2,$J$1)</f>
        <v>-7944.67399766108</v>
      </c>
      <c r="N191" s="121" t="n">
        <f aca="false">SUM(L191-M191)</f>
        <v>-7563.79216297828</v>
      </c>
      <c r="O191" s="122" t="n">
        <f aca="false">SUM(O190+M191)</f>
        <v>969460.557750999</v>
      </c>
    </row>
    <row r="192" customFormat="false" ht="12.75" hidden="false" customHeight="false" outlineLevel="0" collapsed="false">
      <c r="A192" s="112"/>
      <c r="B192" s="117"/>
      <c r="C192" s="112" t="n">
        <f aca="false">SUM(C191+1)</f>
        <v>187</v>
      </c>
      <c r="D192" s="121" t="n">
        <f aca="false">PMT($B$3/12,$B$2,$B$1)</f>
        <v>-13856.0845837024</v>
      </c>
      <c r="E192" s="121" t="n">
        <f aca="false">PPMT($B$3/12,C192,$B$2,$B$1)</f>
        <v>-6810.33822398098</v>
      </c>
      <c r="F192" s="121" t="n">
        <f aca="false">SUM(D192-E192)</f>
        <v>-7045.74635972138</v>
      </c>
      <c r="G192" s="122" t="n">
        <f aca="false">SUM(G191+E192)</f>
        <v>1120509.07933145</v>
      </c>
      <c r="H192" s="116"/>
      <c r="I192" s="112"/>
      <c r="J192" s="117"/>
      <c r="K192" s="112" t="n">
        <f aca="false">SUM(K191+1)</f>
        <v>187</v>
      </c>
      <c r="L192" s="121" t="n">
        <f aca="false">PMT($J$3/12,$J$2,$J$1)</f>
        <v>-15508.4661606394</v>
      </c>
      <c r="M192" s="121" t="n">
        <f aca="false">PPMT($J$3/12,K192,$J$2,$J$1)</f>
        <v>-7991.0179293141</v>
      </c>
      <c r="N192" s="121" t="n">
        <f aca="false">SUM(L192-M192)</f>
        <v>-7517.44823132526</v>
      </c>
      <c r="O192" s="122" t="n">
        <f aca="false">SUM(O191+M192)</f>
        <v>961469.539821685</v>
      </c>
    </row>
    <row r="193" customFormat="false" ht="12.75" hidden="false" customHeight="false" outlineLevel="0" collapsed="false">
      <c r="A193" s="112"/>
      <c r="B193" s="117"/>
      <c r="C193" s="112" t="n">
        <f aca="false">SUM(C192+1)</f>
        <v>188</v>
      </c>
      <c r="D193" s="121" t="n">
        <f aca="false">PMT($B$3/12,$B$2,$B$1)</f>
        <v>-13856.0845837024</v>
      </c>
      <c r="E193" s="121" t="n">
        <f aca="false">PPMT($B$3/12,C193,$B$2,$B$1)</f>
        <v>-6852.90283788087</v>
      </c>
      <c r="F193" s="121" t="n">
        <f aca="false">SUM(D193-E193)</f>
        <v>-7003.18174582149</v>
      </c>
      <c r="G193" s="122" t="n">
        <f aca="false">SUM(G192+E193)</f>
        <v>1113656.17649357</v>
      </c>
      <c r="H193" s="116"/>
      <c r="I193" s="112"/>
      <c r="J193" s="117"/>
      <c r="K193" s="112" t="n">
        <f aca="false">SUM(K192+1)</f>
        <v>188</v>
      </c>
      <c r="L193" s="121" t="n">
        <f aca="false">PMT($J$3/12,$J$2,$J$1)</f>
        <v>-15508.4661606394</v>
      </c>
      <c r="M193" s="121" t="n">
        <f aca="false">PPMT($J$3/12,K193,$J$2,$J$1)</f>
        <v>-8037.63220056843</v>
      </c>
      <c r="N193" s="121" t="n">
        <f aca="false">SUM(L193-M193)</f>
        <v>-7470.83396007093</v>
      </c>
      <c r="O193" s="122" t="n">
        <f aca="false">SUM(O192+M193)</f>
        <v>953431.907621116</v>
      </c>
    </row>
    <row r="194" customFormat="false" ht="12.75" hidden="false" customHeight="false" outlineLevel="0" collapsed="false">
      <c r="A194" s="112"/>
      <c r="B194" s="117"/>
      <c r="C194" s="112" t="n">
        <f aca="false">SUM(C193+1)</f>
        <v>189</v>
      </c>
      <c r="D194" s="121" t="n">
        <f aca="false">PMT($B$3/12,$B$2,$B$1)</f>
        <v>-13856.0845837024</v>
      </c>
      <c r="E194" s="121" t="n">
        <f aca="false">PPMT($B$3/12,C194,$B$2,$B$1)</f>
        <v>-6895.73348061762</v>
      </c>
      <c r="F194" s="121" t="n">
        <f aca="false">SUM(D194-E194)</f>
        <v>-6960.35110308474</v>
      </c>
      <c r="G194" s="122" t="n">
        <f aca="false">SUM(G193+E194)</f>
        <v>1106760.44301295</v>
      </c>
      <c r="H194" s="116"/>
      <c r="I194" s="112"/>
      <c r="J194" s="117"/>
      <c r="K194" s="112" t="n">
        <f aca="false">SUM(K193+1)</f>
        <v>189</v>
      </c>
      <c r="L194" s="121" t="n">
        <f aca="false">PMT($J$3/12,$J$2,$J$1)</f>
        <v>-15508.4661606394</v>
      </c>
      <c r="M194" s="121" t="n">
        <f aca="false">PPMT($J$3/12,K194,$J$2,$J$1)</f>
        <v>-8084.51838840508</v>
      </c>
      <c r="N194" s="121" t="n">
        <f aca="false">SUM(L194-M194)</f>
        <v>-7423.94777223428</v>
      </c>
      <c r="O194" s="122" t="n">
        <f aca="false">SUM(O193+M194)</f>
        <v>945347.389232711</v>
      </c>
    </row>
    <row r="195" customFormat="false" ht="12.75" hidden="false" customHeight="false" outlineLevel="0" collapsed="false">
      <c r="A195" s="112"/>
      <c r="B195" s="117"/>
      <c r="C195" s="112" t="n">
        <f aca="false">SUM(C194+1)</f>
        <v>190</v>
      </c>
      <c r="D195" s="121" t="n">
        <f aca="false">PMT($B$3/12,$B$2,$B$1)</f>
        <v>-13856.0845837024</v>
      </c>
      <c r="E195" s="121" t="n">
        <f aca="false">PPMT($B$3/12,C195,$B$2,$B$1)</f>
        <v>-6938.83181487148</v>
      </c>
      <c r="F195" s="121" t="n">
        <f aca="false">SUM(D195-E195)</f>
        <v>-6917.25276883088</v>
      </c>
      <c r="G195" s="122" t="n">
        <f aca="false">SUM(G194+E195)</f>
        <v>1099821.61119808</v>
      </c>
      <c r="H195" s="116"/>
      <c r="I195" s="112"/>
      <c r="J195" s="117"/>
      <c r="K195" s="112" t="n">
        <f aca="false">SUM(K194+1)</f>
        <v>190</v>
      </c>
      <c r="L195" s="121" t="n">
        <f aca="false">PMT($J$3/12,$J$2,$J$1)</f>
        <v>-15508.4661606394</v>
      </c>
      <c r="M195" s="121" t="n">
        <f aca="false">PPMT($J$3/12,K195,$J$2,$J$1)</f>
        <v>-8131.67807900411</v>
      </c>
      <c r="N195" s="121" t="n">
        <f aca="false">SUM(L195-M195)</f>
        <v>-7376.78808163525</v>
      </c>
      <c r="O195" s="122" t="n">
        <f aca="false">SUM(O194+M195)</f>
        <v>937215.711153707</v>
      </c>
    </row>
    <row r="196" customFormat="false" ht="12.75" hidden="false" customHeight="false" outlineLevel="0" collapsed="false">
      <c r="A196" s="112"/>
      <c r="B196" s="117"/>
      <c r="C196" s="112" t="n">
        <f aca="false">SUM(C195+1)</f>
        <v>191</v>
      </c>
      <c r="D196" s="121" t="n">
        <f aca="false">PMT($B$3/12,$B$2,$B$1)</f>
        <v>-13856.0845837024</v>
      </c>
      <c r="E196" s="121" t="n">
        <f aca="false">PPMT($B$3/12,C196,$B$2,$B$1)</f>
        <v>-6982.19951371443</v>
      </c>
      <c r="F196" s="121" t="n">
        <f aca="false">SUM(D196-E196)</f>
        <v>-6873.88506998793</v>
      </c>
      <c r="G196" s="122" t="n">
        <f aca="false">SUM(G195+E196)</f>
        <v>1092839.41168436</v>
      </c>
      <c r="H196" s="116"/>
      <c r="I196" s="112"/>
      <c r="J196" s="117"/>
      <c r="K196" s="112" t="n">
        <f aca="false">SUM(K195+1)</f>
        <v>191</v>
      </c>
      <c r="L196" s="121" t="n">
        <f aca="false">PMT($J$3/12,$J$2,$J$1)</f>
        <v>-15508.4661606394</v>
      </c>
      <c r="M196" s="121" t="n">
        <f aca="false">PPMT($J$3/12,K196,$J$2,$J$1)</f>
        <v>-8179.1128677983</v>
      </c>
      <c r="N196" s="121" t="n">
        <f aca="false">SUM(L196-M196)</f>
        <v>-7329.35329284105</v>
      </c>
      <c r="O196" s="122" t="n">
        <f aca="false">SUM(O195+M196)</f>
        <v>929036.598285909</v>
      </c>
    </row>
    <row r="197" customFormat="false" ht="12.75" hidden="false" customHeight="false" outlineLevel="0" collapsed="false">
      <c r="A197" s="121" t="n">
        <f aca="false">SUM(F186:F197)</f>
        <v>-84784.30771451</v>
      </c>
      <c r="B197" s="117" t="n">
        <f aca="false">SUM(D186:D197)</f>
        <v>-166273.015004428</v>
      </c>
      <c r="C197" s="112" t="n">
        <f aca="false">SUM(C196+1)</f>
        <v>192</v>
      </c>
      <c r="D197" s="121" t="n">
        <f aca="false">PMT($B$3/12,$B$2,$B$1)</f>
        <v>-13856.0845837024</v>
      </c>
      <c r="E197" s="121" t="n">
        <f aca="false">PPMT($B$3/12,C197,$B$2,$B$1)</f>
        <v>-7025.83826067515</v>
      </c>
      <c r="F197" s="121" t="n">
        <f aca="false">SUM(D197-E197)</f>
        <v>-6830.24632302722</v>
      </c>
      <c r="G197" s="122" t="n">
        <f aca="false">SUM(G196+E197)</f>
        <v>1085813.57342369</v>
      </c>
      <c r="H197" s="116"/>
      <c r="I197" s="112"/>
      <c r="J197" s="117" t="n">
        <f aca="false">SUM(L186:L197)</f>
        <v>-186101.593927672</v>
      </c>
      <c r="K197" s="112" t="n">
        <f aca="false">SUM(K196+1)</f>
        <v>192</v>
      </c>
      <c r="L197" s="121" t="n">
        <f aca="false">PMT($J$3/12,$J$2,$J$1)</f>
        <v>-15508.4661606394</v>
      </c>
      <c r="M197" s="121" t="n">
        <f aca="false">PPMT($J$3/12,K197,$J$2,$J$1)</f>
        <v>-8226.82435952713</v>
      </c>
      <c r="N197" s="121" t="n">
        <f aca="false">SUM(L197-M197)</f>
        <v>-7281.64180111223</v>
      </c>
      <c r="O197" s="122" t="n">
        <f aca="false">SUM(O196+M197)</f>
        <v>920809.773926382</v>
      </c>
    </row>
    <row r="198" customFormat="false" ht="12.75" hidden="false" customHeight="false" outlineLevel="0" collapsed="false">
      <c r="A198" s="121" t="n">
        <f aca="false">SUM(E186:E197)</f>
        <v>-81488.7072899183</v>
      </c>
      <c r="B198" s="117"/>
      <c r="C198" s="112" t="n">
        <f aca="false">SUM(C197+1)</f>
        <v>193</v>
      </c>
      <c r="D198" s="121" t="n">
        <f aca="false">PMT($B$3/12,$B$2,$B$1)</f>
        <v>-13856.0845837024</v>
      </c>
      <c r="E198" s="121" t="n">
        <f aca="false">PPMT($B$3/12,C198,$B$2,$B$1)</f>
        <v>-7069.74974980437</v>
      </c>
      <c r="F198" s="121" t="n">
        <f aca="false">SUM(D198-E198)</f>
        <v>-6786.33483389799</v>
      </c>
      <c r="G198" s="122" t="n">
        <f aca="false">SUM(G197+E198)</f>
        <v>1078743.82367389</v>
      </c>
      <c r="H198" s="116"/>
      <c r="I198" s="112"/>
      <c r="J198" s="117"/>
      <c r="K198" s="112" t="n">
        <f aca="false">SUM(K197+1)</f>
        <v>193</v>
      </c>
      <c r="L198" s="121" t="n">
        <f aca="false">PMT($J$3/12,$J$2,$J$1)</f>
        <v>-15508.4661606394</v>
      </c>
      <c r="M198" s="121" t="n">
        <f aca="false">PPMT($J$3/12,K198,$J$2,$J$1)</f>
        <v>-8274.81416829103</v>
      </c>
      <c r="N198" s="121" t="n">
        <f aca="false">SUM(L198-M198)</f>
        <v>-7233.65199234832</v>
      </c>
      <c r="O198" s="122" t="n">
        <f aca="false">SUM(O197+M198)</f>
        <v>912534.959758091</v>
      </c>
    </row>
    <row r="199" customFormat="false" ht="12.75" hidden="false" customHeight="false" outlineLevel="0" collapsed="false">
      <c r="A199" s="112"/>
      <c r="B199" s="117"/>
      <c r="C199" s="112" t="n">
        <f aca="false">SUM(C198+1)</f>
        <v>194</v>
      </c>
      <c r="D199" s="121" t="n">
        <f aca="false">PMT($B$3/12,$B$2,$B$1)</f>
        <v>-13856.0845837024</v>
      </c>
      <c r="E199" s="121" t="n">
        <f aca="false">PPMT($B$3/12,C199,$B$2,$B$1)</f>
        <v>-7113.93568574064</v>
      </c>
      <c r="F199" s="121" t="n">
        <f aca="false">SUM(D199-E199)</f>
        <v>-6742.14889796172</v>
      </c>
      <c r="G199" s="122" t="n">
        <f aca="false">SUM(G198+E199)</f>
        <v>1071629.88798814</v>
      </c>
      <c r="H199" s="116"/>
      <c r="I199" s="112"/>
      <c r="J199" s="117"/>
      <c r="K199" s="112" t="n">
        <f aca="false">SUM(K198+1)</f>
        <v>194</v>
      </c>
      <c r="L199" s="121" t="n">
        <f aca="false">PMT($J$3/12,$J$2,$J$1)</f>
        <v>-15508.4661606394</v>
      </c>
      <c r="M199" s="121" t="n">
        <f aca="false">PPMT($J$3/12,K199,$J$2,$J$1)</f>
        <v>-8323.08391760606</v>
      </c>
      <c r="N199" s="121" t="n">
        <f aca="false">SUM(L199-M199)</f>
        <v>-7185.38224303329</v>
      </c>
      <c r="O199" s="122" t="n">
        <f aca="false">SUM(O198+M199)</f>
        <v>904211.875840485</v>
      </c>
    </row>
    <row r="200" customFormat="false" ht="12.75" hidden="false" customHeight="false" outlineLevel="0" collapsed="false">
      <c r="A200" s="112"/>
      <c r="B200" s="117"/>
      <c r="C200" s="112" t="n">
        <f aca="false">SUM(C199+1)</f>
        <v>195</v>
      </c>
      <c r="D200" s="121" t="n">
        <f aca="false">PMT($B$3/12,$B$2,$B$1)</f>
        <v>-13856.0845837024</v>
      </c>
      <c r="E200" s="121" t="n">
        <f aca="false">PPMT($B$3/12,C200,$B$2,$B$1)</f>
        <v>-7158.39778377653</v>
      </c>
      <c r="F200" s="121" t="n">
        <f aca="false">SUM(D200-E200)</f>
        <v>-6697.68679992584</v>
      </c>
      <c r="G200" s="122" t="n">
        <f aca="false">SUM(G199+E200)</f>
        <v>1064471.49020437</v>
      </c>
      <c r="H200" s="116"/>
      <c r="I200" s="112"/>
      <c r="J200" s="117"/>
      <c r="K200" s="112" t="n">
        <f aca="false">SUM(K199+1)</f>
        <v>195</v>
      </c>
      <c r="L200" s="121" t="n">
        <f aca="false">PMT($J$3/12,$J$2,$J$1)</f>
        <v>-15508.4661606394</v>
      </c>
      <c r="M200" s="121" t="n">
        <f aca="false">PPMT($J$3/12,K200,$J$2,$J$1)</f>
        <v>-8371.63524045877</v>
      </c>
      <c r="N200" s="121" t="n">
        <f aca="false">SUM(L200-M200)</f>
        <v>-7136.83092018059</v>
      </c>
      <c r="O200" s="122" t="n">
        <f aca="false">SUM(O199+M200)</f>
        <v>895840.240600026</v>
      </c>
    </row>
    <row r="201" customFormat="false" ht="12.75" hidden="false" customHeight="false" outlineLevel="0" collapsed="false">
      <c r="A201" s="112"/>
      <c r="B201" s="117"/>
      <c r="C201" s="112" t="n">
        <f aca="false">SUM(C200+1)</f>
        <v>196</v>
      </c>
      <c r="D201" s="121" t="n">
        <f aca="false">PMT($B$3/12,$B$2,$B$1)</f>
        <v>-13856.0845837024</v>
      </c>
      <c r="E201" s="121" t="n">
        <f aca="false">PPMT($B$3/12,C201,$B$2,$B$1)</f>
        <v>-7203.13776992513</v>
      </c>
      <c r="F201" s="121" t="n">
        <f aca="false">SUM(D201-E201)</f>
        <v>-6652.94681377723</v>
      </c>
      <c r="G201" s="122" t="n">
        <f aca="false">SUM(G200+E201)</f>
        <v>1057268.35243444</v>
      </c>
      <c r="H201" s="116"/>
      <c r="I201" s="112"/>
      <c r="J201" s="117"/>
      <c r="K201" s="112" t="n">
        <f aca="false">SUM(K200+1)</f>
        <v>196</v>
      </c>
      <c r="L201" s="121" t="n">
        <f aca="false">PMT($J$3/12,$J$2,$J$1)</f>
        <v>-15508.4661606394</v>
      </c>
      <c r="M201" s="121" t="n">
        <f aca="false">PPMT($J$3/12,K201,$J$2,$J$1)</f>
        <v>-8420.46977936144</v>
      </c>
      <c r="N201" s="121" t="n">
        <f aca="false">SUM(L201-M201)</f>
        <v>-7087.99638127791</v>
      </c>
      <c r="O201" s="122" t="n">
        <f aca="false">SUM(O200+M201)</f>
        <v>887419.770820665</v>
      </c>
    </row>
    <row r="202" customFormat="false" ht="12.75" hidden="false" customHeight="false" outlineLevel="0" collapsed="false">
      <c r="A202" s="112"/>
      <c r="B202" s="117"/>
      <c r="C202" s="112" t="n">
        <f aca="false">SUM(C201+1)</f>
        <v>197</v>
      </c>
      <c r="D202" s="121" t="n">
        <f aca="false">PMT($B$3/12,$B$2,$B$1)</f>
        <v>-13856.0845837024</v>
      </c>
      <c r="E202" s="121" t="n">
        <f aca="false">PPMT($B$3/12,C202,$B$2,$B$1)</f>
        <v>-7248.15738098716</v>
      </c>
      <c r="F202" s="121" t="n">
        <f aca="false">SUM(D202-E202)</f>
        <v>-6607.9272027152</v>
      </c>
      <c r="G202" s="122" t="n">
        <f aca="false">SUM(G201+E202)</f>
        <v>1050020.19505346</v>
      </c>
      <c r="H202" s="116"/>
      <c r="I202" s="112"/>
      <c r="J202" s="117"/>
      <c r="K202" s="112" t="n">
        <f aca="false">SUM(K201+1)</f>
        <v>197</v>
      </c>
      <c r="L202" s="121" t="n">
        <f aca="false">PMT($J$3/12,$J$2,$J$1)</f>
        <v>-15508.4661606394</v>
      </c>
      <c r="M202" s="121" t="n">
        <f aca="false">PPMT($J$3/12,K202,$J$2,$J$1)</f>
        <v>-8469.58918640771</v>
      </c>
      <c r="N202" s="121" t="n">
        <f aca="false">SUM(L202-M202)</f>
        <v>-7038.87697423164</v>
      </c>
      <c r="O202" s="122" t="n">
        <f aca="false">SUM(O201+M202)</f>
        <v>878950.181634257</v>
      </c>
    </row>
    <row r="203" customFormat="false" ht="12.75" hidden="false" customHeight="false" outlineLevel="0" collapsed="false">
      <c r="A203" s="112"/>
      <c r="B203" s="117"/>
      <c r="C203" s="112" t="n">
        <f aca="false">SUM(C202+1)</f>
        <v>198</v>
      </c>
      <c r="D203" s="121" t="n">
        <f aca="false">PMT($B$3/12,$B$2,$B$1)</f>
        <v>-13856.0845837024</v>
      </c>
      <c r="E203" s="121" t="n">
        <f aca="false">PPMT($B$3/12,C203,$B$2,$B$1)</f>
        <v>-7293.45836461833</v>
      </c>
      <c r="F203" s="121" t="n">
        <f aca="false">SUM(D203-E203)</f>
        <v>-6562.62621908403</v>
      </c>
      <c r="G203" s="122" t="n">
        <f aca="false">SUM(G202+E203)</f>
        <v>1042726.73668884</v>
      </c>
      <c r="H203" s="116"/>
      <c r="I203" s="112"/>
      <c r="J203" s="117"/>
      <c r="K203" s="112" t="n">
        <f aca="false">SUM(K202+1)</f>
        <v>198</v>
      </c>
      <c r="L203" s="121" t="n">
        <f aca="false">PMT($J$3/12,$J$2,$J$1)</f>
        <v>-15508.4661606394</v>
      </c>
      <c r="M203" s="121" t="n">
        <f aca="false">PPMT($J$3/12,K203,$J$2,$J$1)</f>
        <v>-8518.99512332843</v>
      </c>
      <c r="N203" s="121" t="n">
        <f aca="false">SUM(L203-M203)</f>
        <v>-6989.47103731092</v>
      </c>
      <c r="O203" s="122" t="n">
        <f aca="false">SUM(O202+M203)</f>
        <v>870431.186510928</v>
      </c>
    </row>
    <row r="204" customFormat="false" ht="12.75" hidden="false" customHeight="false" outlineLevel="0" collapsed="false">
      <c r="A204" s="112"/>
      <c r="B204" s="117"/>
      <c r="C204" s="112" t="n">
        <f aca="false">SUM(C203+1)</f>
        <v>199</v>
      </c>
      <c r="D204" s="121" t="n">
        <f aca="false">PMT($B$3/12,$B$2,$B$1)</f>
        <v>-13856.0845837024</v>
      </c>
      <c r="E204" s="121" t="n">
        <f aca="false">PPMT($B$3/12,C204,$B$2,$B$1)</f>
        <v>-7339.0424793972</v>
      </c>
      <c r="F204" s="121" t="n">
        <f aca="false">SUM(D204-E204)</f>
        <v>-6517.04210430517</v>
      </c>
      <c r="G204" s="122" t="n">
        <f aca="false">SUM(G203+E204)</f>
        <v>1035387.69420944</v>
      </c>
      <c r="H204" s="116"/>
      <c r="I204" s="112"/>
      <c r="J204" s="117"/>
      <c r="K204" s="112" t="n">
        <f aca="false">SUM(K203+1)</f>
        <v>199</v>
      </c>
      <c r="L204" s="121" t="n">
        <f aca="false">PMT($J$3/12,$J$2,$J$1)</f>
        <v>-15508.4661606394</v>
      </c>
      <c r="M204" s="121" t="n">
        <f aca="false">PPMT($J$3/12,K204,$J$2,$J$1)</f>
        <v>-8568.68926154784</v>
      </c>
      <c r="N204" s="121" t="n">
        <f aca="false">SUM(L204-M204)</f>
        <v>-6939.77689909151</v>
      </c>
      <c r="O204" s="122" t="n">
        <f aca="false">SUM(O203+M204)</f>
        <v>861862.497249381</v>
      </c>
    </row>
    <row r="205" customFormat="false" ht="12.75" hidden="false" customHeight="false" outlineLevel="0" collapsed="false">
      <c r="A205" s="112"/>
      <c r="B205" s="117"/>
      <c r="C205" s="112" t="n">
        <f aca="false">SUM(C204+1)</f>
        <v>200</v>
      </c>
      <c r="D205" s="121" t="n">
        <f aca="false">PMT($B$3/12,$B$2,$B$1)</f>
        <v>-13856.0845837024</v>
      </c>
      <c r="E205" s="121" t="n">
        <f aca="false">PPMT($B$3/12,C205,$B$2,$B$1)</f>
        <v>-7384.91149489343</v>
      </c>
      <c r="F205" s="121" t="n">
        <f aca="false">SUM(D205-E205)</f>
        <v>-6471.17308880893</v>
      </c>
      <c r="G205" s="122" t="n">
        <f aca="false">SUM(G204+E205)</f>
        <v>1028002.78271455</v>
      </c>
      <c r="H205" s="116"/>
      <c r="I205" s="112"/>
      <c r="J205" s="117"/>
      <c r="K205" s="112" t="n">
        <f aca="false">SUM(K204+1)</f>
        <v>200</v>
      </c>
      <c r="L205" s="121" t="n">
        <f aca="false">PMT($J$3/12,$J$2,$J$1)</f>
        <v>-15508.4661606394</v>
      </c>
      <c r="M205" s="121" t="n">
        <f aca="false">PPMT($J$3/12,K205,$J$2,$J$1)</f>
        <v>-8618.67328224021</v>
      </c>
      <c r="N205" s="121" t="n">
        <f aca="false">SUM(L205-M205)</f>
        <v>-6889.79287839915</v>
      </c>
      <c r="O205" s="122" t="n">
        <f aca="false">SUM(O204+M205)</f>
        <v>853243.82396714</v>
      </c>
    </row>
    <row r="206" customFormat="false" ht="12.75" hidden="false" customHeight="false" outlineLevel="0" collapsed="false">
      <c r="A206" s="112"/>
      <c r="B206" s="117"/>
      <c r="C206" s="112" t="n">
        <f aca="false">SUM(C205+1)</f>
        <v>201</v>
      </c>
      <c r="D206" s="121" t="n">
        <f aca="false">PMT($B$3/12,$B$2,$B$1)</f>
        <v>-13856.0845837024</v>
      </c>
      <c r="E206" s="121" t="n">
        <f aca="false">PPMT($B$3/12,C206,$B$2,$B$1)</f>
        <v>-7431.06719173652</v>
      </c>
      <c r="F206" s="121" t="n">
        <f aca="false">SUM(D206-E206)</f>
        <v>-6425.01739196585</v>
      </c>
      <c r="G206" s="122" t="n">
        <f aca="false">SUM(G205+E206)</f>
        <v>1020571.71552281</v>
      </c>
      <c r="H206" s="116"/>
      <c r="I206" s="112"/>
      <c r="J206" s="117"/>
      <c r="K206" s="112" t="n">
        <f aca="false">SUM(K205+1)</f>
        <v>201</v>
      </c>
      <c r="L206" s="121" t="n">
        <f aca="false">PMT($J$3/12,$J$2,$J$1)</f>
        <v>-15508.4661606394</v>
      </c>
      <c r="M206" s="121" t="n">
        <f aca="false">PPMT($J$3/12,K206,$J$2,$J$1)</f>
        <v>-8668.94887638661</v>
      </c>
      <c r="N206" s="121" t="n">
        <f aca="false">SUM(L206-M206)</f>
        <v>-6839.51728425275</v>
      </c>
      <c r="O206" s="122" t="n">
        <f aca="false">SUM(O205+M206)</f>
        <v>844574.875090754</v>
      </c>
    </row>
    <row r="207" customFormat="false" ht="12.75" hidden="false" customHeight="false" outlineLevel="0" collapsed="false">
      <c r="A207" s="112"/>
      <c r="B207" s="117"/>
      <c r="C207" s="112" t="n">
        <f aca="false">SUM(C206+1)</f>
        <v>202</v>
      </c>
      <c r="D207" s="121" t="n">
        <f aca="false">PMT($B$3/12,$B$2,$B$1)</f>
        <v>-13856.0845837024</v>
      </c>
      <c r="E207" s="121" t="n">
        <f aca="false">PPMT($B$3/12,C207,$B$2,$B$1)</f>
        <v>-7477.51136168487</v>
      </c>
      <c r="F207" s="121" t="n">
        <f aca="false">SUM(D207-E207)</f>
        <v>-6378.5732220175</v>
      </c>
      <c r="G207" s="122" t="n">
        <f aca="false">SUM(G206+E207)</f>
        <v>1013094.20416113</v>
      </c>
      <c r="H207" s="116"/>
      <c r="I207" s="112"/>
      <c r="J207" s="117"/>
      <c r="K207" s="112" t="n">
        <f aca="false">SUM(K206+1)</f>
        <v>202</v>
      </c>
      <c r="L207" s="121" t="n">
        <f aca="false">PMT($J$3/12,$J$2,$J$1)</f>
        <v>-15508.4661606394</v>
      </c>
      <c r="M207" s="121" t="n">
        <f aca="false">PPMT($J$3/12,K207,$J$2,$J$1)</f>
        <v>-8719.5177448322</v>
      </c>
      <c r="N207" s="121" t="n">
        <f aca="false">SUM(L207-M207)</f>
        <v>-6788.94841580715</v>
      </c>
      <c r="O207" s="122" t="n">
        <f aca="false">SUM(O206+M207)</f>
        <v>835855.357345922</v>
      </c>
    </row>
    <row r="208" customFormat="false" ht="12.75" hidden="false" customHeight="false" outlineLevel="0" collapsed="false">
      <c r="A208" s="112"/>
      <c r="B208" s="117"/>
      <c r="C208" s="112" t="n">
        <f aca="false">SUM(C207+1)</f>
        <v>203</v>
      </c>
      <c r="D208" s="121" t="n">
        <f aca="false">PMT($B$3/12,$B$2,$B$1)</f>
        <v>-13856.0845837024</v>
      </c>
      <c r="E208" s="121" t="n">
        <f aca="false">PPMT($B$3/12,C208,$B$2,$B$1)</f>
        <v>-7524.24580769541</v>
      </c>
      <c r="F208" s="121" t="n">
        <f aca="false">SUM(D208-E208)</f>
        <v>-6331.83877600696</v>
      </c>
      <c r="G208" s="122" t="n">
        <f aca="false">SUM(G207+E208)</f>
        <v>1005569.95835343</v>
      </c>
      <c r="H208" s="116"/>
      <c r="I208" s="112"/>
      <c r="J208" s="117"/>
      <c r="K208" s="112" t="n">
        <f aca="false">SUM(K207+1)</f>
        <v>203</v>
      </c>
      <c r="L208" s="121" t="n">
        <f aca="false">PMT($J$3/12,$J$2,$J$1)</f>
        <v>-15508.4661606394</v>
      </c>
      <c r="M208" s="121" t="n">
        <f aca="false">PPMT($J$3/12,K208,$J$2,$J$1)</f>
        <v>-8770.38159834372</v>
      </c>
      <c r="N208" s="121" t="n">
        <f aca="false">SUM(L208-M208)</f>
        <v>-6738.08456229563</v>
      </c>
      <c r="O208" s="122" t="n">
        <f aca="false">SUM(O207+M208)</f>
        <v>827084.975747578</v>
      </c>
    </row>
    <row r="209" customFormat="false" ht="12.75" hidden="false" customHeight="false" outlineLevel="0" collapsed="false">
      <c r="A209" s="112"/>
      <c r="B209" s="117" t="n">
        <f aca="false">SUM(D198:D209)</f>
        <v>-166273.015004428</v>
      </c>
      <c r="C209" s="112" t="n">
        <f aca="false">SUM(C208+1)</f>
        <v>204</v>
      </c>
      <c r="D209" s="121" t="n">
        <f aca="false">PMT($B$3/12,$B$2,$B$1)</f>
        <v>-13856.0845837024</v>
      </c>
      <c r="E209" s="121" t="n">
        <f aca="false">PPMT($B$3/12,C209,$B$2,$B$1)</f>
        <v>-7571.2723439935</v>
      </c>
      <c r="F209" s="121" t="n">
        <f aca="false">SUM(D209-E209)</f>
        <v>-6284.81223970886</v>
      </c>
      <c r="G209" s="122" t="n">
        <f aca="false">SUM(G208+E209)</f>
        <v>997998.686009437</v>
      </c>
      <c r="H209" s="116"/>
      <c r="I209" s="112"/>
      <c r="J209" s="117" t="n">
        <f aca="false">SUM(L198:L209)</f>
        <v>-186101.593927672</v>
      </c>
      <c r="K209" s="112" t="n">
        <f aca="false">SUM(K208+1)</f>
        <v>204</v>
      </c>
      <c r="L209" s="121" t="n">
        <f aca="false">PMT($J$3/12,$J$2,$J$1)</f>
        <v>-15508.4661606394</v>
      </c>
      <c r="M209" s="121" t="n">
        <f aca="false">PPMT($J$3/12,K209,$J$2,$J$1)</f>
        <v>-8821.54215766739</v>
      </c>
      <c r="N209" s="121" t="n">
        <f aca="false">SUM(L209-M209)</f>
        <v>-6686.92400297196</v>
      </c>
      <c r="O209" s="122" t="n">
        <f aca="false">SUM(O208+M209)</f>
        <v>818263.433589911</v>
      </c>
    </row>
    <row r="210" customFormat="false" ht="12.75" hidden="false" customHeight="false" outlineLevel="0" collapsed="false">
      <c r="A210" s="112"/>
      <c r="B210" s="117"/>
      <c r="C210" s="112" t="n">
        <f aca="false">SUM(C209+1)</f>
        <v>205</v>
      </c>
      <c r="D210" s="121" t="n">
        <f aca="false">PMT($B$3/12,$B$2,$B$1)</f>
        <v>-13856.0845837024</v>
      </c>
      <c r="E210" s="121" t="n">
        <f aca="false">PPMT($B$3/12,C210,$B$2,$B$1)</f>
        <v>-7618.59279614346</v>
      </c>
      <c r="F210" s="121" t="n">
        <f aca="false">SUM(D210-E210)</f>
        <v>-6237.4917875589</v>
      </c>
      <c r="G210" s="122" t="n">
        <f aca="false">SUM(G209+E210)</f>
        <v>990380.093213293</v>
      </c>
      <c r="H210" s="116"/>
      <c r="I210" s="112"/>
      <c r="J210" s="117"/>
      <c r="K210" s="112" t="n">
        <f aca="false">SUM(K209+1)</f>
        <v>205</v>
      </c>
      <c r="L210" s="121" t="n">
        <f aca="false">PMT($J$3/12,$J$2,$J$1)</f>
        <v>-15508.4661606394</v>
      </c>
      <c r="M210" s="121" t="n">
        <f aca="false">PPMT($J$3/12,K210,$J$2,$J$1)</f>
        <v>-8873.00115358712</v>
      </c>
      <c r="N210" s="121" t="n">
        <f aca="false">SUM(L210-M210)</f>
        <v>-6635.46500705223</v>
      </c>
      <c r="O210" s="122" t="n">
        <f aca="false">SUM(O209+M210)</f>
        <v>809390.432436323</v>
      </c>
    </row>
    <row r="211" customFormat="false" ht="12.75" hidden="false" customHeight="false" outlineLevel="0" collapsed="false">
      <c r="A211" s="112"/>
      <c r="B211" s="117"/>
      <c r="C211" s="112" t="n">
        <f aca="false">SUM(C210+1)</f>
        <v>206</v>
      </c>
      <c r="D211" s="121" t="n">
        <f aca="false">PMT($B$3/12,$B$2,$B$1)</f>
        <v>-13856.0845837024</v>
      </c>
      <c r="E211" s="121" t="n">
        <f aca="false">PPMT($B$3/12,C211,$B$2,$B$1)</f>
        <v>-7666.20900111936</v>
      </c>
      <c r="F211" s="121" t="n">
        <f aca="false">SUM(D211-E211)</f>
        <v>-6189.87558258301</v>
      </c>
      <c r="G211" s="122" t="n">
        <f aca="false">SUM(G210+E211)</f>
        <v>982713.884212174</v>
      </c>
      <c r="H211" s="116"/>
      <c r="I211" s="112"/>
      <c r="J211" s="117"/>
      <c r="K211" s="112" t="n">
        <f aca="false">SUM(K210+1)</f>
        <v>206</v>
      </c>
      <c r="L211" s="121" t="n">
        <f aca="false">PMT($J$3/12,$J$2,$J$1)</f>
        <v>-15508.4661606394</v>
      </c>
      <c r="M211" s="121" t="n">
        <f aca="false">PPMT($J$3/12,K211,$J$2,$J$1)</f>
        <v>-8924.76032698304</v>
      </c>
      <c r="N211" s="121" t="n">
        <f aca="false">SUM(L211-M211)</f>
        <v>-6583.70583365631</v>
      </c>
      <c r="O211" s="122" t="n">
        <f aca="false">SUM(O210+M211)</f>
        <v>800465.67210934</v>
      </c>
    </row>
    <row r="212" customFormat="false" ht="12.75" hidden="false" customHeight="false" outlineLevel="0" collapsed="false">
      <c r="A212" s="112"/>
      <c r="B212" s="117"/>
      <c r="C212" s="112" t="n">
        <f aca="false">SUM(C211+1)</f>
        <v>207</v>
      </c>
      <c r="D212" s="121" t="n">
        <f aca="false">PMT($B$3/12,$B$2,$B$1)</f>
        <v>-13856.0845837024</v>
      </c>
      <c r="E212" s="121" t="n">
        <f aca="false">PPMT($B$3/12,C212,$B$2,$B$1)</f>
        <v>-7714.12280737635</v>
      </c>
      <c r="F212" s="121" t="n">
        <f aca="false">SUM(D212-E212)</f>
        <v>-6141.96177632601</v>
      </c>
      <c r="G212" s="122" t="n">
        <f aca="false">SUM(G211+E212)</f>
        <v>974999.761404797</v>
      </c>
      <c r="H212" s="116"/>
      <c r="I212" s="112"/>
      <c r="J212" s="117"/>
      <c r="K212" s="112" t="n">
        <f aca="false">SUM(K211+1)</f>
        <v>207</v>
      </c>
      <c r="L212" s="121" t="n">
        <f aca="false">PMT($J$3/12,$J$2,$J$1)</f>
        <v>-15508.4661606394</v>
      </c>
      <c r="M212" s="121" t="n">
        <f aca="false">PPMT($J$3/12,K212,$J$2,$J$1)</f>
        <v>-8976.82142889045</v>
      </c>
      <c r="N212" s="121" t="n">
        <f aca="false">SUM(L212-M212)</f>
        <v>-6531.64473174891</v>
      </c>
      <c r="O212" s="122" t="n">
        <f aca="false">SUM(O211+M212)</f>
        <v>791488.85068045</v>
      </c>
    </row>
    <row r="213" customFormat="false" ht="12.75" hidden="false" customHeight="false" outlineLevel="0" collapsed="false">
      <c r="A213" s="112"/>
      <c r="B213" s="117"/>
      <c r="C213" s="112" t="n">
        <f aca="false">SUM(C212+1)</f>
        <v>208</v>
      </c>
      <c r="D213" s="121" t="n">
        <f aca="false">PMT($B$3/12,$B$2,$B$1)</f>
        <v>-13856.0845837024</v>
      </c>
      <c r="E213" s="121" t="n">
        <f aca="false">PPMT($B$3/12,C213,$B$2,$B$1)</f>
        <v>-7762.33607492246</v>
      </c>
      <c r="F213" s="121" t="n">
        <f aca="false">SUM(D213-E213)</f>
        <v>-6093.74850877991</v>
      </c>
      <c r="G213" s="122" t="n">
        <f aca="false">SUM(G212+E213)</f>
        <v>967237.425329875</v>
      </c>
      <c r="H213" s="116"/>
      <c r="I213" s="112"/>
      <c r="J213" s="117"/>
      <c r="K213" s="112" t="n">
        <f aca="false">SUM(K212+1)</f>
        <v>208</v>
      </c>
      <c r="L213" s="121" t="n">
        <f aca="false">PMT($J$3/12,$J$2,$J$1)</f>
        <v>-15508.4661606394</v>
      </c>
      <c r="M213" s="121" t="n">
        <f aca="false">PPMT($J$3/12,K213,$J$2,$J$1)</f>
        <v>-9029.18622055897</v>
      </c>
      <c r="N213" s="121" t="n">
        <f aca="false">SUM(L213-M213)</f>
        <v>-6479.27994008038</v>
      </c>
      <c r="O213" s="122" t="n">
        <f aca="false">SUM(O212+M213)</f>
        <v>782459.664459891</v>
      </c>
    </row>
    <row r="214" customFormat="false" ht="12.75" hidden="false" customHeight="false" outlineLevel="0" collapsed="false">
      <c r="A214" s="112"/>
      <c r="B214" s="117"/>
      <c r="C214" s="112" t="n">
        <f aca="false">SUM(C213+1)</f>
        <v>209</v>
      </c>
      <c r="D214" s="121" t="n">
        <f aca="false">PMT($B$3/12,$B$2,$B$1)</f>
        <v>-13856.0845837024</v>
      </c>
      <c r="E214" s="121" t="n">
        <f aca="false">PPMT($B$3/12,C214,$B$2,$B$1)</f>
        <v>-7810.85067539072</v>
      </c>
      <c r="F214" s="121" t="n">
        <f aca="false">SUM(D214-E214)</f>
        <v>-6045.23390831164</v>
      </c>
      <c r="G214" s="122" t="n">
        <f aca="false">SUM(G213+E214)</f>
        <v>959426.574654484</v>
      </c>
      <c r="H214" s="116"/>
      <c r="I214" s="112"/>
      <c r="J214" s="117"/>
      <c r="K214" s="112" t="n">
        <f aca="false">SUM(K213+1)</f>
        <v>209</v>
      </c>
      <c r="L214" s="121" t="n">
        <f aca="false">PMT($J$3/12,$J$2,$J$1)</f>
        <v>-15508.4661606394</v>
      </c>
      <c r="M214" s="121" t="n">
        <f aca="false">PPMT($J$3/12,K214,$J$2,$J$1)</f>
        <v>-9081.85647351224</v>
      </c>
      <c r="N214" s="121" t="n">
        <f aca="false">SUM(L214-M214)</f>
        <v>-6426.60968712712</v>
      </c>
      <c r="O214" s="122" t="n">
        <f aca="false">SUM(O213+M214)</f>
        <v>773377.807986379</v>
      </c>
    </row>
    <row r="215" customFormat="false" ht="12.75" hidden="false" customHeight="false" outlineLevel="0" collapsed="false">
      <c r="A215" s="112"/>
      <c r="B215" s="117"/>
      <c r="C215" s="112" t="n">
        <f aca="false">SUM(C214+1)</f>
        <v>210</v>
      </c>
      <c r="D215" s="121" t="n">
        <f aca="false">PMT($B$3/12,$B$2,$B$1)</f>
        <v>-13856.0845837024</v>
      </c>
      <c r="E215" s="121" t="n">
        <f aca="false">PPMT($B$3/12,C215,$B$2,$B$1)</f>
        <v>-7859.66849211191</v>
      </c>
      <c r="F215" s="121" t="n">
        <f aca="false">SUM(D215-E215)</f>
        <v>-5996.41609159045</v>
      </c>
      <c r="G215" s="122" t="n">
        <f aca="false">SUM(G214+E215)</f>
        <v>951566.906162372</v>
      </c>
      <c r="H215" s="116"/>
      <c r="I215" s="112"/>
      <c r="J215" s="117"/>
      <c r="K215" s="112" t="n">
        <f aca="false">SUM(K214+1)</f>
        <v>210</v>
      </c>
      <c r="L215" s="121" t="n">
        <f aca="false">PMT($J$3/12,$J$2,$J$1)</f>
        <v>-15508.4661606394</v>
      </c>
      <c r="M215" s="121" t="n">
        <f aca="false">PPMT($J$3/12,K215,$J$2,$J$1)</f>
        <v>-9134.83396960772</v>
      </c>
      <c r="N215" s="121" t="n">
        <f aca="false">SUM(L215-M215)</f>
        <v>-6373.63219103163</v>
      </c>
      <c r="O215" s="122" t="n">
        <f aca="false">SUM(O214+M215)</f>
        <v>764242.974016771</v>
      </c>
    </row>
    <row r="216" customFormat="false" ht="12.75" hidden="false" customHeight="false" outlineLevel="0" collapsed="false">
      <c r="A216" s="112"/>
      <c r="B216" s="117"/>
      <c r="C216" s="112" t="n">
        <f aca="false">SUM(C215+1)</f>
        <v>211</v>
      </c>
      <c r="D216" s="121" t="n">
        <f aca="false">PMT($B$3/12,$B$2,$B$1)</f>
        <v>-13856.0845837024</v>
      </c>
      <c r="E216" s="121" t="n">
        <f aca="false">PPMT($B$3/12,C216,$B$2,$B$1)</f>
        <v>-7908.79142018762</v>
      </c>
      <c r="F216" s="121" t="n">
        <f aca="false">SUM(D216-E216)</f>
        <v>-5947.29316351475</v>
      </c>
      <c r="G216" s="122" t="n">
        <f aca="false">SUM(G215+E216)</f>
        <v>943658.114742185</v>
      </c>
      <c r="H216" s="116"/>
      <c r="I216" s="112"/>
      <c r="J216" s="117"/>
      <c r="K216" s="112" t="n">
        <f aca="false">SUM(K215+1)</f>
        <v>211</v>
      </c>
      <c r="L216" s="121" t="n">
        <f aca="false">PMT($J$3/12,$J$2,$J$1)</f>
        <v>-15508.4661606394</v>
      </c>
      <c r="M216" s="121" t="n">
        <f aca="false">PPMT($J$3/12,K216,$J$2,$J$1)</f>
        <v>-9188.12050109711</v>
      </c>
      <c r="N216" s="121" t="n">
        <f aca="false">SUM(L216-M216)</f>
        <v>-6320.34565954225</v>
      </c>
      <c r="O216" s="122" t="n">
        <f aca="false">SUM(O215+M216)</f>
        <v>755054.853515674</v>
      </c>
    </row>
    <row r="217" customFormat="false" ht="12.75" hidden="false" customHeight="false" outlineLevel="0" collapsed="false">
      <c r="A217" s="112"/>
      <c r="B217" s="117"/>
      <c r="C217" s="112" t="n">
        <f aca="false">SUM(C216+1)</f>
        <v>212</v>
      </c>
      <c r="D217" s="121" t="n">
        <f aca="false">PMT($B$3/12,$B$2,$B$1)</f>
        <v>-13856.0845837024</v>
      </c>
      <c r="E217" s="121" t="n">
        <f aca="false">PPMT($B$3/12,C217,$B$2,$B$1)</f>
        <v>-7958.22136656379</v>
      </c>
      <c r="F217" s="121" t="n">
        <f aca="false">SUM(D217-E217)</f>
        <v>-5897.86321713858</v>
      </c>
      <c r="G217" s="122" t="n">
        <f aca="false">SUM(G216+E217)</f>
        <v>935699.893375621</v>
      </c>
      <c r="H217" s="116"/>
      <c r="I217" s="112"/>
      <c r="J217" s="117"/>
      <c r="K217" s="112" t="n">
        <f aca="false">SUM(K216+1)</f>
        <v>212</v>
      </c>
      <c r="L217" s="121" t="n">
        <f aca="false">PMT($J$3/12,$J$2,$J$1)</f>
        <v>-15508.4661606394</v>
      </c>
      <c r="M217" s="121" t="n">
        <f aca="false">PPMT($J$3/12,K217,$J$2,$J$1)</f>
        <v>-9241.71787068683</v>
      </c>
      <c r="N217" s="121" t="n">
        <f aca="false">SUM(L217-M217)</f>
        <v>-6266.74828995252</v>
      </c>
      <c r="O217" s="122" t="n">
        <f aca="false">SUM(O216+M217)</f>
        <v>745813.135644987</v>
      </c>
    </row>
    <row r="218" customFormat="false" ht="12.75" hidden="false" customHeight="false" outlineLevel="0" collapsed="false">
      <c r="A218" s="112"/>
      <c r="B218" s="117"/>
      <c r="C218" s="112" t="n">
        <f aca="false">SUM(C217+1)</f>
        <v>213</v>
      </c>
      <c r="D218" s="121" t="n">
        <f aca="false">PMT($B$3/12,$B$2,$B$1)</f>
        <v>-13856.0845837024</v>
      </c>
      <c r="E218" s="121" t="n">
        <f aca="false">PPMT($B$3/12,C218,$B$2,$B$1)</f>
        <v>-8007.96025010482</v>
      </c>
      <c r="F218" s="121" t="n">
        <f aca="false">SUM(D218-E218)</f>
        <v>-5848.12433359755</v>
      </c>
      <c r="G218" s="122" t="n">
        <f aca="false">SUM(G217+E218)</f>
        <v>927691.933125516</v>
      </c>
      <c r="H218" s="116"/>
      <c r="I218" s="112"/>
      <c r="J218" s="117"/>
      <c r="K218" s="112" t="n">
        <f aca="false">SUM(K217+1)</f>
        <v>213</v>
      </c>
      <c r="L218" s="121" t="n">
        <f aca="false">PMT($J$3/12,$J$2,$J$1)</f>
        <v>-15508.4661606394</v>
      </c>
      <c r="M218" s="121" t="n">
        <f aca="false">PPMT($J$3/12,K218,$J$2,$J$1)</f>
        <v>-9295.62789159918</v>
      </c>
      <c r="N218" s="121" t="n">
        <f aca="false">SUM(L218-M218)</f>
        <v>-6212.83826904018</v>
      </c>
      <c r="O218" s="122" t="n">
        <f aca="false">SUM(O217+M218)</f>
        <v>736517.507753388</v>
      </c>
    </row>
    <row r="219" customFormat="false" ht="12.75" hidden="false" customHeight="false" outlineLevel="0" collapsed="false">
      <c r="A219" s="112"/>
      <c r="B219" s="117"/>
      <c r="C219" s="112" t="n">
        <f aca="false">SUM(C218+1)</f>
        <v>214</v>
      </c>
      <c r="D219" s="121" t="n">
        <f aca="false">PMT($B$3/12,$B$2,$B$1)</f>
        <v>-13856.0845837024</v>
      </c>
      <c r="E219" s="121" t="n">
        <f aca="false">PPMT($B$3/12,C219,$B$2,$B$1)</f>
        <v>-8058.01000166797</v>
      </c>
      <c r="F219" s="121" t="n">
        <f aca="false">SUM(D219-E219)</f>
        <v>-5798.07458203439</v>
      </c>
      <c r="G219" s="122" t="n">
        <f aca="false">SUM(G218+E219)</f>
        <v>919633.923123848</v>
      </c>
      <c r="H219" s="116"/>
      <c r="I219" s="112"/>
      <c r="J219" s="117"/>
      <c r="K219" s="112" t="n">
        <f aca="false">SUM(K218+1)</f>
        <v>214</v>
      </c>
      <c r="L219" s="121" t="n">
        <f aca="false">PMT($J$3/12,$J$2,$J$1)</f>
        <v>-15508.4661606394</v>
      </c>
      <c r="M219" s="121" t="n">
        <f aca="false">PPMT($J$3/12,K219,$J$2,$J$1)</f>
        <v>-9349.8523876335</v>
      </c>
      <c r="N219" s="121" t="n">
        <f aca="false">SUM(L219-M219)</f>
        <v>-6158.61377300585</v>
      </c>
      <c r="O219" s="122" t="n">
        <f aca="false">SUM(O218+M219)</f>
        <v>727167.655365754</v>
      </c>
    </row>
    <row r="220" customFormat="false" ht="12.75" hidden="false" customHeight="false" outlineLevel="0" collapsed="false">
      <c r="A220" s="112"/>
      <c r="B220" s="117"/>
      <c r="C220" s="112" t="n">
        <f aca="false">SUM(C219+1)</f>
        <v>215</v>
      </c>
      <c r="D220" s="121" t="n">
        <f aca="false">PMT($B$3/12,$B$2,$B$1)</f>
        <v>-13856.0845837024</v>
      </c>
      <c r="E220" s="121" t="n">
        <f aca="false">PPMT($B$3/12,C220,$B$2,$B$1)</f>
        <v>-8108.37256417839</v>
      </c>
      <c r="F220" s="121" t="n">
        <f aca="false">SUM(D220-E220)</f>
        <v>-5747.71201952397</v>
      </c>
      <c r="G220" s="122" t="n">
        <f aca="false">SUM(G219+E220)</f>
        <v>911525.55055967</v>
      </c>
      <c r="H220" s="116"/>
      <c r="I220" s="112"/>
      <c r="J220" s="117"/>
      <c r="K220" s="112" t="n">
        <f aca="false">SUM(K219+1)</f>
        <v>215</v>
      </c>
      <c r="L220" s="121" t="n">
        <f aca="false">PMT($J$3/12,$J$2,$J$1)</f>
        <v>-15508.4661606394</v>
      </c>
      <c r="M220" s="121" t="n">
        <f aca="false">PPMT($J$3/12,K220,$J$2,$J$1)</f>
        <v>-9404.39319322803</v>
      </c>
      <c r="N220" s="121" t="n">
        <f aca="false">SUM(L220-M220)</f>
        <v>-6104.07296741132</v>
      </c>
      <c r="O220" s="122" t="n">
        <f aca="false">SUM(O219+M220)</f>
        <v>717763.262172526</v>
      </c>
    </row>
    <row r="221" customFormat="false" ht="12.75" hidden="false" customHeight="false" outlineLevel="0" collapsed="false">
      <c r="A221" s="112"/>
      <c r="B221" s="117" t="n">
        <f aca="false">SUM(D210:D221)</f>
        <v>-166273.015004428</v>
      </c>
      <c r="C221" s="112" t="n">
        <f aca="false">SUM(C220+1)</f>
        <v>216</v>
      </c>
      <c r="D221" s="121" t="n">
        <f aca="false">PMT($B$3/12,$B$2,$B$1)</f>
        <v>-13856.0845837024</v>
      </c>
      <c r="E221" s="121" t="n">
        <f aca="false">PPMT($B$3/12,C221,$B$2,$B$1)</f>
        <v>-8159.04989270451</v>
      </c>
      <c r="F221" s="121" t="n">
        <f aca="false">SUM(D221-E221)</f>
        <v>-5697.03469099785</v>
      </c>
      <c r="G221" s="122" t="n">
        <f aca="false">SUM(G220+E221)</f>
        <v>903366.500666965</v>
      </c>
      <c r="H221" s="116"/>
      <c r="I221" s="112"/>
      <c r="J221" s="117" t="n">
        <f aca="false">SUM(L210:L221)</f>
        <v>-186101.593927672</v>
      </c>
      <c r="K221" s="112" t="n">
        <f aca="false">SUM(K220+1)</f>
        <v>216</v>
      </c>
      <c r="L221" s="121" t="n">
        <f aca="false">PMT($J$3/12,$J$2,$J$1)</f>
        <v>-15508.4661606394</v>
      </c>
      <c r="M221" s="121" t="n">
        <f aca="false">PPMT($J$3/12,K221,$J$2,$J$1)</f>
        <v>-9459.25215352186</v>
      </c>
      <c r="N221" s="121" t="n">
        <f aca="false">SUM(L221-M221)</f>
        <v>-6049.21400711749</v>
      </c>
      <c r="O221" s="122" t="n">
        <f aca="false">SUM(O220+M221)</f>
        <v>708304.010019005</v>
      </c>
    </row>
    <row r="222" customFormat="false" ht="12.75" hidden="false" customHeight="false" outlineLevel="0" collapsed="false">
      <c r="A222" s="112"/>
      <c r="B222" s="117"/>
      <c r="C222" s="112" t="n">
        <f aca="false">SUM(C221+1)</f>
        <v>217</v>
      </c>
      <c r="D222" s="121" t="n">
        <f aca="false">PMT($B$3/12,$B$2,$B$1)</f>
        <v>-13856.0845837024</v>
      </c>
      <c r="E222" s="121" t="n">
        <f aca="false">PPMT($B$3/12,C222,$B$2,$B$1)</f>
        <v>-8210.04395453392</v>
      </c>
      <c r="F222" s="121" t="n">
        <f aca="false">SUM(D222-E222)</f>
        <v>-5646.04062916845</v>
      </c>
      <c r="G222" s="122" t="n">
        <f aca="false">SUM(G221+E222)</f>
        <v>895156.456712431</v>
      </c>
      <c r="H222" s="116"/>
      <c r="I222" s="112"/>
      <c r="J222" s="117"/>
      <c r="K222" s="112" t="n">
        <f aca="false">SUM(K221+1)</f>
        <v>217</v>
      </c>
      <c r="L222" s="121" t="n">
        <f aca="false">PMT($J$3/12,$J$2,$J$1)</f>
        <v>-15508.4661606394</v>
      </c>
      <c r="M222" s="121" t="n">
        <f aca="false">PPMT($J$3/12,K222,$J$2,$J$1)</f>
        <v>-9514.43112441741</v>
      </c>
      <c r="N222" s="121" t="n">
        <f aca="false">SUM(L222-M222)</f>
        <v>-5994.03503622194</v>
      </c>
      <c r="O222" s="122" t="n">
        <f aca="false">SUM(O221+M222)</f>
        <v>698789.578894587</v>
      </c>
    </row>
    <row r="223" customFormat="false" ht="12.75" hidden="false" customHeight="false" outlineLevel="0" collapsed="false">
      <c r="A223" s="112"/>
      <c r="B223" s="117"/>
      <c r="C223" s="112" t="n">
        <f aca="false">SUM(C222+1)</f>
        <v>218</v>
      </c>
      <c r="D223" s="121" t="n">
        <f aca="false">PMT($B$3/12,$B$2,$B$1)</f>
        <v>-13856.0845837024</v>
      </c>
      <c r="E223" s="121" t="n">
        <f aca="false">PPMT($B$3/12,C223,$B$2,$B$1)</f>
        <v>-8261.35672924975</v>
      </c>
      <c r="F223" s="121" t="n">
        <f aca="false">SUM(D223-E223)</f>
        <v>-5594.72785445261</v>
      </c>
      <c r="G223" s="122" t="n">
        <f aca="false">SUM(G222+E223)</f>
        <v>886895.099983182</v>
      </c>
      <c r="H223" s="116"/>
      <c r="I223" s="112"/>
      <c r="J223" s="117"/>
      <c r="K223" s="112" t="n">
        <f aca="false">SUM(K222+1)</f>
        <v>218</v>
      </c>
      <c r="L223" s="121" t="n">
        <f aca="false">PMT($J$3/12,$J$2,$J$1)</f>
        <v>-15508.4661606394</v>
      </c>
      <c r="M223" s="121" t="n">
        <f aca="false">PPMT($J$3/12,K223,$J$2,$J$1)</f>
        <v>-9569.93197264318</v>
      </c>
      <c r="N223" s="121" t="n">
        <f aca="false">SUM(L223-M223)</f>
        <v>-5938.53418799618</v>
      </c>
      <c r="O223" s="122" t="n">
        <f aca="false">SUM(O222+M223)</f>
        <v>689219.646921944</v>
      </c>
    </row>
    <row r="224" customFormat="false" ht="12.75" hidden="false" customHeight="false" outlineLevel="0" collapsed="false">
      <c r="A224" s="112"/>
      <c r="B224" s="117"/>
      <c r="C224" s="112" t="n">
        <f aca="false">SUM(C223+1)</f>
        <v>219</v>
      </c>
      <c r="D224" s="121" t="n">
        <f aca="false">PMT($B$3/12,$B$2,$B$1)</f>
        <v>-13856.0845837024</v>
      </c>
      <c r="E224" s="121" t="n">
        <f aca="false">PPMT($B$3/12,C224,$B$2,$B$1)</f>
        <v>-8312.99020880757</v>
      </c>
      <c r="F224" s="121" t="n">
        <f aca="false">SUM(D224-E224)</f>
        <v>-5543.0943748948</v>
      </c>
      <c r="G224" s="122" t="n">
        <f aca="false">SUM(G223+E224)</f>
        <v>878582.109774374</v>
      </c>
      <c r="H224" s="116"/>
      <c r="I224" s="112"/>
      <c r="J224" s="117"/>
      <c r="K224" s="112" t="n">
        <f aca="false">SUM(K223+1)</f>
        <v>219</v>
      </c>
      <c r="L224" s="121" t="n">
        <f aca="false">PMT($J$3/12,$J$2,$J$1)</f>
        <v>-15508.4661606394</v>
      </c>
      <c r="M224" s="121" t="n">
        <f aca="false">PPMT($J$3/12,K224,$J$2,$J$1)</f>
        <v>-9625.75657581692</v>
      </c>
      <c r="N224" s="121" t="n">
        <f aca="false">SUM(L224-M224)</f>
        <v>-5882.70958482243</v>
      </c>
      <c r="O224" s="122" t="n">
        <f aca="false">SUM(O223+M224)</f>
        <v>679593.890346127</v>
      </c>
    </row>
    <row r="225" customFormat="false" ht="12.75" hidden="false" customHeight="false" outlineLevel="0" collapsed="false">
      <c r="A225" s="112"/>
      <c r="B225" s="117"/>
      <c r="C225" s="112" t="n">
        <f aca="false">SUM(C224+1)</f>
        <v>220</v>
      </c>
      <c r="D225" s="121" t="n">
        <f aca="false">PMT($B$3/12,$B$2,$B$1)</f>
        <v>-13856.0845837024</v>
      </c>
      <c r="E225" s="121" t="n">
        <f aca="false">PPMT($B$3/12,C225,$B$2,$B$1)</f>
        <v>-8364.94639761261</v>
      </c>
      <c r="F225" s="121" t="n">
        <f aca="false">SUM(D225-E225)</f>
        <v>-5491.13818608975</v>
      </c>
      <c r="G225" s="122" t="n">
        <f aca="false">SUM(G224+E225)</f>
        <v>870217.163376762</v>
      </c>
      <c r="H225" s="116"/>
      <c r="I225" s="112"/>
      <c r="J225" s="117"/>
      <c r="K225" s="112" t="n">
        <f aca="false">SUM(K224+1)</f>
        <v>220</v>
      </c>
      <c r="L225" s="121" t="n">
        <f aca="false">PMT($J$3/12,$J$2,$J$1)</f>
        <v>-15508.4661606394</v>
      </c>
      <c r="M225" s="121" t="n">
        <f aca="false">PPMT($J$3/12,K225,$J$2,$J$1)</f>
        <v>-9681.90682250919</v>
      </c>
      <c r="N225" s="121" t="n">
        <f aca="false">SUM(L225-M225)</f>
        <v>-5826.55933813016</v>
      </c>
      <c r="O225" s="122" t="n">
        <f aca="false">SUM(O224+M225)</f>
        <v>669911.983523618</v>
      </c>
    </row>
    <row r="226" customFormat="false" ht="12.75" hidden="false" customHeight="false" outlineLevel="0" collapsed="false">
      <c r="A226" s="112"/>
      <c r="B226" s="117"/>
      <c r="C226" s="112" t="n">
        <f aca="false">SUM(C225+1)</f>
        <v>221</v>
      </c>
      <c r="D226" s="121" t="n">
        <f aca="false">PMT($B$3/12,$B$2,$B$1)</f>
        <v>-13856.0845837024</v>
      </c>
      <c r="E226" s="121" t="n">
        <f aca="false">PPMT($B$3/12,C226,$B$2,$B$1)</f>
        <v>-8417.22731259769</v>
      </c>
      <c r="F226" s="121" t="n">
        <f aca="false">SUM(D226-E226)</f>
        <v>-5438.85727110467</v>
      </c>
      <c r="G226" s="122" t="n">
        <f aca="false">SUM(G225+E226)</f>
        <v>861799.936064164</v>
      </c>
      <c r="H226" s="116"/>
      <c r="I226" s="112"/>
      <c r="J226" s="117"/>
      <c r="K226" s="112" t="n">
        <f aca="false">SUM(K225+1)</f>
        <v>221</v>
      </c>
      <c r="L226" s="121" t="n">
        <f aca="false">PMT($J$3/12,$J$2,$J$1)</f>
        <v>-15508.4661606394</v>
      </c>
      <c r="M226" s="121" t="n">
        <f aca="false">PPMT($J$3/12,K226,$J$2,$J$1)</f>
        <v>-9738.38461230716</v>
      </c>
      <c r="N226" s="121" t="n">
        <f aca="false">SUM(L226-M226)</f>
        <v>-5770.08154833219</v>
      </c>
      <c r="O226" s="122" t="n">
        <f aca="false">SUM(O225+M226)</f>
        <v>660173.598911311</v>
      </c>
    </row>
    <row r="227" customFormat="false" ht="12.75" hidden="false" customHeight="false" outlineLevel="0" collapsed="false">
      <c r="A227" s="112"/>
      <c r="B227" s="117"/>
      <c r="C227" s="112" t="n">
        <f aca="false">SUM(C226+1)</f>
        <v>222</v>
      </c>
      <c r="D227" s="121" t="n">
        <f aca="false">PMT($B$3/12,$B$2,$B$1)</f>
        <v>-13856.0845837024</v>
      </c>
      <c r="E227" s="121" t="n">
        <f aca="false">PPMT($B$3/12,C227,$B$2,$B$1)</f>
        <v>-8469.83498330143</v>
      </c>
      <c r="F227" s="121" t="n">
        <f aca="false">SUM(D227-E227)</f>
        <v>-5386.24960040094</v>
      </c>
      <c r="G227" s="122" t="n">
        <f aca="false">SUM(G226+E227)</f>
        <v>853330.101080862</v>
      </c>
      <c r="H227" s="116"/>
      <c r="I227" s="112"/>
      <c r="J227" s="117"/>
      <c r="K227" s="112" t="n">
        <f aca="false">SUM(K226+1)</f>
        <v>222</v>
      </c>
      <c r="L227" s="121" t="n">
        <f aca="false">PMT($J$3/12,$J$2,$J$1)</f>
        <v>-15508.4661606394</v>
      </c>
      <c r="M227" s="121" t="n">
        <f aca="false">PPMT($J$3/12,K227,$J$2,$J$1)</f>
        <v>-9795.19185587896</v>
      </c>
      <c r="N227" s="121" t="n">
        <f aca="false">SUM(L227-M227)</f>
        <v>-5713.2743047604</v>
      </c>
      <c r="O227" s="122" t="n">
        <f aca="false">SUM(O226+M227)</f>
        <v>650378.407055432</v>
      </c>
    </row>
    <row r="228" customFormat="false" ht="12.75" hidden="false" customHeight="false" outlineLevel="0" collapsed="false">
      <c r="A228" s="112"/>
      <c r="B228" s="117"/>
      <c r="C228" s="112" t="n">
        <f aca="false">SUM(C227+1)</f>
        <v>223</v>
      </c>
      <c r="D228" s="121" t="n">
        <f aca="false">PMT($B$3/12,$B$2,$B$1)</f>
        <v>-13856.0845837024</v>
      </c>
      <c r="E228" s="121" t="n">
        <f aca="false">PPMT($B$3/12,C228,$B$2,$B$1)</f>
        <v>-8522.77145194707</v>
      </c>
      <c r="F228" s="121" t="n">
        <f aca="false">SUM(D228-E228)</f>
        <v>-5333.3131317553</v>
      </c>
      <c r="G228" s="122" t="n">
        <f aca="false">SUM(G227+E228)</f>
        <v>844807.329628915</v>
      </c>
      <c r="H228" s="116"/>
      <c r="I228" s="112"/>
      <c r="J228" s="117"/>
      <c r="K228" s="112" t="n">
        <f aca="false">SUM(K227+1)</f>
        <v>223</v>
      </c>
      <c r="L228" s="121" t="n">
        <f aca="false">PMT($J$3/12,$J$2,$J$1)</f>
        <v>-15508.4661606394</v>
      </c>
      <c r="M228" s="121" t="n">
        <f aca="false">PPMT($J$3/12,K228,$J$2,$J$1)</f>
        <v>-9852.33047503825</v>
      </c>
      <c r="N228" s="121" t="n">
        <f aca="false">SUM(L228-M228)</f>
        <v>-5656.1356856011</v>
      </c>
      <c r="O228" s="122" t="n">
        <f aca="false">SUM(O227+M228)</f>
        <v>640526.076580393</v>
      </c>
    </row>
    <row r="229" customFormat="false" ht="12.75" hidden="false" customHeight="false" outlineLevel="0" collapsed="false">
      <c r="A229" s="112"/>
      <c r="B229" s="117"/>
      <c r="C229" s="112" t="n">
        <f aca="false">SUM(C228+1)</f>
        <v>224</v>
      </c>
      <c r="D229" s="121" t="n">
        <f aca="false">PMT($B$3/12,$B$2,$B$1)</f>
        <v>-13856.0845837024</v>
      </c>
      <c r="E229" s="121" t="n">
        <f aca="false">PPMT($B$3/12,C229,$B$2,$B$1)</f>
        <v>-8576.03877352173</v>
      </c>
      <c r="F229" s="121" t="n">
        <f aca="false">SUM(D229-E229)</f>
        <v>-5280.04581018063</v>
      </c>
      <c r="G229" s="122" t="n">
        <f aca="false">SUM(G228+E229)</f>
        <v>836231.290855394</v>
      </c>
      <c r="H229" s="116"/>
      <c r="I229" s="112"/>
      <c r="J229" s="117"/>
      <c r="K229" s="112" t="n">
        <f aca="false">SUM(K228+1)</f>
        <v>224</v>
      </c>
      <c r="L229" s="121" t="n">
        <f aca="false">PMT($J$3/12,$J$2,$J$1)</f>
        <v>-15508.4661606394</v>
      </c>
      <c r="M229" s="121" t="n">
        <f aca="false">PPMT($J$3/12,K229,$J$2,$J$1)</f>
        <v>-9909.80240280931</v>
      </c>
      <c r="N229" s="121" t="n">
        <f aca="false">SUM(L229-M229)</f>
        <v>-5598.66375783005</v>
      </c>
      <c r="O229" s="122" t="n">
        <f aca="false">SUM(O228+M229)</f>
        <v>630616.274177584</v>
      </c>
    </row>
    <row r="230" customFormat="false" ht="12.75" hidden="false" customHeight="false" outlineLevel="0" collapsed="false">
      <c r="A230" s="112"/>
      <c r="B230" s="117"/>
      <c r="C230" s="112" t="n">
        <f aca="false">SUM(C229+1)</f>
        <v>225</v>
      </c>
      <c r="D230" s="121" t="n">
        <f aca="false">PMT($B$3/12,$B$2,$B$1)</f>
        <v>-13856.0845837024</v>
      </c>
      <c r="E230" s="121" t="n">
        <f aca="false">PPMT($B$3/12,C230,$B$2,$B$1)</f>
        <v>-8629.63901585625</v>
      </c>
      <c r="F230" s="121" t="n">
        <f aca="false">SUM(D230-E230)</f>
        <v>-5226.44556784612</v>
      </c>
      <c r="G230" s="122" t="n">
        <f aca="false">SUM(G229+E230)</f>
        <v>827601.651839537</v>
      </c>
      <c r="H230" s="116"/>
      <c r="I230" s="112"/>
      <c r="J230" s="117"/>
      <c r="K230" s="112" t="n">
        <f aca="false">SUM(K229+1)</f>
        <v>225</v>
      </c>
      <c r="L230" s="121" t="n">
        <f aca="false">PMT($J$3/12,$J$2,$J$1)</f>
        <v>-15508.4661606394</v>
      </c>
      <c r="M230" s="121" t="n">
        <f aca="false">PPMT($J$3/12,K230,$J$2,$J$1)</f>
        <v>-9967.60958349236</v>
      </c>
      <c r="N230" s="121" t="n">
        <f aca="false">SUM(L230-M230)</f>
        <v>-5540.85657714699</v>
      </c>
      <c r="O230" s="122" t="n">
        <f aca="false">SUM(O229+M230)</f>
        <v>620648.664594092</v>
      </c>
    </row>
    <row r="231" customFormat="false" ht="12.75" hidden="false" customHeight="false" outlineLevel="0" collapsed="false">
      <c r="A231" s="112"/>
      <c r="B231" s="117"/>
      <c r="C231" s="112" t="n">
        <f aca="false">SUM(C230+1)</f>
        <v>226</v>
      </c>
      <c r="D231" s="121" t="n">
        <f aca="false">PMT($B$3/12,$B$2,$B$1)</f>
        <v>-13856.0845837024</v>
      </c>
      <c r="E231" s="121" t="n">
        <f aca="false">PPMT($B$3/12,C231,$B$2,$B$1)</f>
        <v>-8683.57425970535</v>
      </c>
      <c r="F231" s="121" t="n">
        <f aca="false">SUM(D231-E231)</f>
        <v>-5172.51032399702</v>
      </c>
      <c r="G231" s="122" t="n">
        <f aca="false">SUM(G230+E231)</f>
        <v>818918.077579832</v>
      </c>
      <c r="H231" s="116"/>
      <c r="I231" s="112"/>
      <c r="J231" s="117"/>
      <c r="K231" s="112" t="n">
        <f aca="false">SUM(K230+1)</f>
        <v>226</v>
      </c>
      <c r="L231" s="121" t="n">
        <f aca="false">PMT($J$3/12,$J$2,$J$1)</f>
        <v>-15508.4661606394</v>
      </c>
      <c r="M231" s="121" t="n">
        <f aca="false">PPMT($J$3/12,K231,$J$2,$J$1)</f>
        <v>-10025.7539727294</v>
      </c>
      <c r="N231" s="121" t="n">
        <f aca="false">SUM(L231-M231)</f>
        <v>-5482.71218790996</v>
      </c>
      <c r="O231" s="122" t="n">
        <f aca="false">SUM(O230+M231)</f>
        <v>610622.910621362</v>
      </c>
    </row>
    <row r="232" customFormat="false" ht="12.75" hidden="false" customHeight="false" outlineLevel="0" collapsed="false">
      <c r="A232" s="112"/>
      <c r="B232" s="117"/>
      <c r="C232" s="112" t="n">
        <f aca="false">SUM(C231+1)</f>
        <v>227</v>
      </c>
      <c r="D232" s="121" t="n">
        <f aca="false">PMT($B$3/12,$B$2,$B$1)</f>
        <v>-13856.0845837024</v>
      </c>
      <c r="E232" s="121" t="n">
        <f aca="false">PPMT($B$3/12,C232,$B$2,$B$1)</f>
        <v>-8737.84659882851</v>
      </c>
      <c r="F232" s="121" t="n">
        <f aca="false">SUM(D232-E232)</f>
        <v>-5118.23798487386</v>
      </c>
      <c r="G232" s="122" t="n">
        <f aca="false">SUM(G231+E232)</f>
        <v>810180.230981003</v>
      </c>
      <c r="H232" s="116"/>
      <c r="I232" s="112"/>
      <c r="J232" s="117"/>
      <c r="K232" s="112" t="n">
        <f aca="false">SUM(K231+1)</f>
        <v>227</v>
      </c>
      <c r="L232" s="121" t="n">
        <f aca="false">PMT($J$3/12,$J$2,$J$1)</f>
        <v>-15508.4661606394</v>
      </c>
      <c r="M232" s="121" t="n">
        <f aca="false">PPMT($J$3/12,K232,$J$2,$J$1)</f>
        <v>-10084.2375375703</v>
      </c>
      <c r="N232" s="121" t="n">
        <f aca="false">SUM(L232-M232)</f>
        <v>-5424.22862306903</v>
      </c>
      <c r="O232" s="122" t="n">
        <f aca="false">SUM(O231+M232)</f>
        <v>600538.673083792</v>
      </c>
    </row>
    <row r="233" customFormat="false" ht="12.75" hidden="false" customHeight="false" outlineLevel="0" collapsed="false">
      <c r="A233" s="112"/>
      <c r="B233" s="117" t="n">
        <f aca="false">SUM(D222:D233)</f>
        <v>-166273.015004428</v>
      </c>
      <c r="C233" s="112" t="n">
        <f aca="false">SUM(C232+1)</f>
        <v>228</v>
      </c>
      <c r="D233" s="121" t="n">
        <f aca="false">PMT($B$3/12,$B$2,$B$1)</f>
        <v>-13856.0845837024</v>
      </c>
      <c r="E233" s="121" t="n">
        <f aca="false">PPMT($B$3/12,C233,$B$2,$B$1)</f>
        <v>-8792.45814007119</v>
      </c>
      <c r="F233" s="121" t="n">
        <f aca="false">SUM(D233-E233)</f>
        <v>-5063.62644363118</v>
      </c>
      <c r="G233" s="122" t="n">
        <f aca="false">SUM(G232+E233)</f>
        <v>801387.772840932</v>
      </c>
      <c r="H233" s="116"/>
      <c r="I233" s="112"/>
      <c r="J233" s="117" t="n">
        <f aca="false">SUM(L222:L233)</f>
        <v>-186101.593927672</v>
      </c>
      <c r="K233" s="112" t="n">
        <f aca="false">SUM(K232+1)</f>
        <v>228</v>
      </c>
      <c r="L233" s="121" t="n">
        <f aca="false">PMT($J$3/12,$J$2,$J$1)</f>
        <v>-15508.4661606394</v>
      </c>
      <c r="M233" s="121" t="n">
        <f aca="false">PPMT($J$3/12,K233,$J$2,$J$1)</f>
        <v>-10143.0622565395</v>
      </c>
      <c r="N233" s="121" t="n">
        <f aca="false">SUM(L233-M233)</f>
        <v>-5365.40390409988</v>
      </c>
      <c r="O233" s="122" t="n">
        <f aca="false">SUM(O232+M233)</f>
        <v>590395.610827253</v>
      </c>
    </row>
    <row r="234" customFormat="false" ht="12.75" hidden="false" customHeight="false" outlineLevel="0" collapsed="false">
      <c r="A234" s="112"/>
      <c r="B234" s="117"/>
      <c r="C234" s="112" t="n">
        <f aca="false">SUM(C233+1)</f>
        <v>229</v>
      </c>
      <c r="D234" s="121" t="n">
        <f aca="false">PMT($B$3/12,$B$2,$B$1)</f>
        <v>-13856.0845837024</v>
      </c>
      <c r="E234" s="121" t="n">
        <f aca="false">PPMT($B$3/12,C234,$B$2,$B$1)</f>
        <v>-8847.41100344663</v>
      </c>
      <c r="F234" s="121" t="n">
        <f aca="false">SUM(D234-E234)</f>
        <v>-5008.67358025574</v>
      </c>
      <c r="G234" s="122" t="n">
        <f aca="false">SUM(G233+E234)</f>
        <v>792540.361837486</v>
      </c>
      <c r="H234" s="116"/>
      <c r="I234" s="112"/>
      <c r="J234" s="117"/>
      <c r="K234" s="112" t="n">
        <f aca="false">SUM(K233+1)</f>
        <v>229</v>
      </c>
      <c r="L234" s="121" t="n">
        <f aca="false">PMT($J$3/12,$J$2,$J$1)</f>
        <v>-15508.4661606394</v>
      </c>
      <c r="M234" s="121" t="n">
        <f aca="false">PPMT($J$3/12,K234,$J$2,$J$1)</f>
        <v>-10202.2301197026</v>
      </c>
      <c r="N234" s="121" t="n">
        <f aca="false">SUM(L234-M234)</f>
        <v>-5306.23604093672</v>
      </c>
      <c r="O234" s="122" t="n">
        <f aca="false">SUM(O233+M234)</f>
        <v>580193.38070755</v>
      </c>
    </row>
    <row r="235" customFormat="false" ht="12.75" hidden="false" customHeight="false" outlineLevel="0" collapsed="false">
      <c r="A235" s="112"/>
      <c r="B235" s="117"/>
      <c r="C235" s="112" t="n">
        <f aca="false">SUM(C234+1)</f>
        <v>230</v>
      </c>
      <c r="D235" s="121" t="n">
        <f aca="false">PMT($B$3/12,$B$2,$B$1)</f>
        <v>-13856.0845837024</v>
      </c>
      <c r="E235" s="121" t="n">
        <f aca="false">PPMT($B$3/12,C235,$B$2,$B$1)</f>
        <v>-8902.70732221817</v>
      </c>
      <c r="F235" s="121" t="n">
        <f aca="false">SUM(D235-E235)</f>
        <v>-4953.37726148419</v>
      </c>
      <c r="G235" s="122" t="n">
        <f aca="false">SUM(G234+E235)</f>
        <v>783637.654515267</v>
      </c>
      <c r="H235" s="116"/>
      <c r="I235" s="112"/>
      <c r="J235" s="117"/>
      <c r="K235" s="112" t="n">
        <f aca="false">SUM(K234+1)</f>
        <v>230</v>
      </c>
      <c r="L235" s="121" t="n">
        <f aca="false">PMT($J$3/12,$J$2,$J$1)</f>
        <v>-15508.4661606394</v>
      </c>
      <c r="M235" s="121" t="n">
        <f aca="false">PPMT($J$3/12,K235,$J$2,$J$1)</f>
        <v>-10261.7431287342</v>
      </c>
      <c r="N235" s="121" t="n">
        <f aca="false">SUM(L235-M235)</f>
        <v>-5246.72303190512</v>
      </c>
      <c r="O235" s="122" t="n">
        <f aca="false">SUM(O234+M235)</f>
        <v>569931.637578816</v>
      </c>
    </row>
    <row r="236" customFormat="false" ht="12.75" hidden="false" customHeight="false" outlineLevel="0" collapsed="false">
      <c r="A236" s="112"/>
      <c r="B236" s="117"/>
      <c r="C236" s="112" t="n">
        <f aca="false">SUM(C235+1)</f>
        <v>231</v>
      </c>
      <c r="D236" s="121" t="n">
        <f aca="false">PMT($B$3/12,$B$2,$B$1)</f>
        <v>-13856.0845837024</v>
      </c>
      <c r="E236" s="121" t="n">
        <f aca="false">PPMT($B$3/12,C236,$B$2,$B$1)</f>
        <v>-8958.34924298203</v>
      </c>
      <c r="F236" s="121" t="n">
        <f aca="false">SUM(D236-E236)</f>
        <v>-4897.73534072033</v>
      </c>
      <c r="G236" s="122" t="n">
        <f aca="false">SUM(G235+E236)</f>
        <v>774679.305272285</v>
      </c>
      <c r="H236" s="116"/>
      <c r="I236" s="112"/>
      <c r="J236" s="117"/>
      <c r="K236" s="112" t="n">
        <f aca="false">SUM(K235+1)</f>
        <v>231</v>
      </c>
      <c r="L236" s="121" t="n">
        <f aca="false">PMT($J$3/12,$J$2,$J$1)</f>
        <v>-15508.4661606394</v>
      </c>
      <c r="M236" s="121" t="n">
        <f aca="false">PPMT($J$3/12,K236,$J$2,$J$1)</f>
        <v>-10321.6032969852</v>
      </c>
      <c r="N236" s="121" t="n">
        <f aca="false">SUM(L236-M236)</f>
        <v>-5186.86286365417</v>
      </c>
      <c r="O236" s="122" t="n">
        <f aca="false">SUM(O235+M236)</f>
        <v>559610.034281831</v>
      </c>
    </row>
    <row r="237" customFormat="false" ht="12.75" hidden="false" customHeight="false" outlineLevel="0" collapsed="false">
      <c r="A237" s="112"/>
      <c r="B237" s="117"/>
      <c r="C237" s="112" t="n">
        <f aca="false">SUM(C236+1)</f>
        <v>232</v>
      </c>
      <c r="D237" s="121" t="n">
        <f aca="false">PMT($B$3/12,$B$2,$B$1)</f>
        <v>-13856.0845837024</v>
      </c>
      <c r="E237" s="121" t="n">
        <f aca="false">PPMT($B$3/12,C237,$B$2,$B$1)</f>
        <v>-9014.33892575068</v>
      </c>
      <c r="F237" s="121" t="n">
        <f aca="false">SUM(D237-E237)</f>
        <v>-4841.74565795169</v>
      </c>
      <c r="G237" s="122" t="n">
        <f aca="false">SUM(G236+E237)</f>
        <v>765664.966346535</v>
      </c>
      <c r="H237" s="116"/>
      <c r="I237" s="112"/>
      <c r="J237" s="117"/>
      <c r="K237" s="112" t="n">
        <f aca="false">SUM(K236+1)</f>
        <v>232</v>
      </c>
      <c r="L237" s="121" t="n">
        <f aca="false">PMT($J$3/12,$J$2,$J$1)</f>
        <v>-15508.4661606394</v>
      </c>
      <c r="M237" s="121" t="n">
        <f aca="false">PPMT($J$3/12,K237,$J$2,$J$1)</f>
        <v>-10381.8126495509</v>
      </c>
      <c r="N237" s="121" t="n">
        <f aca="false">SUM(L237-M237)</f>
        <v>-5126.65351108843</v>
      </c>
      <c r="O237" s="122" t="n">
        <f aca="false">SUM(O236+M237)</f>
        <v>549228.22163228</v>
      </c>
    </row>
    <row r="238" customFormat="false" ht="12.75" hidden="false" customHeight="false" outlineLevel="0" collapsed="false">
      <c r="A238" s="112"/>
      <c r="B238" s="117"/>
      <c r="C238" s="112" t="n">
        <f aca="false">SUM(C237+1)</f>
        <v>233</v>
      </c>
      <c r="D238" s="121" t="n">
        <f aca="false">PMT($B$3/12,$B$2,$B$1)</f>
        <v>-13856.0845837024</v>
      </c>
      <c r="E238" s="121" t="n">
        <f aca="false">PPMT($B$3/12,C238,$B$2,$B$1)</f>
        <v>-9070.67854403661</v>
      </c>
      <c r="F238" s="121" t="n">
        <f aca="false">SUM(D238-E238)</f>
        <v>-4785.40603966575</v>
      </c>
      <c r="G238" s="122" t="n">
        <f aca="false">SUM(G237+E238)</f>
        <v>756594.287802498</v>
      </c>
      <c r="H238" s="116"/>
      <c r="I238" s="112"/>
      <c r="J238" s="117"/>
      <c r="K238" s="112" t="n">
        <f aca="false">SUM(K237+1)</f>
        <v>233</v>
      </c>
      <c r="L238" s="121" t="n">
        <f aca="false">PMT($J$3/12,$J$2,$J$1)</f>
        <v>-15508.4661606394</v>
      </c>
      <c r="M238" s="121" t="n">
        <f aca="false">PPMT($J$3/12,K238,$J$2,$J$1)</f>
        <v>-10442.37322334</v>
      </c>
      <c r="N238" s="121" t="n">
        <f aca="false">SUM(L238-M238)</f>
        <v>-5066.09293729938</v>
      </c>
      <c r="O238" s="122" t="n">
        <f aca="false">SUM(O237+M238)</f>
        <v>538785.84840894</v>
      </c>
    </row>
    <row r="239" customFormat="false" ht="12.75" hidden="false" customHeight="false" outlineLevel="0" collapsed="false">
      <c r="A239" s="112"/>
      <c r="B239" s="117"/>
      <c r="C239" s="112" t="n">
        <f aca="false">SUM(C238+1)</f>
        <v>234</v>
      </c>
      <c r="D239" s="121" t="n">
        <f aca="false">PMT($B$3/12,$B$2,$B$1)</f>
        <v>-13856.0845837024</v>
      </c>
      <c r="E239" s="121" t="n">
        <f aca="false">PPMT($B$3/12,C239,$B$2,$B$1)</f>
        <v>-9127.37028493685</v>
      </c>
      <c r="F239" s="121" t="n">
        <f aca="false">SUM(D239-E239)</f>
        <v>-4728.71429876552</v>
      </c>
      <c r="G239" s="122" t="n">
        <f aca="false">SUM(G238+E239)</f>
        <v>747466.917517561</v>
      </c>
      <c r="H239" s="116"/>
      <c r="I239" s="112"/>
      <c r="J239" s="117"/>
      <c r="K239" s="112" t="n">
        <f aca="false">SUM(K238+1)</f>
        <v>234</v>
      </c>
      <c r="L239" s="121" t="n">
        <f aca="false">PMT($J$3/12,$J$2,$J$1)</f>
        <v>-15508.4661606394</v>
      </c>
      <c r="M239" s="121" t="n">
        <f aca="false">PPMT($J$3/12,K239,$J$2,$J$1)</f>
        <v>-10503.2870671428</v>
      </c>
      <c r="N239" s="121" t="n">
        <f aca="false">SUM(L239-M239)</f>
        <v>-5005.17909349657</v>
      </c>
      <c r="O239" s="122" t="n">
        <f aca="false">SUM(O238+M239)</f>
        <v>528282.561341797</v>
      </c>
    </row>
    <row r="240" customFormat="false" ht="12.75" hidden="false" customHeight="false" outlineLevel="0" collapsed="false">
      <c r="A240" s="112"/>
      <c r="B240" s="117"/>
      <c r="C240" s="112" t="n">
        <f aca="false">SUM(C239+1)</f>
        <v>235</v>
      </c>
      <c r="D240" s="121" t="n">
        <f aca="false">PMT($B$3/12,$B$2,$B$1)</f>
        <v>-13856.0845837024</v>
      </c>
      <c r="E240" s="121" t="n">
        <f aca="false">PPMT($B$3/12,C240,$B$2,$B$1)</f>
        <v>-9184.4163492177</v>
      </c>
      <c r="F240" s="121" t="n">
        <f aca="false">SUM(D240-E240)</f>
        <v>-4671.66823448466</v>
      </c>
      <c r="G240" s="122" t="n">
        <f aca="false">SUM(G239+E240)</f>
        <v>738282.501168344</v>
      </c>
      <c r="H240" s="116"/>
      <c r="I240" s="112"/>
      <c r="J240" s="117"/>
      <c r="K240" s="112" t="n">
        <f aca="false">SUM(K239+1)</f>
        <v>235</v>
      </c>
      <c r="L240" s="121" t="n">
        <f aca="false">PMT($J$3/12,$J$2,$J$1)</f>
        <v>-15508.4661606394</v>
      </c>
      <c r="M240" s="121" t="n">
        <f aca="false">PPMT($J$3/12,K240,$J$2,$J$1)</f>
        <v>-10564.5562417011</v>
      </c>
      <c r="N240" s="121" t="n">
        <f aca="false">SUM(L240-M240)</f>
        <v>-4943.90991893823</v>
      </c>
      <c r="O240" s="122" t="n">
        <f aca="false">SUM(O239+M240)</f>
        <v>517718.005100096</v>
      </c>
    </row>
    <row r="241" customFormat="false" ht="12.75" hidden="false" customHeight="false" outlineLevel="0" collapsed="false">
      <c r="A241" s="112"/>
      <c r="B241" s="117"/>
      <c r="C241" s="112" t="n">
        <f aca="false">SUM(C240+1)</f>
        <v>236</v>
      </c>
      <c r="D241" s="121" t="n">
        <f aca="false">PMT($B$3/12,$B$2,$B$1)</f>
        <v>-13856.0845837024</v>
      </c>
      <c r="E241" s="121" t="n">
        <f aca="false">PPMT($B$3/12,C241,$B$2,$B$1)</f>
        <v>-9241.81895140031</v>
      </c>
      <c r="F241" s="121" t="n">
        <f aca="false">SUM(D241-E241)</f>
        <v>-4614.26563230205</v>
      </c>
      <c r="G241" s="122" t="n">
        <f aca="false">SUM(G240+E241)</f>
        <v>729040.682216943</v>
      </c>
      <c r="H241" s="116"/>
      <c r="I241" s="112"/>
      <c r="J241" s="117"/>
      <c r="K241" s="112" t="n">
        <f aca="false">SUM(K240+1)</f>
        <v>236</v>
      </c>
      <c r="L241" s="121" t="n">
        <f aca="false">PMT($J$3/12,$J$2,$J$1)</f>
        <v>-15508.4661606394</v>
      </c>
      <c r="M241" s="121" t="n">
        <f aca="false">PPMT($J$3/12,K241,$J$2,$J$1)</f>
        <v>-10626.1828197777</v>
      </c>
      <c r="N241" s="121" t="n">
        <f aca="false">SUM(L241-M241)</f>
        <v>-4882.28334086164</v>
      </c>
      <c r="O241" s="122" t="n">
        <f aca="false">SUM(O240+M241)</f>
        <v>507091.822280318</v>
      </c>
    </row>
    <row r="242" customFormat="false" ht="12.75" hidden="false" customHeight="false" outlineLevel="0" collapsed="false">
      <c r="A242" s="112"/>
      <c r="B242" s="117"/>
      <c r="C242" s="112" t="n">
        <f aca="false">SUM(C241+1)</f>
        <v>237</v>
      </c>
      <c r="D242" s="121" t="n">
        <f aca="false">PMT($B$3/12,$B$2,$B$1)</f>
        <v>-13856.0845837024</v>
      </c>
      <c r="E242" s="121" t="n">
        <f aca="false">PPMT($B$3/12,C242,$B$2,$B$1)</f>
        <v>-9299.58031984657</v>
      </c>
      <c r="F242" s="121" t="n">
        <f aca="false">SUM(D242-E242)</f>
        <v>-4556.5042638558</v>
      </c>
      <c r="G242" s="122" t="n">
        <f aca="false">SUM(G241+E242)</f>
        <v>719741.101897097</v>
      </c>
      <c r="H242" s="116"/>
      <c r="I242" s="112"/>
      <c r="J242" s="117"/>
      <c r="K242" s="112" t="n">
        <f aca="false">SUM(K241+1)</f>
        <v>237</v>
      </c>
      <c r="L242" s="121" t="n">
        <f aca="false">PMT($J$3/12,$J$2,$J$1)</f>
        <v>-15508.4661606394</v>
      </c>
      <c r="M242" s="121" t="n">
        <f aca="false">PPMT($J$3/12,K242,$J$2,$J$1)</f>
        <v>-10688.1688862264</v>
      </c>
      <c r="N242" s="121" t="n">
        <f aca="false">SUM(L242-M242)</f>
        <v>-4820.29727441294</v>
      </c>
      <c r="O242" s="122" t="n">
        <f aca="false">SUM(O241+M242)</f>
        <v>496403.653394092</v>
      </c>
    </row>
    <row r="243" customFormat="false" ht="12.75" hidden="false" customHeight="false" outlineLevel="0" collapsed="false">
      <c r="A243" s="112"/>
      <c r="B243" s="117"/>
      <c r="C243" s="112" t="n">
        <f aca="false">SUM(C242+1)</f>
        <v>238</v>
      </c>
      <c r="D243" s="121" t="n">
        <f aca="false">PMT($B$3/12,$B$2,$B$1)</f>
        <v>-13856.0845837024</v>
      </c>
      <c r="E243" s="121" t="n">
        <f aca="false">PPMT($B$3/12,C243,$B$2,$B$1)</f>
        <v>-9357.70269684561</v>
      </c>
      <c r="F243" s="121" t="n">
        <f aca="false">SUM(D243-E243)</f>
        <v>-4498.38188685675</v>
      </c>
      <c r="G243" s="122" t="n">
        <f aca="false">SUM(G242+E243)</f>
        <v>710383.399200251</v>
      </c>
      <c r="H243" s="116"/>
      <c r="I243" s="112"/>
      <c r="J243" s="117"/>
      <c r="K243" s="112" t="n">
        <f aca="false">SUM(K242+1)</f>
        <v>238</v>
      </c>
      <c r="L243" s="121" t="n">
        <f aca="false">PMT($J$3/12,$J$2,$J$1)</f>
        <v>-15508.4661606394</v>
      </c>
      <c r="M243" s="121" t="n">
        <f aca="false">PPMT($J$3/12,K243,$J$2,$J$1)</f>
        <v>-10750.5165380627</v>
      </c>
      <c r="N243" s="121" t="n">
        <f aca="false">SUM(L243-M243)</f>
        <v>-4757.94962257661</v>
      </c>
      <c r="O243" s="122" t="n">
        <f aca="false">SUM(O242+M243)</f>
        <v>485653.136856029</v>
      </c>
    </row>
    <row r="244" customFormat="false" ht="12.75" hidden="false" customHeight="false" outlineLevel="0" collapsed="false">
      <c r="A244" s="112"/>
      <c r="B244" s="117"/>
      <c r="C244" s="112" t="n">
        <f aca="false">SUM(C243+1)</f>
        <v>239</v>
      </c>
      <c r="D244" s="121" t="n">
        <f aca="false">PMT($B$3/12,$B$2,$B$1)</f>
        <v>-13856.0845837024</v>
      </c>
      <c r="E244" s="121" t="n">
        <f aca="false">PPMT($B$3/12,C244,$B$2,$B$1)</f>
        <v>-9416.18833870089</v>
      </c>
      <c r="F244" s="121" t="n">
        <f aca="false">SUM(D244-E244)</f>
        <v>-4439.89624500147</v>
      </c>
      <c r="G244" s="122" t="n">
        <f aca="false">SUM(G243+E244)</f>
        <v>700967.21086155</v>
      </c>
      <c r="H244" s="116"/>
      <c r="I244" s="112"/>
      <c r="J244" s="117"/>
      <c r="K244" s="112" t="n">
        <f aca="false">SUM(K243+1)</f>
        <v>239</v>
      </c>
      <c r="L244" s="121" t="n">
        <f aca="false">PMT($J$3/12,$J$2,$J$1)</f>
        <v>-15508.4661606394</v>
      </c>
      <c r="M244" s="121" t="n">
        <f aca="false">PPMT($J$3/12,K244,$J$2,$J$1)</f>
        <v>-10813.2278845348</v>
      </c>
      <c r="N244" s="121" t="n">
        <f aca="false">SUM(L244-M244)</f>
        <v>-4695.23827610459</v>
      </c>
      <c r="O244" s="122" t="n">
        <f aca="false">SUM(O243+M244)</f>
        <v>474839.908971494</v>
      </c>
    </row>
    <row r="245" customFormat="false" ht="12.75" hidden="false" customHeight="false" outlineLevel="0" collapsed="false">
      <c r="A245" s="112"/>
      <c r="B245" s="117" t="n">
        <f aca="false">SUM(D234:D245)</f>
        <v>-166273.015004428</v>
      </c>
      <c r="C245" s="112" t="n">
        <f aca="false">SUM(C244+1)</f>
        <v>240</v>
      </c>
      <c r="D245" s="121" t="n">
        <f aca="false">PMT($B$3/12,$B$2,$B$1)</f>
        <v>-13856.0845837024</v>
      </c>
      <c r="E245" s="121" t="n">
        <f aca="false">PPMT($B$3/12,C245,$B$2,$B$1)</f>
        <v>-9475.03951581777</v>
      </c>
      <c r="F245" s="121" t="n">
        <f aca="false">SUM(D245-E245)</f>
        <v>-4381.04506788459</v>
      </c>
      <c r="G245" s="122" t="n">
        <f aca="false">SUM(G244+E245)</f>
        <v>691492.171345732</v>
      </c>
      <c r="H245" s="116"/>
      <c r="I245" s="112"/>
      <c r="J245" s="117" t="n">
        <f aca="false">SUM(L234:L245)</f>
        <v>-186101.593927672</v>
      </c>
      <c r="K245" s="112" t="n">
        <f aca="false">SUM(K244+1)</f>
        <v>240</v>
      </c>
      <c r="L245" s="121" t="n">
        <f aca="false">PMT($J$3/12,$J$2,$J$1)</f>
        <v>-15508.4661606394</v>
      </c>
      <c r="M245" s="121" t="n">
        <f aca="false">PPMT($J$3/12,K245,$J$2,$J$1)</f>
        <v>-10876.3050471946</v>
      </c>
      <c r="N245" s="121" t="n">
        <f aca="false">SUM(L245-M245)</f>
        <v>-4632.16111344479</v>
      </c>
      <c r="O245" s="122" t="n">
        <f aca="false">SUM(O244+M245)</f>
        <v>463963.6039243</v>
      </c>
    </row>
    <row r="246" customFormat="false" ht="12.75" hidden="false" customHeight="false" outlineLevel="0" collapsed="false">
      <c r="A246" s="112"/>
      <c r="B246" s="117"/>
      <c r="C246" s="112" t="n">
        <f aca="false">SUM(C245+1)</f>
        <v>241</v>
      </c>
      <c r="D246" s="121" t="n">
        <f aca="false">PMT($B$3/12,$B$2,$B$1)</f>
        <v>-13856.0845837024</v>
      </c>
      <c r="E246" s="121" t="n">
        <f aca="false">PPMT($B$3/12,C246,$B$2,$B$1)</f>
        <v>-9534.25851279164</v>
      </c>
      <c r="F246" s="121" t="n">
        <f aca="false">SUM(D246-E246)</f>
        <v>-4321.82607091073</v>
      </c>
      <c r="G246" s="122" t="n">
        <f aca="false">SUM(G245+E246)</f>
        <v>681957.912832941</v>
      </c>
      <c r="H246" s="116"/>
      <c r="I246" s="112"/>
      <c r="J246" s="117"/>
      <c r="K246" s="112" t="n">
        <f aca="false">SUM(K245+1)</f>
        <v>241</v>
      </c>
      <c r="L246" s="121" t="n">
        <f aca="false">PMT($J$3/12,$J$2,$J$1)</f>
        <v>-15508.4661606394</v>
      </c>
      <c r="M246" s="121" t="n">
        <f aca="false">PPMT($J$3/12,K246,$J$2,$J$1)</f>
        <v>-10939.7501599699</v>
      </c>
      <c r="N246" s="121" t="n">
        <f aca="false">SUM(L246-M246)</f>
        <v>-4568.7160006695</v>
      </c>
      <c r="O246" s="122" t="n">
        <f aca="false">SUM(O245+M246)</f>
        <v>453023.85376433</v>
      </c>
    </row>
    <row r="247" customFormat="false" ht="12.75" hidden="false" customHeight="false" outlineLevel="0" collapsed="false">
      <c r="A247" s="112"/>
      <c r="B247" s="117"/>
      <c r="C247" s="112" t="n">
        <f aca="false">SUM(C246+1)</f>
        <v>242</v>
      </c>
      <c r="D247" s="121" t="n">
        <f aca="false">PMT($B$3/12,$B$2,$B$1)</f>
        <v>-13856.0845837024</v>
      </c>
      <c r="E247" s="121" t="n">
        <f aca="false">PPMT($B$3/12,C247,$B$2,$B$1)</f>
        <v>-9593.84762849659</v>
      </c>
      <c r="F247" s="121" t="n">
        <f aca="false">SUM(D247-E247)</f>
        <v>-4262.23695520577</v>
      </c>
      <c r="G247" s="122" t="n">
        <f aca="false">SUM(G246+E247)</f>
        <v>672364.065204444</v>
      </c>
      <c r="H247" s="116"/>
      <c r="I247" s="112"/>
      <c r="J247" s="117"/>
      <c r="K247" s="112" t="n">
        <f aca="false">SUM(K246+1)</f>
        <v>242</v>
      </c>
      <c r="L247" s="121" t="n">
        <f aca="false">PMT($J$3/12,$J$2,$J$1)</f>
        <v>-15508.4661606394</v>
      </c>
      <c r="M247" s="121" t="n">
        <f aca="false">PPMT($J$3/12,K247,$J$2,$J$1)</f>
        <v>-11003.5653692364</v>
      </c>
      <c r="N247" s="121" t="n">
        <f aca="false">SUM(L247-M247)</f>
        <v>-4504.900791403</v>
      </c>
      <c r="O247" s="122" t="n">
        <f aca="false">SUM(O246+M247)</f>
        <v>442020.288395093</v>
      </c>
    </row>
    <row r="248" customFormat="false" ht="12.75" hidden="false" customHeight="false" outlineLevel="0" collapsed="false">
      <c r="A248" s="112"/>
      <c r="B248" s="117"/>
      <c r="C248" s="112" t="n">
        <f aca="false">SUM(C247+1)</f>
        <v>243</v>
      </c>
      <c r="D248" s="121" t="n">
        <f aca="false">PMT($B$3/12,$B$2,$B$1)</f>
        <v>-13856.0845837024</v>
      </c>
      <c r="E248" s="121" t="n">
        <f aca="false">PPMT($B$3/12,C248,$B$2,$B$1)</f>
        <v>-9653.80917617469</v>
      </c>
      <c r="F248" s="121" t="n">
        <f aca="false">SUM(D248-E248)</f>
        <v>-4202.27540752768</v>
      </c>
      <c r="G248" s="122" t="n">
        <f aca="false">SUM(G247+E248)</f>
        <v>662710.256028269</v>
      </c>
      <c r="H248" s="116"/>
      <c r="I248" s="112"/>
      <c r="J248" s="117"/>
      <c r="K248" s="112" t="n">
        <f aca="false">SUM(K247+1)</f>
        <v>243</v>
      </c>
      <c r="L248" s="121" t="n">
        <f aca="false">PMT($J$3/12,$J$2,$J$1)</f>
        <v>-15508.4661606394</v>
      </c>
      <c r="M248" s="121" t="n">
        <f aca="false">PPMT($J$3/12,K248,$J$2,$J$1)</f>
        <v>-11067.7528338902</v>
      </c>
      <c r="N248" s="121" t="n">
        <f aca="false">SUM(L248-M248)</f>
        <v>-4440.71332674912</v>
      </c>
      <c r="O248" s="122" t="n">
        <f aca="false">SUM(O247+M248)</f>
        <v>430952.535561203</v>
      </c>
    </row>
    <row r="249" customFormat="false" ht="12.75" hidden="false" customHeight="false" outlineLevel="0" collapsed="false">
      <c r="A249" s="112"/>
      <c r="B249" s="117"/>
      <c r="C249" s="112" t="n">
        <f aca="false">SUM(C248+1)</f>
        <v>244</v>
      </c>
      <c r="D249" s="121" t="n">
        <f aca="false">PMT($B$3/12,$B$2,$B$1)</f>
        <v>-13856.0845837024</v>
      </c>
      <c r="E249" s="121" t="n">
        <f aca="false">PPMT($B$3/12,C249,$B$2,$B$1)</f>
        <v>-9714.14548352579</v>
      </c>
      <c r="F249" s="121" t="n">
        <f aca="false">SUM(D249-E249)</f>
        <v>-4141.93910017658</v>
      </c>
      <c r="G249" s="122" t="n">
        <f aca="false">SUM(G248+E249)</f>
        <v>652996.110544744</v>
      </c>
      <c r="H249" s="116"/>
      <c r="I249" s="112"/>
      <c r="J249" s="117"/>
      <c r="K249" s="112" t="n">
        <f aca="false">SUM(K248+1)</f>
        <v>244</v>
      </c>
      <c r="L249" s="121" t="n">
        <f aca="false">PMT($J$3/12,$J$2,$J$1)</f>
        <v>-15508.4661606394</v>
      </c>
      <c r="M249" s="121" t="n">
        <f aca="false">PPMT($J$3/12,K249,$J$2,$J$1)</f>
        <v>-11132.3147254213</v>
      </c>
      <c r="N249" s="121" t="n">
        <f aca="false">SUM(L249-M249)</f>
        <v>-4376.15143521809</v>
      </c>
      <c r="O249" s="122" t="n">
        <f aca="false">SUM(O248+M249)</f>
        <v>419820.220835782</v>
      </c>
    </row>
    <row r="250" customFormat="false" ht="12.75" hidden="false" customHeight="false" outlineLevel="0" collapsed="false">
      <c r="A250" s="112"/>
      <c r="B250" s="117"/>
      <c r="C250" s="112" t="n">
        <f aca="false">SUM(C249+1)</f>
        <v>245</v>
      </c>
      <c r="D250" s="121" t="n">
        <f aca="false">PMT($B$3/12,$B$2,$B$1)</f>
        <v>-13856.0845837024</v>
      </c>
      <c r="E250" s="121" t="n">
        <f aca="false">PPMT($B$3/12,C250,$B$2,$B$1)</f>
        <v>-9774.85889279782</v>
      </c>
      <c r="F250" s="121" t="n">
        <f aca="false">SUM(D250-E250)</f>
        <v>-4081.22569090454</v>
      </c>
      <c r="G250" s="122" t="n">
        <f aca="false">SUM(G249+E250)</f>
        <v>643221.251651946</v>
      </c>
      <c r="H250" s="116"/>
      <c r="I250" s="112"/>
      <c r="J250" s="117"/>
      <c r="K250" s="112" t="n">
        <f aca="false">SUM(K249+1)</f>
        <v>245</v>
      </c>
      <c r="L250" s="121" t="n">
        <f aca="false">PMT($J$3/12,$J$2,$J$1)</f>
        <v>-15508.4661606394</v>
      </c>
      <c r="M250" s="121" t="n">
        <f aca="false">PPMT($J$3/12,K250,$J$2,$J$1)</f>
        <v>-11197.2532279862</v>
      </c>
      <c r="N250" s="121" t="n">
        <f aca="false">SUM(L250-M250)</f>
        <v>-4311.21293265314</v>
      </c>
      <c r="O250" s="122" t="n">
        <f aca="false">SUM(O249+M250)</f>
        <v>408622.967607796</v>
      </c>
    </row>
    <row r="251" customFormat="false" ht="12.75" hidden="false" customHeight="false" outlineLevel="0" collapsed="false">
      <c r="A251" s="112"/>
      <c r="B251" s="117"/>
      <c r="C251" s="112" t="n">
        <f aca="false">SUM(C250+1)</f>
        <v>246</v>
      </c>
      <c r="D251" s="121" t="n">
        <f aca="false">PMT($B$3/12,$B$2,$B$1)</f>
        <v>-13856.0845837024</v>
      </c>
      <c r="E251" s="121" t="n">
        <f aca="false">PPMT($B$3/12,C251,$B$2,$B$1)</f>
        <v>-9835.95176087781</v>
      </c>
      <c r="F251" s="121" t="n">
        <f aca="false">SUM(D251-E251)</f>
        <v>-4020.13282282455</v>
      </c>
      <c r="G251" s="122" t="n">
        <f aca="false">SUM(G250+E251)</f>
        <v>633385.299891068</v>
      </c>
      <c r="H251" s="116"/>
      <c r="I251" s="112"/>
      <c r="J251" s="117"/>
      <c r="K251" s="112" t="n">
        <f aca="false">SUM(K250+1)</f>
        <v>246</v>
      </c>
      <c r="L251" s="121" t="n">
        <f aca="false">PMT($J$3/12,$J$2,$J$1)</f>
        <v>-15508.4661606394</v>
      </c>
      <c r="M251" s="121" t="n">
        <f aca="false">PPMT($J$3/12,K251,$J$2,$J$1)</f>
        <v>-11262.5705384828</v>
      </c>
      <c r="N251" s="121" t="n">
        <f aca="false">SUM(L251-M251)</f>
        <v>-4245.89562215656</v>
      </c>
      <c r="O251" s="122" t="n">
        <f aca="false">SUM(O250+M251)</f>
        <v>397360.397069313</v>
      </c>
    </row>
    <row r="252" customFormat="false" ht="12.75" hidden="false" customHeight="false" outlineLevel="0" collapsed="false">
      <c r="A252" s="112"/>
      <c r="B252" s="117"/>
      <c r="C252" s="112" t="n">
        <f aca="false">SUM(C251+1)</f>
        <v>247</v>
      </c>
      <c r="D252" s="121" t="n">
        <f aca="false">PMT($B$3/12,$B$2,$B$1)</f>
        <v>-13856.0845837024</v>
      </c>
      <c r="E252" s="121" t="n">
        <f aca="false">PPMT($B$3/12,C252,$B$2,$B$1)</f>
        <v>-9897.42645938329</v>
      </c>
      <c r="F252" s="121" t="n">
        <f aca="false">SUM(D252-E252)</f>
        <v>-3958.65812431907</v>
      </c>
      <c r="G252" s="122" t="n">
        <f aca="false">SUM(G251+E252)</f>
        <v>623487.873431685</v>
      </c>
      <c r="H252" s="116"/>
      <c r="I252" s="112"/>
      <c r="J252" s="117"/>
      <c r="K252" s="112" t="n">
        <f aca="false">SUM(K251+1)</f>
        <v>247</v>
      </c>
      <c r="L252" s="121" t="n">
        <f aca="false">PMT($J$3/12,$J$2,$J$1)</f>
        <v>-15508.4661606394</v>
      </c>
      <c r="M252" s="121" t="n">
        <f aca="false">PPMT($J$3/12,K252,$J$2,$J$1)</f>
        <v>-11328.268866624</v>
      </c>
      <c r="N252" s="121" t="n">
        <f aca="false">SUM(L252-M252)</f>
        <v>-4180.1972940154</v>
      </c>
      <c r="O252" s="122" t="n">
        <f aca="false">SUM(O251+M252)</f>
        <v>386032.128202689</v>
      </c>
    </row>
    <row r="253" customFormat="false" ht="12.75" hidden="false" customHeight="false" outlineLevel="0" collapsed="false">
      <c r="A253" s="112"/>
      <c r="B253" s="117"/>
      <c r="C253" s="112" t="n">
        <f aca="false">SUM(C252+1)</f>
        <v>248</v>
      </c>
      <c r="D253" s="121" t="n">
        <f aca="false">PMT($B$3/12,$B$2,$B$1)</f>
        <v>-13856.0845837024</v>
      </c>
      <c r="E253" s="121" t="n">
        <f aca="false">PPMT($B$3/12,C253,$B$2,$B$1)</f>
        <v>-9959.28537475444</v>
      </c>
      <c r="F253" s="121" t="n">
        <f aca="false">SUM(D253-E253)</f>
        <v>-3896.79920894793</v>
      </c>
      <c r="G253" s="122" t="n">
        <f aca="false">SUM(G252+E253)</f>
        <v>613528.58805693</v>
      </c>
      <c r="H253" s="116"/>
      <c r="I253" s="112"/>
      <c r="J253" s="117"/>
      <c r="K253" s="112" t="n">
        <f aca="false">SUM(K252+1)</f>
        <v>248</v>
      </c>
      <c r="L253" s="121" t="n">
        <f aca="false">PMT($J$3/12,$J$2,$J$1)</f>
        <v>-15508.4661606394</v>
      </c>
      <c r="M253" s="121" t="n">
        <f aca="false">PPMT($J$3/12,K253,$J$2,$J$1)</f>
        <v>-11394.3504350126</v>
      </c>
      <c r="N253" s="121" t="n">
        <f aca="false">SUM(L253-M253)</f>
        <v>-4114.11572562676</v>
      </c>
      <c r="O253" s="122" t="n">
        <f aca="false">SUM(O252+M253)</f>
        <v>374637.777767676</v>
      </c>
    </row>
    <row r="254" customFormat="false" ht="12.75" hidden="false" customHeight="false" outlineLevel="0" collapsed="false">
      <c r="A254" s="112"/>
      <c r="B254" s="117"/>
      <c r="C254" s="112" t="n">
        <f aca="false">SUM(C253+1)</f>
        <v>249</v>
      </c>
      <c r="D254" s="121" t="n">
        <f aca="false">PMT($B$3/12,$B$2,$B$1)</f>
        <v>-13856.0845837024</v>
      </c>
      <c r="E254" s="121" t="n">
        <f aca="false">PPMT($B$3/12,C254,$B$2,$B$1)</f>
        <v>-10021.5309083467</v>
      </c>
      <c r="F254" s="121" t="n">
        <f aca="false">SUM(D254-E254)</f>
        <v>-3834.55367535571</v>
      </c>
      <c r="G254" s="122" t="n">
        <f aca="false">SUM(G253+E254)</f>
        <v>603507.057148584</v>
      </c>
      <c r="H254" s="116"/>
      <c r="I254" s="112"/>
      <c r="J254" s="117"/>
      <c r="K254" s="112" t="n">
        <f aca="false">SUM(K253+1)</f>
        <v>249</v>
      </c>
      <c r="L254" s="121" t="n">
        <f aca="false">PMT($J$3/12,$J$2,$J$1)</f>
        <v>-15508.4661606394</v>
      </c>
      <c r="M254" s="121" t="n">
        <f aca="false">PPMT($J$3/12,K254,$J$2,$J$1)</f>
        <v>-11460.8174792168</v>
      </c>
      <c r="N254" s="121" t="n">
        <f aca="false">SUM(L254-M254)</f>
        <v>-4047.64868142252</v>
      </c>
      <c r="O254" s="122" t="n">
        <f aca="false">SUM(O253+M254)</f>
        <v>363176.960288459</v>
      </c>
    </row>
    <row r="255" customFormat="false" ht="12.75" hidden="false" customHeight="false" outlineLevel="0" collapsed="false">
      <c r="A255" s="112"/>
      <c r="B255" s="117"/>
      <c r="C255" s="112" t="n">
        <f aca="false">SUM(C254+1)</f>
        <v>250</v>
      </c>
      <c r="D255" s="121" t="n">
        <f aca="false">PMT($B$3/12,$B$2,$B$1)</f>
        <v>-13856.0845837024</v>
      </c>
      <c r="E255" s="121" t="n">
        <f aca="false">PPMT($B$3/12,C255,$B$2,$B$1)</f>
        <v>-10084.1654765238</v>
      </c>
      <c r="F255" s="121" t="n">
        <f aca="false">SUM(D255-E255)</f>
        <v>-3771.91910717854</v>
      </c>
      <c r="G255" s="122" t="n">
        <f aca="false">SUM(G254+E255)</f>
        <v>593422.89167206</v>
      </c>
      <c r="H255" s="116"/>
      <c r="I255" s="112"/>
      <c r="J255" s="117"/>
      <c r="K255" s="112" t="n">
        <f aca="false">SUM(K254+1)</f>
        <v>250</v>
      </c>
      <c r="L255" s="121" t="n">
        <f aca="false">PMT($J$3/12,$J$2,$J$1)</f>
        <v>-15508.4661606394</v>
      </c>
      <c r="M255" s="121" t="n">
        <f aca="false">PPMT($J$3/12,K255,$J$2,$J$1)</f>
        <v>-11527.6722478456</v>
      </c>
      <c r="N255" s="121" t="n">
        <f aca="false">SUM(L255-M255)</f>
        <v>-3980.79391279377</v>
      </c>
      <c r="O255" s="122" t="n">
        <f aca="false">SUM(O254+M255)</f>
        <v>351649.288040614</v>
      </c>
    </row>
    <row r="256" customFormat="false" ht="12.75" hidden="false" customHeight="false" outlineLevel="0" collapsed="false">
      <c r="A256" s="112"/>
      <c r="B256" s="117"/>
      <c r="C256" s="112" t="n">
        <f aca="false">SUM(C255+1)</f>
        <v>251</v>
      </c>
      <c r="D256" s="121" t="n">
        <f aca="false">PMT($B$3/12,$B$2,$B$1)</f>
        <v>-13856.0845837024</v>
      </c>
      <c r="E256" s="121" t="n">
        <f aca="false">PPMT($B$3/12,C256,$B$2,$B$1)</f>
        <v>-10147.1915107521</v>
      </c>
      <c r="F256" s="121" t="n">
        <f aca="false">SUM(D256-E256)</f>
        <v>-3708.89307295026</v>
      </c>
      <c r="G256" s="122" t="n">
        <f aca="false">SUM(G255+E256)</f>
        <v>583275.700161308</v>
      </c>
      <c r="H256" s="116"/>
      <c r="I256" s="112"/>
      <c r="J256" s="117"/>
      <c r="K256" s="112" t="n">
        <f aca="false">SUM(K255+1)</f>
        <v>251</v>
      </c>
      <c r="L256" s="121" t="n">
        <f aca="false">PMT($J$3/12,$J$2,$J$1)</f>
        <v>-15508.4661606394</v>
      </c>
      <c r="M256" s="121" t="n">
        <f aca="false">PPMT($J$3/12,K256,$J$2,$J$1)</f>
        <v>-11594.9170026247</v>
      </c>
      <c r="N256" s="121" t="n">
        <f aca="false">SUM(L256-M256)</f>
        <v>-3913.54915801466</v>
      </c>
      <c r="O256" s="122" t="n">
        <f aca="false">SUM(O255+M256)</f>
        <v>340054.371037989</v>
      </c>
    </row>
    <row r="257" customFormat="false" ht="12.75" hidden="false" customHeight="false" outlineLevel="0" collapsed="false">
      <c r="A257" s="112"/>
      <c r="B257" s="117" t="n">
        <f aca="false">SUM(D246:D257)</f>
        <v>-166273.015004428</v>
      </c>
      <c r="C257" s="112" t="n">
        <f aca="false">SUM(C256+1)</f>
        <v>252</v>
      </c>
      <c r="D257" s="121" t="n">
        <f aca="false">PMT($B$3/12,$B$2,$B$1)</f>
        <v>-13856.0845837024</v>
      </c>
      <c r="E257" s="121" t="n">
        <f aca="false">PPMT($B$3/12,C257,$B$2,$B$1)</f>
        <v>-10210.6114576943</v>
      </c>
      <c r="F257" s="121" t="n">
        <f aca="false">SUM(D257-E257)</f>
        <v>-3645.47312600807</v>
      </c>
      <c r="G257" s="122" t="n">
        <f aca="false">SUM(G256+E257)</f>
        <v>573065.088703613</v>
      </c>
      <c r="H257" s="116"/>
      <c r="I257" s="112"/>
      <c r="J257" s="117" t="n">
        <f aca="false">SUM(L246:L257)</f>
        <v>-186101.593927672</v>
      </c>
      <c r="K257" s="112" t="n">
        <f aca="false">SUM(K256+1)</f>
        <v>252</v>
      </c>
      <c r="L257" s="121" t="n">
        <f aca="false">PMT($J$3/12,$J$2,$J$1)</f>
        <v>-15508.4661606394</v>
      </c>
      <c r="M257" s="121" t="n">
        <f aca="false">PPMT($J$3/12,K257,$J$2,$J$1)</f>
        <v>-11662.5540184733</v>
      </c>
      <c r="N257" s="121" t="n">
        <f aca="false">SUM(L257-M257)</f>
        <v>-3845.91214216602</v>
      </c>
      <c r="O257" s="122" t="n">
        <f aca="false">SUM(O256+M257)</f>
        <v>328391.817019516</v>
      </c>
    </row>
    <row r="258" customFormat="false" ht="12.75" hidden="false" customHeight="false" outlineLevel="0" collapsed="false">
      <c r="A258" s="112"/>
      <c r="B258" s="117"/>
      <c r="C258" s="112" t="n">
        <f aca="false">SUM(C257+1)</f>
        <v>253</v>
      </c>
      <c r="D258" s="121" t="n">
        <f aca="false">PMT($B$3/12,$B$2,$B$1)</f>
        <v>-13856.0845837024</v>
      </c>
      <c r="E258" s="121" t="n">
        <f aca="false">PPMT($B$3/12,C258,$B$2,$B$1)</f>
        <v>-10274.4277793049</v>
      </c>
      <c r="F258" s="121" t="n">
        <f aca="false">SUM(D258-E258)</f>
        <v>-3581.65680439747</v>
      </c>
      <c r="G258" s="122" t="n">
        <f aca="false">SUM(G257+E258)</f>
        <v>562790.660924308</v>
      </c>
      <c r="H258" s="116"/>
      <c r="I258" s="112"/>
      <c r="J258" s="117"/>
      <c r="K258" s="112" t="n">
        <f aca="false">SUM(K257+1)</f>
        <v>253</v>
      </c>
      <c r="L258" s="121" t="n">
        <f aca="false">PMT($J$3/12,$J$2,$J$1)</f>
        <v>-15508.4661606394</v>
      </c>
      <c r="M258" s="121" t="n">
        <f aca="false">PPMT($J$3/12,K258,$J$2,$J$1)</f>
        <v>-11730.5855835811</v>
      </c>
      <c r="N258" s="121" t="n">
        <f aca="false">SUM(L258-M258)</f>
        <v>-3777.88057705825</v>
      </c>
      <c r="O258" s="122" t="n">
        <f aca="false">SUM(O257+M258)</f>
        <v>316661.231435935</v>
      </c>
    </row>
    <row r="259" customFormat="false" ht="12.75" hidden="false" customHeight="false" outlineLevel="0" collapsed="false">
      <c r="A259" s="112"/>
      <c r="B259" s="117"/>
      <c r="C259" s="112" t="n">
        <f aca="false">SUM(C258+1)</f>
        <v>254</v>
      </c>
      <c r="D259" s="121" t="n">
        <f aca="false">PMT($B$3/12,$B$2,$B$1)</f>
        <v>-13856.0845837024</v>
      </c>
      <c r="E259" s="121" t="n">
        <f aca="false">PPMT($B$3/12,C259,$B$2,$B$1)</f>
        <v>-10338.6429529255</v>
      </c>
      <c r="F259" s="121" t="n">
        <f aca="false">SUM(D259-E259)</f>
        <v>-3517.44163077682</v>
      </c>
      <c r="G259" s="122" t="n">
        <f aca="false">SUM(G258+E259)</f>
        <v>552452.017971383</v>
      </c>
      <c r="H259" s="116"/>
      <c r="I259" s="112"/>
      <c r="J259" s="117"/>
      <c r="K259" s="112" t="n">
        <f aca="false">SUM(K258+1)</f>
        <v>254</v>
      </c>
      <c r="L259" s="121" t="n">
        <f aca="false">PMT($J$3/12,$J$2,$J$1)</f>
        <v>-15508.4661606394</v>
      </c>
      <c r="M259" s="121" t="n">
        <f aca="false">PPMT($J$3/12,K259,$J$2,$J$1)</f>
        <v>-11799.0139994853</v>
      </c>
      <c r="N259" s="121" t="n">
        <f aca="false">SUM(L259-M259)</f>
        <v>-3709.45216115403</v>
      </c>
      <c r="O259" s="122" t="n">
        <f aca="false">SUM(O258+M259)</f>
        <v>304862.217436449</v>
      </c>
    </row>
    <row r="260" customFormat="false" ht="12.75" hidden="false" customHeight="false" outlineLevel="0" collapsed="false">
      <c r="A260" s="112"/>
      <c r="B260" s="117"/>
      <c r="C260" s="112" t="n">
        <f aca="false">SUM(C259+1)</f>
        <v>255</v>
      </c>
      <c r="D260" s="121" t="n">
        <f aca="false">PMT($B$3/12,$B$2,$B$1)</f>
        <v>-13856.0845837024</v>
      </c>
      <c r="E260" s="121" t="n">
        <f aca="false">PPMT($B$3/12,C260,$B$2,$B$1)</f>
        <v>-10403.2594713813</v>
      </c>
      <c r="F260" s="121" t="n">
        <f aca="false">SUM(D260-E260)</f>
        <v>-3452.82511232103</v>
      </c>
      <c r="G260" s="122" t="n">
        <f aca="false">SUM(G259+E260)</f>
        <v>542048.758500002</v>
      </c>
      <c r="H260" s="116"/>
      <c r="I260" s="112"/>
      <c r="J260" s="117"/>
      <c r="K260" s="112" t="n">
        <f aca="false">SUM(K259+1)</f>
        <v>255</v>
      </c>
      <c r="L260" s="121" t="n">
        <f aca="false">PMT($J$3/12,$J$2,$J$1)</f>
        <v>-15508.4661606394</v>
      </c>
      <c r="M260" s="121" t="n">
        <f aca="false">PPMT($J$3/12,K260,$J$2,$J$1)</f>
        <v>-11867.841581149</v>
      </c>
      <c r="N260" s="121" t="n">
        <f aca="false">SUM(L260-M260)</f>
        <v>-3640.62457949036</v>
      </c>
      <c r="O260" s="122" t="n">
        <f aca="false">SUM(O259+M260)</f>
        <v>292994.3758553</v>
      </c>
    </row>
    <row r="261" customFormat="false" ht="12.75" hidden="false" customHeight="false" outlineLevel="0" collapsed="false">
      <c r="A261" s="112"/>
      <c r="B261" s="117"/>
      <c r="C261" s="112" t="n">
        <f aca="false">SUM(C260+1)</f>
        <v>256</v>
      </c>
      <c r="D261" s="121" t="n">
        <f aca="false">PMT($B$3/12,$B$2,$B$1)</f>
        <v>-13856.0845837024</v>
      </c>
      <c r="E261" s="121" t="n">
        <f aca="false">PPMT($B$3/12,C261,$B$2,$B$1)</f>
        <v>-10468.2798430775</v>
      </c>
      <c r="F261" s="121" t="n">
        <f aca="false">SUM(D261-E261)</f>
        <v>-3387.8047406249</v>
      </c>
      <c r="G261" s="122" t="n">
        <f aca="false">SUM(G260+E261)</f>
        <v>531580.478656924</v>
      </c>
      <c r="H261" s="116"/>
      <c r="I261" s="112"/>
      <c r="J261" s="117"/>
      <c r="K261" s="112" t="n">
        <f aca="false">SUM(K260+1)</f>
        <v>256</v>
      </c>
      <c r="L261" s="121" t="n">
        <f aca="false">PMT($J$3/12,$J$2,$J$1)</f>
        <v>-15508.4661606394</v>
      </c>
      <c r="M261" s="121" t="n">
        <f aca="false">PPMT($J$3/12,K261,$J$2,$J$1)</f>
        <v>-11937.070657039</v>
      </c>
      <c r="N261" s="121" t="n">
        <f aca="false">SUM(L261-M261)</f>
        <v>-3571.39550360032</v>
      </c>
      <c r="O261" s="122" t="n">
        <f aca="false">SUM(O260+M261)</f>
        <v>281057.305198261</v>
      </c>
    </row>
    <row r="262" customFormat="false" ht="12.75" hidden="false" customHeight="false" outlineLevel="0" collapsed="false">
      <c r="A262" s="112"/>
      <c r="B262" s="117"/>
      <c r="C262" s="112" t="n">
        <f aca="false">SUM(C261+1)</f>
        <v>257</v>
      </c>
      <c r="D262" s="121" t="n">
        <f aca="false">PMT($B$3/12,$B$2,$B$1)</f>
        <v>-13856.0845837024</v>
      </c>
      <c r="E262" s="121" t="n">
        <f aca="false">PPMT($B$3/12,C262,$B$2,$B$1)</f>
        <v>-10533.7065920967</v>
      </c>
      <c r="F262" s="121" t="n">
        <f aca="false">SUM(D262-E262)</f>
        <v>-3322.37799160565</v>
      </c>
      <c r="G262" s="122" t="n">
        <f aca="false">SUM(G261+E262)</f>
        <v>521046.772064827</v>
      </c>
      <c r="H262" s="116"/>
      <c r="I262" s="112"/>
      <c r="J262" s="117"/>
      <c r="K262" s="112" t="n">
        <f aca="false">SUM(K261+1)</f>
        <v>257</v>
      </c>
      <c r="L262" s="121" t="n">
        <f aca="false">PMT($J$3/12,$J$2,$J$1)</f>
        <v>-15508.4661606394</v>
      </c>
      <c r="M262" s="121" t="n">
        <f aca="false">PPMT($J$3/12,K262,$J$2,$J$1)</f>
        <v>-12006.7035692051</v>
      </c>
      <c r="N262" s="121" t="n">
        <f aca="false">SUM(L262-M262)</f>
        <v>-3501.76259143427</v>
      </c>
      <c r="O262" s="122" t="n">
        <f aca="false">SUM(O261+M262)</f>
        <v>269050.601629056</v>
      </c>
    </row>
    <row r="263" customFormat="false" ht="12.75" hidden="false" customHeight="false" outlineLevel="0" collapsed="false">
      <c r="A263" s="112"/>
      <c r="B263" s="117"/>
      <c r="C263" s="112" t="n">
        <f aca="false">SUM(C262+1)</f>
        <v>258</v>
      </c>
      <c r="D263" s="121" t="n">
        <f aca="false">PMT($B$3/12,$B$2,$B$1)</f>
        <v>-13856.0845837024</v>
      </c>
      <c r="E263" s="121" t="n">
        <f aca="false">PPMT($B$3/12,C263,$B$2,$B$1)</f>
        <v>-10599.5422582973</v>
      </c>
      <c r="F263" s="121" t="n">
        <f aca="false">SUM(D263-E263)</f>
        <v>-3256.54232540506</v>
      </c>
      <c r="G263" s="122" t="n">
        <f aca="false">SUM(G262+E263)</f>
        <v>510447.22980653</v>
      </c>
      <c r="H263" s="116"/>
      <c r="I263" s="112"/>
      <c r="J263" s="117"/>
      <c r="K263" s="112" t="n">
        <f aca="false">SUM(K262+1)</f>
        <v>258</v>
      </c>
      <c r="L263" s="121" t="n">
        <f aca="false">PMT($J$3/12,$J$2,$J$1)</f>
        <v>-15508.4661606394</v>
      </c>
      <c r="M263" s="121" t="n">
        <f aca="false">PPMT($J$3/12,K263,$J$2,$J$1)</f>
        <v>-12076.7426733588</v>
      </c>
      <c r="N263" s="121" t="n">
        <f aca="false">SUM(L263-M263)</f>
        <v>-3431.72348728057</v>
      </c>
      <c r="O263" s="122" t="n">
        <f aca="false">SUM(O262+M263)</f>
        <v>256973.858955698</v>
      </c>
    </row>
    <row r="264" customFormat="false" ht="12.75" hidden="false" customHeight="false" outlineLevel="0" collapsed="false">
      <c r="A264" s="112"/>
      <c r="B264" s="117"/>
      <c r="C264" s="112" t="n">
        <f aca="false">SUM(C263+1)</f>
        <v>259</v>
      </c>
      <c r="D264" s="121" t="n">
        <f aca="false">PMT($B$3/12,$B$2,$B$1)</f>
        <v>-13856.0845837024</v>
      </c>
      <c r="E264" s="121" t="n">
        <f aca="false">PPMT($B$3/12,C264,$B$2,$B$1)</f>
        <v>-10665.7893974117</v>
      </c>
      <c r="F264" s="121" t="n">
        <f aca="false">SUM(D264-E264)</f>
        <v>-3190.29518629069</v>
      </c>
      <c r="G264" s="122" t="n">
        <f aca="false">SUM(G263+E264)</f>
        <v>499781.440409118</v>
      </c>
      <c r="H264" s="116"/>
      <c r="I264" s="112"/>
      <c r="J264" s="117"/>
      <c r="K264" s="112" t="n">
        <f aca="false">SUM(K263+1)</f>
        <v>259</v>
      </c>
      <c r="L264" s="121" t="n">
        <f aca="false">PMT($J$3/12,$J$2,$J$1)</f>
        <v>-15508.4661606394</v>
      </c>
      <c r="M264" s="121" t="n">
        <f aca="false">PPMT($J$3/12,K264,$J$2,$J$1)</f>
        <v>-12147.1903389534</v>
      </c>
      <c r="N264" s="121" t="n">
        <f aca="false">SUM(L264-M264)</f>
        <v>-3361.27582168598</v>
      </c>
      <c r="O264" s="122" t="n">
        <f aca="false">SUM(O263+M264)</f>
        <v>244826.668616744</v>
      </c>
    </row>
    <row r="265" customFormat="false" ht="12.75" hidden="false" customHeight="false" outlineLevel="0" collapsed="false">
      <c r="A265" s="112"/>
      <c r="B265" s="117"/>
      <c r="C265" s="112" t="n">
        <f aca="false">SUM(C264+1)</f>
        <v>260</v>
      </c>
      <c r="D265" s="121" t="n">
        <f aca="false">PMT($B$3/12,$B$2,$B$1)</f>
        <v>-13856.0845837024</v>
      </c>
      <c r="E265" s="121" t="n">
        <f aca="false">PPMT($B$3/12,C265,$B$2,$B$1)</f>
        <v>-10732.4505811455</v>
      </c>
      <c r="F265" s="121" t="n">
        <f aca="false">SUM(D265-E265)</f>
        <v>-3123.63400255687</v>
      </c>
      <c r="G265" s="122" t="n">
        <f aca="false">SUM(G264+E265)</f>
        <v>489048.989827973</v>
      </c>
      <c r="H265" s="116"/>
      <c r="I265" s="112"/>
      <c r="J265" s="117"/>
      <c r="K265" s="112" t="n">
        <f aca="false">SUM(K264+1)</f>
        <v>260</v>
      </c>
      <c r="L265" s="121" t="n">
        <f aca="false">PMT($J$3/12,$J$2,$J$1)</f>
        <v>-15508.4661606394</v>
      </c>
      <c r="M265" s="121" t="n">
        <f aca="false">PPMT($J$3/12,K265,$J$2,$J$1)</f>
        <v>-12218.0489492639</v>
      </c>
      <c r="N265" s="121" t="n">
        <f aca="false">SUM(L265-M265)</f>
        <v>-3290.41721137541</v>
      </c>
      <c r="O265" s="122" t="n">
        <f aca="false">SUM(O264+M265)</f>
        <v>232608.61966748</v>
      </c>
    </row>
    <row r="266" customFormat="false" ht="12.75" hidden="false" customHeight="false" outlineLevel="0" collapsed="false">
      <c r="A266" s="112"/>
      <c r="B266" s="117"/>
      <c r="C266" s="112" t="n">
        <f aca="false">SUM(C265+1)</f>
        <v>261</v>
      </c>
      <c r="D266" s="121" t="n">
        <f aca="false">PMT($B$3/12,$B$2,$B$1)</f>
        <v>-13856.0845837024</v>
      </c>
      <c r="E266" s="121" t="n">
        <f aca="false">PPMT($B$3/12,C266,$B$2,$B$1)</f>
        <v>-10799.5283972776</v>
      </c>
      <c r="F266" s="121" t="n">
        <f aca="false">SUM(D266-E266)</f>
        <v>-3056.55618642471</v>
      </c>
      <c r="G266" s="122" t="n">
        <f aca="false">SUM(G265+E266)</f>
        <v>478249.461430695</v>
      </c>
      <c r="H266" s="116"/>
      <c r="I266" s="112"/>
      <c r="J266" s="117"/>
      <c r="K266" s="112" t="n">
        <f aca="false">SUM(K265+1)</f>
        <v>261</v>
      </c>
      <c r="L266" s="121" t="n">
        <f aca="false">PMT($J$3/12,$J$2,$J$1)</f>
        <v>-15508.4661606394</v>
      </c>
      <c r="M266" s="121" t="n">
        <f aca="false">PPMT($J$3/12,K266,$J$2,$J$1)</f>
        <v>-12289.320901468</v>
      </c>
      <c r="N266" s="121" t="n">
        <f aca="false">SUM(L266-M266)</f>
        <v>-3219.14525917138</v>
      </c>
      <c r="O266" s="122" t="n">
        <f aca="false">SUM(O265+M266)</f>
        <v>220319.298766012</v>
      </c>
    </row>
    <row r="267" customFormat="false" ht="12.75" hidden="false" customHeight="false" outlineLevel="0" collapsed="false">
      <c r="A267" s="112"/>
      <c r="B267" s="117"/>
      <c r="C267" s="112" t="n">
        <f aca="false">SUM(C266+1)</f>
        <v>262</v>
      </c>
      <c r="D267" s="121" t="n">
        <f aca="false">PMT($B$3/12,$B$2,$B$1)</f>
        <v>-13856.0845837024</v>
      </c>
      <c r="E267" s="121" t="n">
        <f aca="false">PPMT($B$3/12,C267,$B$2,$B$1)</f>
        <v>-10867.0254497606</v>
      </c>
      <c r="F267" s="121" t="n">
        <f aca="false">SUM(D267-E267)</f>
        <v>-2989.05913394172</v>
      </c>
      <c r="G267" s="122" t="n">
        <f aca="false">SUM(G266+E267)</f>
        <v>467382.435980935</v>
      </c>
      <c r="H267" s="116"/>
      <c r="I267" s="112"/>
      <c r="J267" s="117"/>
      <c r="K267" s="112" t="n">
        <f aca="false">SUM(K266+1)</f>
        <v>262</v>
      </c>
      <c r="L267" s="121" t="n">
        <f aca="false">PMT($J$3/12,$J$2,$J$1)</f>
        <v>-15508.4661606394</v>
      </c>
      <c r="M267" s="121" t="n">
        <f aca="false">PPMT($J$3/12,K267,$J$2,$J$1)</f>
        <v>-12361.0086067265</v>
      </c>
      <c r="N267" s="121" t="n">
        <f aca="false">SUM(L267-M267)</f>
        <v>-3147.45755391281</v>
      </c>
      <c r="O267" s="122" t="n">
        <f aca="false">SUM(O266+M267)</f>
        <v>207958.290159286</v>
      </c>
    </row>
    <row r="268" customFormat="false" ht="12.75" hidden="false" customHeight="false" outlineLevel="0" collapsed="false">
      <c r="A268" s="112"/>
      <c r="B268" s="117"/>
      <c r="C268" s="112" t="n">
        <f aca="false">SUM(C267+1)</f>
        <v>263</v>
      </c>
      <c r="D268" s="121" t="n">
        <f aca="false">PMT($B$3/12,$B$2,$B$1)</f>
        <v>-13856.0845837024</v>
      </c>
      <c r="E268" s="121" t="n">
        <f aca="false">PPMT($B$3/12,C268,$B$2,$B$1)</f>
        <v>-10934.9443588216</v>
      </c>
      <c r="F268" s="121" t="n">
        <f aca="false">SUM(D268-E268)</f>
        <v>-2921.14022488072</v>
      </c>
      <c r="G268" s="122" t="n">
        <f aca="false">SUM(G267+E268)</f>
        <v>456447.491622113</v>
      </c>
      <c r="H268" s="116"/>
      <c r="I268" s="112"/>
      <c r="J268" s="117"/>
      <c r="K268" s="112" t="n">
        <f aca="false">SUM(K267+1)</f>
        <v>263</v>
      </c>
      <c r="L268" s="121" t="n">
        <f aca="false">PMT($J$3/12,$J$2,$J$1)</f>
        <v>-15508.4661606394</v>
      </c>
      <c r="M268" s="121" t="n">
        <f aca="false">PPMT($J$3/12,K268,$J$2,$J$1)</f>
        <v>-12433.1144902658</v>
      </c>
      <c r="N268" s="121" t="n">
        <f aca="false">SUM(L268-M268)</f>
        <v>-3075.35167037357</v>
      </c>
      <c r="O268" s="122" t="n">
        <f aca="false">SUM(O267+M268)</f>
        <v>195525.17566902</v>
      </c>
    </row>
    <row r="269" customFormat="false" ht="12.75" hidden="false" customHeight="false" outlineLevel="0" collapsed="false">
      <c r="A269" s="112"/>
      <c r="B269" s="117" t="n">
        <f aca="false">SUM(D258:D269)</f>
        <v>-166273.015004428</v>
      </c>
      <c r="C269" s="112" t="n">
        <f aca="false">SUM(C268+1)</f>
        <v>264</v>
      </c>
      <c r="D269" s="121" t="n">
        <f aca="false">PMT($B$3/12,$B$2,$B$1)</f>
        <v>-13856.0845837024</v>
      </c>
      <c r="E269" s="121" t="n">
        <f aca="false">PPMT($B$3/12,C269,$B$2,$B$1)</f>
        <v>-11003.2877610643</v>
      </c>
      <c r="F269" s="121" t="n">
        <f aca="false">SUM(D269-E269)</f>
        <v>-2852.79682263808</v>
      </c>
      <c r="G269" s="122" t="n">
        <f aca="false">SUM(G268+E269)</f>
        <v>445444.203861049</v>
      </c>
      <c r="H269" s="116"/>
      <c r="I269" s="112"/>
      <c r="J269" s="117" t="n">
        <f aca="false">SUM(L258:L269)</f>
        <v>-186101.593927672</v>
      </c>
      <c r="K269" s="112" t="n">
        <f aca="false">SUM(K268+1)</f>
        <v>264</v>
      </c>
      <c r="L269" s="121" t="n">
        <f aca="false">PMT($J$3/12,$J$2,$J$1)</f>
        <v>-15508.4661606394</v>
      </c>
      <c r="M269" s="121" t="n">
        <f aca="false">PPMT($J$3/12,K269,$J$2,$J$1)</f>
        <v>-12505.640991459</v>
      </c>
      <c r="N269" s="121" t="n">
        <f aca="false">SUM(L269-M269)</f>
        <v>-3002.82516918035</v>
      </c>
      <c r="O269" s="122" t="n">
        <f aca="false">SUM(O268+M269)</f>
        <v>183019.534677561</v>
      </c>
    </row>
    <row r="270" customFormat="false" ht="12.75" hidden="false" customHeight="false" outlineLevel="0" collapsed="false">
      <c r="A270" s="112"/>
      <c r="B270" s="117"/>
      <c r="C270" s="112" t="n">
        <f aca="false">SUM(C269+1)</f>
        <v>265</v>
      </c>
      <c r="D270" s="121" t="n">
        <f aca="false">PMT($B$3/12,$B$2,$B$1)</f>
        <v>-13856.0845837024</v>
      </c>
      <c r="E270" s="121" t="n">
        <f aca="false">PPMT($B$3/12,C270,$B$2,$B$1)</f>
        <v>-11072.0583095709</v>
      </c>
      <c r="F270" s="121" t="n">
        <f aca="false">SUM(D270-E270)</f>
        <v>-2784.02627413143</v>
      </c>
      <c r="G270" s="122" t="n">
        <f aca="false">SUM(G269+E270)</f>
        <v>434372.145551478</v>
      </c>
      <c r="H270" s="116"/>
      <c r="I270" s="112"/>
      <c r="J270" s="117"/>
      <c r="K270" s="112" t="n">
        <f aca="false">SUM(K269+1)</f>
        <v>265</v>
      </c>
      <c r="L270" s="121" t="n">
        <f aca="false">PMT($J$3/12,$J$2,$J$1)</f>
        <v>-15508.4661606394</v>
      </c>
      <c r="M270" s="121" t="n">
        <f aca="false">PPMT($J$3/12,K270,$J$2,$J$1)</f>
        <v>-12578.5905639092</v>
      </c>
      <c r="N270" s="121" t="n">
        <f aca="false">SUM(L270-M270)</f>
        <v>-2929.87559673018</v>
      </c>
      <c r="O270" s="122" t="n">
        <f aca="false">SUM(O269+M270)</f>
        <v>170440.944113652</v>
      </c>
    </row>
    <row r="271" customFormat="false" ht="12.75" hidden="false" customHeight="false" outlineLevel="0" collapsed="false">
      <c r="A271" s="112"/>
      <c r="B271" s="117"/>
      <c r="C271" s="112" t="n">
        <f aca="false">SUM(C270+1)</f>
        <v>266</v>
      </c>
      <c r="D271" s="121" t="n">
        <f aca="false">PMT($B$3/12,$B$2,$B$1)</f>
        <v>-13856.0845837024</v>
      </c>
      <c r="E271" s="121" t="n">
        <f aca="false">PPMT($B$3/12,C271,$B$2,$B$1)</f>
        <v>-11141.2586740057</v>
      </c>
      <c r="F271" s="121" t="n">
        <f aca="false">SUM(D271-E271)</f>
        <v>-2714.82590969662</v>
      </c>
      <c r="G271" s="122" t="n">
        <f aca="false">SUM(G270+E271)</f>
        <v>423230.886877472</v>
      </c>
      <c r="H271" s="116"/>
      <c r="I271" s="112"/>
      <c r="J271" s="117"/>
      <c r="K271" s="112" t="n">
        <f aca="false">SUM(K270+1)</f>
        <v>266</v>
      </c>
      <c r="L271" s="121" t="n">
        <f aca="false">PMT($J$3/12,$J$2,$J$1)</f>
        <v>-15508.4661606394</v>
      </c>
      <c r="M271" s="121" t="n">
        <f aca="false">PPMT($J$3/12,K271,$J$2,$J$1)</f>
        <v>-12651.965675532</v>
      </c>
      <c r="N271" s="121" t="n">
        <f aca="false">SUM(L271-M271)</f>
        <v>-2856.50048510738</v>
      </c>
      <c r="O271" s="122" t="n">
        <f aca="false">SUM(O270+M271)</f>
        <v>157788.97843812</v>
      </c>
    </row>
    <row r="272" customFormat="false" ht="12.75" hidden="false" customHeight="false" outlineLevel="0" collapsed="false">
      <c r="A272" s="112"/>
      <c r="B272" s="117"/>
      <c r="C272" s="112" t="n">
        <f aca="false">SUM(C271+1)</f>
        <v>267</v>
      </c>
      <c r="D272" s="121" t="n">
        <f aca="false">PMT($B$3/12,$B$2,$B$1)</f>
        <v>-13856.0845837024</v>
      </c>
      <c r="E272" s="121" t="n">
        <f aca="false">PPMT($B$3/12,C272,$B$2,$B$1)</f>
        <v>-11210.8915407183</v>
      </c>
      <c r="F272" s="121" t="n">
        <f aca="false">SUM(D272-E272)</f>
        <v>-2645.19304298407</v>
      </c>
      <c r="G272" s="122" t="n">
        <f aca="false">SUM(G271+E272)</f>
        <v>412019.995336754</v>
      </c>
      <c r="H272" s="116"/>
      <c r="I272" s="112"/>
      <c r="J272" s="117"/>
      <c r="K272" s="112" t="n">
        <f aca="false">SUM(K271+1)</f>
        <v>267</v>
      </c>
      <c r="L272" s="121" t="n">
        <f aca="false">PMT($J$3/12,$J$2,$J$1)</f>
        <v>-15508.4661606394</v>
      </c>
      <c r="M272" s="121" t="n">
        <f aca="false">PPMT($J$3/12,K272,$J$2,$J$1)</f>
        <v>-12725.7688086392</v>
      </c>
      <c r="N272" s="121" t="n">
        <f aca="false">SUM(L272-M272)</f>
        <v>-2782.69735200011</v>
      </c>
      <c r="O272" s="122" t="n">
        <f aca="false">SUM(O271+M272)</f>
        <v>145063.209629481</v>
      </c>
    </row>
    <row r="273" customFormat="false" ht="12.75" hidden="false" customHeight="false" outlineLevel="0" collapsed="false">
      <c r="A273" s="112"/>
      <c r="B273" s="117"/>
      <c r="C273" s="112" t="n">
        <f aca="false">SUM(C272+1)</f>
        <v>268</v>
      </c>
      <c r="D273" s="121" t="n">
        <f aca="false">PMT($B$3/12,$B$2,$B$1)</f>
        <v>-13856.0845837024</v>
      </c>
      <c r="E273" s="121" t="n">
        <f aca="false">PPMT($B$3/12,C273,$B$2,$B$1)</f>
        <v>-11280.9596128478</v>
      </c>
      <c r="F273" s="121" t="n">
        <f aca="false">SUM(D273-E273)</f>
        <v>-2575.12497085458</v>
      </c>
      <c r="G273" s="122" t="n">
        <f aca="false">SUM(G272+E273)</f>
        <v>400739.035723906</v>
      </c>
      <c r="H273" s="116"/>
      <c r="I273" s="112"/>
      <c r="J273" s="117"/>
      <c r="K273" s="112" t="n">
        <f aca="false">SUM(K272+1)</f>
        <v>268</v>
      </c>
      <c r="L273" s="121" t="n">
        <f aca="false">PMT($J$3/12,$J$2,$J$1)</f>
        <v>-15508.4661606394</v>
      </c>
      <c r="M273" s="121" t="n">
        <f aca="false">PPMT($J$3/12,K273,$J$2,$J$1)</f>
        <v>-12800.002460023</v>
      </c>
      <c r="N273" s="121" t="n">
        <f aca="false">SUM(L273-M273)</f>
        <v>-2708.46370061638</v>
      </c>
      <c r="O273" s="122" t="n">
        <f aca="false">SUM(O272+M273)</f>
        <v>132263.207169458</v>
      </c>
    </row>
    <row r="274" customFormat="false" ht="12.75" hidden="false" customHeight="false" outlineLevel="0" collapsed="false">
      <c r="A274" s="112"/>
      <c r="B274" s="117"/>
      <c r="C274" s="112" t="n">
        <f aca="false">SUM(C273+1)</f>
        <v>269</v>
      </c>
      <c r="D274" s="121" t="n">
        <f aca="false">PMT($B$3/12,$B$2,$B$1)</f>
        <v>-13856.0845837024</v>
      </c>
      <c r="E274" s="121" t="n">
        <f aca="false">PPMT($B$3/12,C274,$B$2,$B$1)</f>
        <v>-11351.4656104281</v>
      </c>
      <c r="F274" s="121" t="n">
        <f aca="false">SUM(D274-E274)</f>
        <v>-2504.61897327428</v>
      </c>
      <c r="G274" s="122" t="n">
        <f aca="false">SUM(G273+E274)</f>
        <v>389387.570113478</v>
      </c>
      <c r="H274" s="116"/>
      <c r="I274" s="112"/>
      <c r="J274" s="117"/>
      <c r="K274" s="112" t="n">
        <f aca="false">SUM(K273+1)</f>
        <v>269</v>
      </c>
      <c r="L274" s="121" t="n">
        <f aca="false">PMT($J$3/12,$J$2,$J$1)</f>
        <v>-15508.4661606394</v>
      </c>
      <c r="M274" s="121" t="n">
        <f aca="false">PPMT($J$3/12,K274,$J$2,$J$1)</f>
        <v>-12874.6691410398</v>
      </c>
      <c r="N274" s="121" t="n">
        <f aca="false">SUM(L274-M274)</f>
        <v>-2633.79701959958</v>
      </c>
      <c r="O274" s="122" t="n">
        <f aca="false">SUM(O273+M274)</f>
        <v>119388.538028418</v>
      </c>
    </row>
    <row r="275" customFormat="false" ht="12.75" hidden="false" customHeight="false" outlineLevel="0" collapsed="false">
      <c r="A275" s="112"/>
      <c r="B275" s="117"/>
      <c r="C275" s="112" t="n">
        <f aca="false">SUM(C274+1)</f>
        <v>270</v>
      </c>
      <c r="D275" s="121" t="n">
        <f aca="false">PMT($B$3/12,$B$2,$B$1)</f>
        <v>-13856.0845837024</v>
      </c>
      <c r="E275" s="121" t="n">
        <f aca="false">PPMT($B$3/12,C275,$B$2,$B$1)</f>
        <v>-11422.4122704933</v>
      </c>
      <c r="F275" s="121" t="n">
        <f aca="false">SUM(D275-E275)</f>
        <v>-2433.67231320911</v>
      </c>
      <c r="G275" s="122" t="n">
        <f aca="false">SUM(G274+E275)</f>
        <v>377965.157842985</v>
      </c>
      <c r="H275" s="116"/>
      <c r="I275" s="112"/>
      <c r="J275" s="117"/>
      <c r="K275" s="112" t="n">
        <f aca="false">SUM(K274+1)</f>
        <v>270</v>
      </c>
      <c r="L275" s="121" t="n">
        <f aca="false">PMT($J$3/12,$J$2,$J$1)</f>
        <v>-15508.4661606394</v>
      </c>
      <c r="M275" s="121" t="n">
        <f aca="false">PPMT($J$3/12,K275,$J$2,$J$1)</f>
        <v>-12949.7713776958</v>
      </c>
      <c r="N275" s="121" t="n">
        <f aca="false">SUM(L275-M275)</f>
        <v>-2558.69478294351</v>
      </c>
      <c r="O275" s="122" t="n">
        <f aca="false">SUM(O274+M275)</f>
        <v>106438.766650722</v>
      </c>
    </row>
    <row r="276" customFormat="false" ht="12.75" hidden="false" customHeight="false" outlineLevel="0" collapsed="false">
      <c r="A276" s="112"/>
      <c r="B276" s="117"/>
      <c r="C276" s="112" t="n">
        <f aca="false">SUM(C275+1)</f>
        <v>271</v>
      </c>
      <c r="D276" s="121" t="n">
        <f aca="false">PMT($B$3/12,$B$2,$B$1)</f>
        <v>-13856.0845837024</v>
      </c>
      <c r="E276" s="121" t="n">
        <f aca="false">PPMT($B$3/12,C276,$B$2,$B$1)</f>
        <v>-11493.8023471838</v>
      </c>
      <c r="F276" s="121" t="n">
        <f aca="false">SUM(D276-E276)</f>
        <v>-2362.28223651853</v>
      </c>
      <c r="G276" s="122" t="n">
        <f aca="false">SUM(G275+E276)</f>
        <v>366471.355495801</v>
      </c>
      <c r="H276" s="116"/>
      <c r="I276" s="112"/>
      <c r="J276" s="117"/>
      <c r="K276" s="112" t="n">
        <f aca="false">SUM(K275+1)</f>
        <v>271</v>
      </c>
      <c r="L276" s="121" t="n">
        <f aca="false">PMT($J$3/12,$J$2,$J$1)</f>
        <v>-15508.4661606394</v>
      </c>
      <c r="M276" s="121" t="n">
        <f aca="false">PPMT($J$3/12,K276,$J$2,$J$1)</f>
        <v>-13025.3117107324</v>
      </c>
      <c r="N276" s="121" t="n">
        <f aca="false">SUM(L276-M276)</f>
        <v>-2483.15444990695</v>
      </c>
      <c r="O276" s="122" t="n">
        <f aca="false">SUM(O275+M276)</f>
        <v>93413.4549399896</v>
      </c>
    </row>
    <row r="277" customFormat="false" ht="12.75" hidden="false" customHeight="false" outlineLevel="0" collapsed="false">
      <c r="A277" s="112"/>
      <c r="B277" s="117"/>
      <c r="C277" s="112" t="n">
        <f aca="false">SUM(C276+1)</f>
        <v>272</v>
      </c>
      <c r="D277" s="121" t="n">
        <f aca="false">PMT($B$3/12,$B$2,$B$1)</f>
        <v>-13856.0845837024</v>
      </c>
      <c r="E277" s="121" t="n">
        <f aca="false">PPMT($B$3/12,C277,$B$2,$B$1)</f>
        <v>-11565.6386118537</v>
      </c>
      <c r="F277" s="121" t="n">
        <f aca="false">SUM(D277-E277)</f>
        <v>-2290.44597184863</v>
      </c>
      <c r="G277" s="122" t="n">
        <f aca="false">SUM(G276+E277)</f>
        <v>354905.716883947</v>
      </c>
      <c r="H277" s="116"/>
      <c r="I277" s="112"/>
      <c r="J277" s="117"/>
      <c r="K277" s="112" t="n">
        <f aca="false">SUM(K276+1)</f>
        <v>272</v>
      </c>
      <c r="L277" s="121" t="n">
        <f aca="false">PMT($J$3/12,$J$2,$J$1)</f>
        <v>-15508.4661606394</v>
      </c>
      <c r="M277" s="121" t="n">
        <f aca="false">PPMT($J$3/12,K277,$J$2,$J$1)</f>
        <v>-13101.2926957117</v>
      </c>
      <c r="N277" s="121" t="n">
        <f aca="false">SUM(L277-M277)</f>
        <v>-2407.17346492768</v>
      </c>
      <c r="O277" s="122" t="n">
        <f aca="false">SUM(O276+M277)</f>
        <v>80312.1622442779</v>
      </c>
    </row>
    <row r="278" customFormat="false" ht="12.75" hidden="false" customHeight="false" outlineLevel="0" collapsed="false">
      <c r="A278" s="112"/>
      <c r="B278" s="117"/>
      <c r="C278" s="112" t="n">
        <f aca="false">SUM(C277+1)</f>
        <v>273</v>
      </c>
      <c r="D278" s="121" t="n">
        <f aca="false">PMT($B$3/12,$B$2,$B$1)</f>
        <v>-13856.0845837024</v>
      </c>
      <c r="E278" s="121" t="n">
        <f aca="false">PPMT($B$3/12,C278,$B$2,$B$1)</f>
        <v>-11637.9238531778</v>
      </c>
      <c r="F278" s="121" t="n">
        <f aca="false">SUM(D278-E278)</f>
        <v>-2218.16073052454</v>
      </c>
      <c r="G278" s="122" t="n">
        <f aca="false">SUM(G277+E278)</f>
        <v>343267.793030769</v>
      </c>
      <c r="H278" s="116"/>
      <c r="I278" s="112"/>
      <c r="J278" s="117"/>
      <c r="K278" s="112" t="n">
        <f aca="false">SUM(K277+1)</f>
        <v>273</v>
      </c>
      <c r="L278" s="121" t="n">
        <f aca="false">PMT($J$3/12,$J$2,$J$1)</f>
        <v>-15508.4661606394</v>
      </c>
      <c r="M278" s="121" t="n">
        <f aca="false">PPMT($J$3/12,K278,$J$2,$J$1)</f>
        <v>-13177.7169031033</v>
      </c>
      <c r="N278" s="121" t="n">
        <f aca="false">SUM(L278-M278)</f>
        <v>-2330.74925753603</v>
      </c>
      <c r="O278" s="122" t="n">
        <f aca="false">SUM(O277+M278)</f>
        <v>67134.4453411746</v>
      </c>
    </row>
    <row r="279" customFormat="false" ht="12.75" hidden="false" customHeight="false" outlineLevel="0" collapsed="false">
      <c r="A279" s="112"/>
      <c r="B279" s="117"/>
      <c r="C279" s="112" t="n">
        <f aca="false">SUM(C278+1)</f>
        <v>274</v>
      </c>
      <c r="D279" s="121" t="n">
        <f aca="false">PMT($B$3/12,$B$2,$B$1)</f>
        <v>-13856.0845837024</v>
      </c>
      <c r="E279" s="121" t="n">
        <f aca="false">PPMT($B$3/12,C279,$B$2,$B$1)</f>
        <v>-11710.6608772602</v>
      </c>
      <c r="F279" s="121" t="n">
        <f aca="false">SUM(D279-E279)</f>
        <v>-2145.42370644217</v>
      </c>
      <c r="G279" s="122" t="n">
        <f aca="false">SUM(G278+E279)</f>
        <v>331557.132153509</v>
      </c>
      <c r="H279" s="116"/>
      <c r="I279" s="112"/>
      <c r="J279" s="117"/>
      <c r="K279" s="112" t="n">
        <f aca="false">SUM(K278+1)</f>
        <v>274</v>
      </c>
      <c r="L279" s="121" t="n">
        <f aca="false">PMT($J$3/12,$J$2,$J$1)</f>
        <v>-15508.4661606394</v>
      </c>
      <c r="M279" s="121" t="n">
        <f aca="false">PPMT($J$3/12,K279,$J$2,$J$1)</f>
        <v>-13254.5869183714</v>
      </c>
      <c r="N279" s="121" t="n">
        <f aca="false">SUM(L279-M279)</f>
        <v>-2253.87924226792</v>
      </c>
      <c r="O279" s="122" t="n">
        <f aca="false">SUM(O278+M279)</f>
        <v>53879.8584228032</v>
      </c>
    </row>
    <row r="280" customFormat="false" ht="12.75" hidden="false" customHeight="false" outlineLevel="0" collapsed="false">
      <c r="A280" s="112"/>
      <c r="B280" s="117"/>
      <c r="C280" s="112" t="n">
        <f aca="false">SUM(C279+1)</f>
        <v>275</v>
      </c>
      <c r="D280" s="121" t="n">
        <f aca="false">PMT($B$3/12,$B$2,$B$1)</f>
        <v>-13856.0845837024</v>
      </c>
      <c r="E280" s="121" t="n">
        <f aca="false">PPMT($B$3/12,C280,$B$2,$B$1)</f>
        <v>-11783.8525077431</v>
      </c>
      <c r="F280" s="121" t="n">
        <f aca="false">SUM(D280-E280)</f>
        <v>-2072.2320759593</v>
      </c>
      <c r="G280" s="122" t="n">
        <f aca="false">SUM(G279+E280)</f>
        <v>319773.279645766</v>
      </c>
      <c r="H280" s="116"/>
      <c r="I280" s="112"/>
      <c r="J280" s="117"/>
      <c r="K280" s="112" t="n">
        <f aca="false">SUM(K279+1)</f>
        <v>275</v>
      </c>
      <c r="L280" s="121" t="n">
        <f aca="false">PMT($J$3/12,$J$2,$J$1)</f>
        <v>-15508.4661606394</v>
      </c>
      <c r="M280" s="121" t="n">
        <f aca="false">PPMT($J$3/12,K280,$J$2,$J$1)</f>
        <v>-13331.9053420619</v>
      </c>
      <c r="N280" s="121" t="n">
        <f aca="false">SUM(L280-M280)</f>
        <v>-2176.56081857742</v>
      </c>
      <c r="O280" s="122" t="n">
        <f aca="false">SUM(O279+M280)</f>
        <v>40547.9530807412</v>
      </c>
    </row>
    <row r="281" customFormat="false" ht="12.75" hidden="false" customHeight="false" outlineLevel="0" collapsed="false">
      <c r="A281" s="112"/>
      <c r="B281" s="117" t="n">
        <f aca="false">SUM(D270:D281)</f>
        <v>-166273.015004428</v>
      </c>
      <c r="C281" s="112" t="n">
        <f aca="false">SUM(C280+1)</f>
        <v>276</v>
      </c>
      <c r="D281" s="121" t="n">
        <f aca="false">PMT($B$3/12,$B$2,$B$1)</f>
        <v>-13856.0845837024</v>
      </c>
      <c r="E281" s="121" t="n">
        <f aca="false">PPMT($B$3/12,C281,$B$2,$B$1)</f>
        <v>-11857.5015859165</v>
      </c>
      <c r="F281" s="121" t="n">
        <f aca="false">SUM(D281-E281)</f>
        <v>-1998.58299778591</v>
      </c>
      <c r="G281" s="122" t="n">
        <f aca="false">SUM(G280+E281)</f>
        <v>307915.77805985</v>
      </c>
      <c r="H281" s="116"/>
      <c r="I281" s="112"/>
      <c r="J281" s="117" t="n">
        <f aca="false">SUM(L270:L281)</f>
        <v>-186101.593927672</v>
      </c>
      <c r="K281" s="112" t="n">
        <f aca="false">SUM(K280+1)</f>
        <v>276</v>
      </c>
      <c r="L281" s="121" t="n">
        <f aca="false">PMT($J$3/12,$J$2,$J$1)</f>
        <v>-15508.4661606394</v>
      </c>
      <c r="M281" s="121" t="n">
        <f aca="false">PPMT($J$3/12,K281,$J$2,$J$1)</f>
        <v>-13409.6747898906</v>
      </c>
      <c r="N281" s="121" t="n">
        <f aca="false">SUM(L281-M281)</f>
        <v>-2098.79137074873</v>
      </c>
      <c r="O281" s="122" t="n">
        <f aca="false">SUM(O280+M281)</f>
        <v>27138.2782908506</v>
      </c>
    </row>
    <row r="282" customFormat="false" ht="12.75" hidden="false" customHeight="false" outlineLevel="0" collapsed="false">
      <c r="A282" s="112"/>
      <c r="B282" s="117"/>
      <c r="C282" s="112" t="n">
        <f aca="false">SUM(C281+1)</f>
        <v>277</v>
      </c>
      <c r="D282" s="121" t="n">
        <f aca="false">PMT($B$3/12,$B$2,$B$1)</f>
        <v>-13856.0845837024</v>
      </c>
      <c r="E282" s="121" t="n">
        <f aca="false">PPMT($B$3/12,C282,$B$2,$B$1)</f>
        <v>-11931.6109708284</v>
      </c>
      <c r="F282" s="121" t="n">
        <f aca="false">SUM(D282-E282)</f>
        <v>-1924.47361287393</v>
      </c>
      <c r="G282" s="122" t="n">
        <f aca="false">SUM(G281+E282)</f>
        <v>295984.167089021</v>
      </c>
      <c r="H282" s="116"/>
      <c r="I282" s="112"/>
      <c r="J282" s="117"/>
      <c r="K282" s="112" t="n">
        <f aca="false">SUM(K281+1)</f>
        <v>277</v>
      </c>
      <c r="L282" s="121" t="n">
        <f aca="false">PMT($J$3/12,$J$2,$J$1)</f>
        <v>-15508.4661606394</v>
      </c>
      <c r="M282" s="121" t="n">
        <f aca="false">PPMT($J$3/12,K282,$J$2,$J$1)</f>
        <v>-13487.8978928317</v>
      </c>
      <c r="N282" s="121" t="n">
        <f aca="false">SUM(L282-M282)</f>
        <v>-2020.5682678077</v>
      </c>
      <c r="O282" s="122" t="n">
        <f aca="false">SUM(O281+M282)</f>
        <v>13650.380398019</v>
      </c>
    </row>
    <row r="283" customFormat="false" ht="12.75" hidden="false" customHeight="false" outlineLevel="0" collapsed="false">
      <c r="A283" s="112"/>
      <c r="B283" s="117"/>
      <c r="C283" s="112" t="n">
        <f aca="false">SUM(C282+1)</f>
        <v>278</v>
      </c>
      <c r="D283" s="121" t="n">
        <f aca="false">PMT($B$3/12,$B$2,$B$1)</f>
        <v>-13856.0845837024</v>
      </c>
      <c r="E283" s="121" t="n">
        <f aca="false">PPMT($B$3/12,C283,$B$2,$B$1)</f>
        <v>-12006.1835393961</v>
      </c>
      <c r="F283" s="121" t="n">
        <f aca="false">SUM(D283-E283)</f>
        <v>-1849.90104430624</v>
      </c>
      <c r="G283" s="122" t="n">
        <f aca="false">SUM(G282+E283)</f>
        <v>283977.983549625</v>
      </c>
      <c r="H283" s="116"/>
      <c r="I283" s="112"/>
      <c r="J283" s="117"/>
      <c r="K283" s="112" t="n">
        <f aca="false">SUM(K282+1)</f>
        <v>278</v>
      </c>
      <c r="L283" s="121" t="n">
        <f aca="false">PMT($J$3/12,$J$2,$J$1)</f>
        <v>-15508.4661606394</v>
      </c>
      <c r="M283" s="121" t="n">
        <f aca="false">PPMT($J$3/12,K283,$J$2,$J$1)</f>
        <v>-13566.5772972065</v>
      </c>
      <c r="N283" s="121" t="n">
        <f aca="false">SUM(L283-M283)</f>
        <v>-1941.88886343285</v>
      </c>
      <c r="O283" s="122" t="n">
        <f aca="false">SUM(O282+M283)</f>
        <v>83.8031008124544</v>
      </c>
    </row>
    <row r="284" customFormat="false" ht="12.75" hidden="false" customHeight="false" outlineLevel="0" collapsed="false">
      <c r="A284" s="112"/>
      <c r="B284" s="117"/>
      <c r="C284" s="112" t="n">
        <f aca="false">SUM(C283+1)</f>
        <v>279</v>
      </c>
      <c r="D284" s="121" t="n">
        <f aca="false">PMT($B$3/12,$B$2,$B$1)</f>
        <v>-13856.0845837024</v>
      </c>
      <c r="E284" s="121" t="n">
        <f aca="false">PPMT($B$3/12,C284,$B$2,$B$1)</f>
        <v>-12081.2221865174</v>
      </c>
      <c r="F284" s="121" t="n">
        <f aca="false">SUM(D284-E284)</f>
        <v>-1774.86239718501</v>
      </c>
      <c r="G284" s="122" t="n">
        <f aca="false">SUM(G283+E284)</f>
        <v>271896.761363108</v>
      </c>
      <c r="H284" s="116"/>
      <c r="I284" s="112"/>
      <c r="J284" s="117"/>
      <c r="K284" s="112" t="n">
        <f aca="false">SUM(K283+1)</f>
        <v>279</v>
      </c>
      <c r="L284" s="121" t="n">
        <f aca="false">PMT($J$3/12,$J$2,$J$1)</f>
        <v>-15508.4661606394</v>
      </c>
      <c r="M284" s="121" t="n">
        <f aca="false">PPMT($J$3/12,K284,$J$2,$J$1)</f>
        <v>-13645.7156647735</v>
      </c>
      <c r="N284" s="121" t="n">
        <f aca="false">SUM(L284-M284)</f>
        <v>-1862.75049586581</v>
      </c>
      <c r="O284" s="122" t="n">
        <f aca="false">SUM(O283+M284)</f>
        <v>-13561.9125639611</v>
      </c>
    </row>
    <row r="285" customFormat="false" ht="12.75" hidden="false" customHeight="false" outlineLevel="0" collapsed="false">
      <c r="A285" s="112"/>
      <c r="B285" s="117"/>
      <c r="C285" s="112" t="n">
        <f aca="false">SUM(C284+1)</f>
        <v>280</v>
      </c>
      <c r="D285" s="121" t="n">
        <f aca="false">PMT($B$3/12,$B$2,$B$1)</f>
        <v>-13856.0845837024</v>
      </c>
      <c r="E285" s="121" t="n">
        <f aca="false">PPMT($B$3/12,C285,$B$2,$B$1)</f>
        <v>-12156.7298251831</v>
      </c>
      <c r="F285" s="121" t="n">
        <f aca="false">SUM(D285-E285)</f>
        <v>-1699.35475851928</v>
      </c>
      <c r="G285" s="122" t="n">
        <f aca="false">SUM(G284+E285)</f>
        <v>259740.031537925</v>
      </c>
      <c r="H285" s="116"/>
      <c r="I285" s="112"/>
      <c r="J285" s="117"/>
      <c r="K285" s="112" t="n">
        <f aca="false">SUM(K284+1)</f>
        <v>280</v>
      </c>
      <c r="L285" s="121" t="n">
        <f aca="false">PMT($J$3/12,$J$2,$J$1)</f>
        <v>-15508.4661606394</v>
      </c>
      <c r="M285" s="121" t="n">
        <f aca="false">PPMT($J$3/12,K285,$J$2,$J$1)</f>
        <v>-13725.3156728181</v>
      </c>
      <c r="N285" s="121" t="n">
        <f aca="false">SUM(L285-M285)</f>
        <v>-1783.1504878213</v>
      </c>
      <c r="O285" s="122" t="n">
        <f aca="false">SUM(O284+M285)</f>
        <v>-27287.2282367791</v>
      </c>
    </row>
    <row r="286" customFormat="false" ht="12.75" hidden="false" customHeight="false" outlineLevel="0" collapsed="false">
      <c r="A286" s="112"/>
      <c r="B286" s="117"/>
      <c r="C286" s="112" t="n">
        <f aca="false">SUM(C285+1)</f>
        <v>281</v>
      </c>
      <c r="D286" s="121" t="n">
        <f aca="false">PMT($B$3/12,$B$2,$B$1)</f>
        <v>-13856.0845837024</v>
      </c>
      <c r="E286" s="121" t="n">
        <f aca="false">PPMT($B$3/12,C286,$B$2,$B$1)</f>
        <v>-12232.7093865905</v>
      </c>
      <c r="F286" s="121" t="n">
        <f aca="false">SUM(D286-E286)</f>
        <v>-1623.37519711189</v>
      </c>
      <c r="G286" s="122" t="n">
        <f aca="false">SUM(G285+E286)</f>
        <v>247507.322151334</v>
      </c>
      <c r="H286" s="116"/>
      <c r="I286" s="112"/>
      <c r="J286" s="117"/>
      <c r="K286" s="112" t="n">
        <f aca="false">SUM(K285+1)</f>
        <v>281</v>
      </c>
      <c r="L286" s="121" t="n">
        <f aca="false">PMT($J$3/12,$J$2,$J$1)</f>
        <v>-15508.4661606394</v>
      </c>
      <c r="M286" s="121" t="n">
        <f aca="false">PPMT($J$3/12,K286,$J$2,$J$1)</f>
        <v>-13805.3800142428</v>
      </c>
      <c r="N286" s="121" t="n">
        <f aca="false">SUM(L286-M286)</f>
        <v>-1703.08614639652</v>
      </c>
      <c r="O286" s="122" t="n">
        <f aca="false">SUM(O285+M286)</f>
        <v>-41092.608251022</v>
      </c>
    </row>
    <row r="287" customFormat="false" ht="12.75" hidden="false" customHeight="false" outlineLevel="0" collapsed="false">
      <c r="A287" s="112"/>
      <c r="B287" s="117"/>
      <c r="C287" s="112" t="n">
        <f aca="false">SUM(C286+1)</f>
        <v>282</v>
      </c>
      <c r="D287" s="121" t="n">
        <f aca="false">PMT($B$3/12,$B$2,$B$1)</f>
        <v>-13856.0845837024</v>
      </c>
      <c r="E287" s="121" t="n">
        <f aca="false">PPMT($B$3/12,C287,$B$2,$B$1)</f>
        <v>-12309.1638202567</v>
      </c>
      <c r="F287" s="121" t="n">
        <f aca="false">SUM(D287-E287)</f>
        <v>-1546.9207634457</v>
      </c>
      <c r="G287" s="122" t="n">
        <f aca="false">SUM(G286+E287)</f>
        <v>235198.158331077</v>
      </c>
      <c r="H287" s="116"/>
      <c r="I287" s="112"/>
      <c r="J287" s="117"/>
      <c r="K287" s="112" t="n">
        <f aca="false">SUM(K286+1)</f>
        <v>282</v>
      </c>
      <c r="L287" s="121" t="n">
        <f aca="false">PMT($J$3/12,$J$2,$J$1)</f>
        <v>-15508.4661606394</v>
      </c>
      <c r="M287" s="121" t="n">
        <f aca="false">PPMT($J$3/12,K287,$J$2,$J$1)</f>
        <v>-13885.9113976593</v>
      </c>
      <c r="N287" s="121" t="n">
        <f aca="false">SUM(L287-M287)</f>
        <v>-1622.5547629801</v>
      </c>
      <c r="O287" s="122" t="n">
        <f aca="false">SUM(O286+M287)</f>
        <v>-54978.5196486812</v>
      </c>
    </row>
    <row r="288" customFormat="false" ht="12.75" hidden="false" customHeight="false" outlineLevel="0" collapsed="false">
      <c r="A288" s="112"/>
      <c r="B288" s="117"/>
      <c r="C288" s="112" t="n">
        <f aca="false">SUM(C287+1)</f>
        <v>283</v>
      </c>
      <c r="D288" s="121" t="n">
        <f aca="false">PMT($B$3/12,$B$2,$B$1)</f>
        <v>-13856.0845837024</v>
      </c>
      <c r="E288" s="121" t="n">
        <f aca="false">PPMT($B$3/12,C288,$B$2,$B$1)</f>
        <v>-12386.0960941333</v>
      </c>
      <c r="F288" s="121" t="n">
        <f aca="false">SUM(D288-E288)</f>
        <v>-1469.98848956908</v>
      </c>
      <c r="G288" s="122" t="n">
        <f aca="false">SUM(G287+E288)</f>
        <v>222812.062236944</v>
      </c>
      <c r="H288" s="116"/>
      <c r="I288" s="112"/>
      <c r="J288" s="117"/>
      <c r="K288" s="112" t="n">
        <f aca="false">SUM(K287+1)</f>
        <v>283</v>
      </c>
      <c r="L288" s="121" t="n">
        <f aca="false">PMT($J$3/12,$J$2,$J$1)</f>
        <v>-15508.4661606394</v>
      </c>
      <c r="M288" s="121" t="n">
        <f aca="false">PPMT($J$3/12,K288,$J$2,$J$1)</f>
        <v>-13966.9125474789</v>
      </c>
      <c r="N288" s="121" t="n">
        <f aca="false">SUM(L288-M288)</f>
        <v>-1541.55361316043</v>
      </c>
      <c r="O288" s="122" t="n">
        <f aca="false">SUM(O287+M288)</f>
        <v>-68945.4321961602</v>
      </c>
    </row>
    <row r="289" customFormat="false" ht="12.75" hidden="false" customHeight="false" outlineLevel="0" collapsed="false">
      <c r="A289" s="112"/>
      <c r="B289" s="117"/>
      <c r="C289" s="112" t="n">
        <f aca="false">SUM(C288+1)</f>
        <v>284</v>
      </c>
      <c r="D289" s="121" t="n">
        <f aca="false">PMT($B$3/12,$B$2,$B$1)</f>
        <v>-13856.0845837024</v>
      </c>
      <c r="E289" s="121" t="n">
        <f aca="false">PPMT($B$3/12,C289,$B$2,$B$1)</f>
        <v>-12463.5091947216</v>
      </c>
      <c r="F289" s="121" t="n">
        <f aca="false">SUM(D289-E289)</f>
        <v>-1392.57538898075</v>
      </c>
      <c r="G289" s="122" t="n">
        <f aca="false">SUM(G288+E289)</f>
        <v>210348.553042223</v>
      </c>
      <c r="H289" s="116"/>
      <c r="I289" s="112"/>
      <c r="J289" s="117"/>
      <c r="K289" s="112" t="n">
        <f aca="false">SUM(K288+1)</f>
        <v>284</v>
      </c>
      <c r="L289" s="121" t="n">
        <f aca="false">PMT($J$3/12,$J$2,$J$1)</f>
        <v>-15508.4661606394</v>
      </c>
      <c r="M289" s="121" t="n">
        <f aca="false">PPMT($J$3/12,K289,$J$2,$J$1)</f>
        <v>-14048.3862040059</v>
      </c>
      <c r="N289" s="121" t="n">
        <f aca="false">SUM(L289-M289)</f>
        <v>-1460.07995663346</v>
      </c>
      <c r="O289" s="122" t="n">
        <f aca="false">SUM(O288+M289)</f>
        <v>-82993.818400166</v>
      </c>
    </row>
    <row r="290" customFormat="false" ht="12.75" hidden="false" customHeight="false" outlineLevel="0" collapsed="false">
      <c r="A290" s="112"/>
      <c r="B290" s="117"/>
      <c r="C290" s="112" t="n">
        <f aca="false">SUM(C289+1)</f>
        <v>285</v>
      </c>
      <c r="D290" s="121" t="n">
        <f aca="false">PMT($B$3/12,$B$2,$B$1)</f>
        <v>-13856.0845837024</v>
      </c>
      <c r="E290" s="121" t="n">
        <f aca="false">PPMT($B$3/12,C290,$B$2,$B$1)</f>
        <v>-12541.4061271886</v>
      </c>
      <c r="F290" s="121" t="n">
        <f aca="false">SUM(D290-E290)</f>
        <v>-1314.67845651375</v>
      </c>
      <c r="G290" s="122" t="n">
        <f aca="false">SUM(G289+E290)</f>
        <v>197807.146915034</v>
      </c>
      <c r="H290" s="116"/>
      <c r="I290" s="112"/>
      <c r="J290" s="117"/>
      <c r="K290" s="112" t="n">
        <f aca="false">SUM(K289+1)</f>
        <v>285</v>
      </c>
      <c r="L290" s="121" t="n">
        <f aca="false">PMT($J$3/12,$J$2,$J$1)</f>
        <v>-15508.4661606394</v>
      </c>
      <c r="M290" s="121" t="n">
        <f aca="false">PPMT($J$3/12,K290,$J$2,$J$1)</f>
        <v>-14130.3351235293</v>
      </c>
      <c r="N290" s="121" t="n">
        <f aca="false">SUM(L290-M290)</f>
        <v>-1378.1310371101</v>
      </c>
      <c r="O290" s="122" t="n">
        <f aca="false">SUM(O289+M290)</f>
        <v>-97124.1535236953</v>
      </c>
    </row>
    <row r="291" customFormat="false" ht="12.75" hidden="false" customHeight="false" outlineLevel="0" collapsed="false">
      <c r="A291" s="112"/>
      <c r="B291" s="117"/>
      <c r="C291" s="112" t="n">
        <f aca="false">SUM(C290+1)</f>
        <v>286</v>
      </c>
      <c r="D291" s="121" t="n">
        <f aca="false">PMT($B$3/12,$B$2,$B$1)</f>
        <v>-13856.0845837024</v>
      </c>
      <c r="E291" s="121" t="n">
        <f aca="false">PPMT($B$3/12,C291,$B$2,$B$1)</f>
        <v>-12619.7899154835</v>
      </c>
      <c r="F291" s="121" t="n">
        <f aca="false">SUM(D291-E291)</f>
        <v>-1236.29466821882</v>
      </c>
      <c r="G291" s="122" t="n">
        <f aca="false">SUM(G290+E291)</f>
        <v>185187.35699955</v>
      </c>
      <c r="H291" s="116"/>
      <c r="I291" s="112"/>
      <c r="J291" s="117"/>
      <c r="K291" s="112" t="n">
        <f aca="false">SUM(K290+1)</f>
        <v>286</v>
      </c>
      <c r="L291" s="121" t="n">
        <f aca="false">PMT($J$3/12,$J$2,$J$1)</f>
        <v>-15508.4661606394</v>
      </c>
      <c r="M291" s="121" t="n">
        <f aca="false">PPMT($J$3/12,K291,$J$2,$J$1)</f>
        <v>-14212.7620784165</v>
      </c>
      <c r="N291" s="121" t="n">
        <f aca="false">SUM(L291-M291)</f>
        <v>-1295.70408222285</v>
      </c>
      <c r="O291" s="122" t="n">
        <f aca="false">SUM(O290+M291)</f>
        <v>-111336.915602112</v>
      </c>
    </row>
    <row r="292" customFormat="false" ht="12.75" hidden="false" customHeight="false" outlineLevel="0" collapsed="false">
      <c r="A292" s="112"/>
      <c r="B292" s="117"/>
      <c r="C292" s="112" t="n">
        <f aca="false">SUM(C291+1)</f>
        <v>287</v>
      </c>
      <c r="D292" s="121" t="n">
        <f aca="false">PMT($B$3/12,$B$2,$B$1)</f>
        <v>-13856.0845837024</v>
      </c>
      <c r="E292" s="121" t="n">
        <f aca="false">PPMT($B$3/12,C292,$B$2,$B$1)</f>
        <v>-12698.6636024553</v>
      </c>
      <c r="F292" s="121" t="n">
        <f aca="false">SUM(D292-E292)</f>
        <v>-1157.42098124704</v>
      </c>
      <c r="G292" s="122" t="n">
        <f aca="false">SUM(G291+E292)</f>
        <v>172488.693397095</v>
      </c>
      <c r="H292" s="116"/>
      <c r="I292" s="112"/>
      <c r="J292" s="117"/>
      <c r="K292" s="112" t="n">
        <f aca="false">SUM(K291+1)</f>
        <v>287</v>
      </c>
      <c r="L292" s="121" t="n">
        <f aca="false">PMT($J$3/12,$J$2,$J$1)</f>
        <v>-15508.4661606394</v>
      </c>
      <c r="M292" s="121" t="n">
        <f aca="false">PPMT($J$3/12,K292,$J$2,$J$1)</f>
        <v>-14295.6698572073</v>
      </c>
      <c r="N292" s="121" t="n">
        <f aca="false">SUM(L292-M292)</f>
        <v>-1212.79630343208</v>
      </c>
      <c r="O292" s="122" t="n">
        <f aca="false">SUM(O291+M292)</f>
        <v>-125632.585459319</v>
      </c>
    </row>
    <row r="293" customFormat="false" ht="12.75" hidden="false" customHeight="false" outlineLevel="0" collapsed="false">
      <c r="A293" s="112"/>
      <c r="B293" s="117" t="n">
        <f aca="false">SUM(D282:D293)</f>
        <v>-166273.015004428</v>
      </c>
      <c r="C293" s="112" t="n">
        <f aca="false">SUM(C292+1)</f>
        <v>288</v>
      </c>
      <c r="D293" s="121" t="n">
        <f aca="false">PMT($B$3/12,$B$2,$B$1)</f>
        <v>-13856.0845837024</v>
      </c>
      <c r="E293" s="121" t="n">
        <f aca="false">PPMT($B$3/12,C293,$B$2,$B$1)</f>
        <v>-12778.0302499707</v>
      </c>
      <c r="F293" s="121" t="n">
        <f aca="false">SUM(D293-E293)</f>
        <v>-1078.05433373169</v>
      </c>
      <c r="G293" s="122" t="n">
        <f aca="false">SUM(G292+E293)</f>
        <v>159710.663147124</v>
      </c>
      <c r="H293" s="116"/>
      <c r="I293" s="112"/>
      <c r="J293" s="117" t="n">
        <f aca="false">SUM(L282:L293)</f>
        <v>-186101.593927672</v>
      </c>
      <c r="K293" s="112" t="n">
        <f aca="false">SUM(K292+1)</f>
        <v>288</v>
      </c>
      <c r="L293" s="121" t="n">
        <f aca="false">PMT($J$3/12,$J$2,$J$1)</f>
        <v>-15508.4661606394</v>
      </c>
      <c r="M293" s="121" t="n">
        <f aca="false">PPMT($J$3/12,K293,$J$2,$J$1)</f>
        <v>-14379.0612647077</v>
      </c>
      <c r="N293" s="121" t="n">
        <f aca="false">SUM(L293-M293)</f>
        <v>-1129.4048959317</v>
      </c>
      <c r="O293" s="122" t="n">
        <f aca="false">SUM(O292+M293)</f>
        <v>-140011.646724027</v>
      </c>
    </row>
    <row r="294" customFormat="false" ht="12.75" hidden="false" customHeight="false" outlineLevel="0" collapsed="false">
      <c r="A294" s="112"/>
      <c r="B294" s="117"/>
      <c r="C294" s="112" t="n">
        <f aca="false">SUM(C293+1)</f>
        <v>289</v>
      </c>
      <c r="D294" s="121" t="n">
        <f aca="false">PMT($B$3/12,$B$2,$B$1)</f>
        <v>-13856.0845837024</v>
      </c>
      <c r="E294" s="121" t="n">
        <f aca="false">PPMT($B$3/12,C294,$B$2,$B$1)</f>
        <v>-12857.892939033</v>
      </c>
      <c r="F294" s="121" t="n">
        <f aca="false">SUM(D294-E294)</f>
        <v>-998.191644669378</v>
      </c>
      <c r="G294" s="122" t="n">
        <f aca="false">SUM(G293+E294)</f>
        <v>146852.770208091</v>
      </c>
      <c r="H294" s="116"/>
      <c r="I294" s="112"/>
      <c r="J294" s="117"/>
      <c r="K294" s="112" t="n">
        <f aca="false">SUM(K293+1)</f>
        <v>289</v>
      </c>
      <c r="L294" s="121" t="n">
        <f aca="false">PMT($J$3/12,$J$2,$J$1)</f>
        <v>-15508.4661606394</v>
      </c>
      <c r="M294" s="121" t="n">
        <f aca="false">PPMT($J$3/12,K294,$J$2,$J$1)</f>
        <v>-14462.9391220851</v>
      </c>
      <c r="N294" s="121" t="n">
        <f aca="false">SUM(L294-M294)</f>
        <v>-1045.52703855425</v>
      </c>
      <c r="O294" s="122" t="n">
        <f aca="false">SUM(O293+M294)</f>
        <v>-154474.585846112</v>
      </c>
    </row>
    <row r="295" customFormat="false" ht="12.75" hidden="false" customHeight="false" outlineLevel="0" collapsed="false">
      <c r="A295" s="112"/>
      <c r="B295" s="117"/>
      <c r="C295" s="112" t="n">
        <f aca="false">SUM(C294+1)</f>
        <v>290</v>
      </c>
      <c r="D295" s="121" t="n">
        <f aca="false">PMT($B$3/12,$B$2,$B$1)</f>
        <v>-13856.0845837024</v>
      </c>
      <c r="E295" s="121" t="n">
        <f aca="false">PPMT($B$3/12,C295,$B$2,$B$1)</f>
        <v>-12938.2547699019</v>
      </c>
      <c r="F295" s="121" t="n">
        <f aca="false">SUM(D295-E295)</f>
        <v>-917.829813800418</v>
      </c>
      <c r="G295" s="122" t="n">
        <f aca="false">SUM(G294+E295)</f>
        <v>133914.515438189</v>
      </c>
      <c r="H295" s="116"/>
      <c r="I295" s="112"/>
      <c r="J295" s="117"/>
      <c r="K295" s="112" t="n">
        <f aca="false">SUM(K294+1)</f>
        <v>290</v>
      </c>
      <c r="L295" s="121" t="n">
        <f aca="false">PMT($J$3/12,$J$2,$J$1)</f>
        <v>-15508.4661606394</v>
      </c>
      <c r="M295" s="121" t="n">
        <f aca="false">PPMT($J$3/12,K295,$J$2,$J$1)</f>
        <v>-14547.3062669639</v>
      </c>
      <c r="N295" s="121" t="n">
        <f aca="false">SUM(L295-M295)</f>
        <v>-961.159893675409</v>
      </c>
      <c r="O295" s="122" t="n">
        <f aca="false">SUM(O294+M295)</f>
        <v>-169021.892113076</v>
      </c>
    </row>
    <row r="296" customFormat="false" ht="12.75" hidden="false" customHeight="false" outlineLevel="0" collapsed="false">
      <c r="A296" s="112"/>
      <c r="B296" s="117"/>
      <c r="C296" s="112" t="n">
        <f aca="false">SUM(C295+1)</f>
        <v>291</v>
      </c>
      <c r="D296" s="121" t="n">
        <f aca="false">PMT($B$3/12,$B$2,$B$1)</f>
        <v>-13856.0845837024</v>
      </c>
      <c r="E296" s="121" t="n">
        <f aca="false">PPMT($B$3/12,C296,$B$2,$B$1)</f>
        <v>-13019.1188622138</v>
      </c>
      <c r="F296" s="121" t="n">
        <f aca="false">SUM(D296-E296)</f>
        <v>-836.965721488539</v>
      </c>
      <c r="G296" s="122" t="n">
        <f aca="false">SUM(G295+E296)</f>
        <v>120895.396575976</v>
      </c>
      <c r="H296" s="116"/>
      <c r="I296" s="112"/>
      <c r="J296" s="117"/>
      <c r="K296" s="112" t="n">
        <f aca="false">SUM(K295+1)</f>
        <v>291</v>
      </c>
      <c r="L296" s="121" t="n">
        <f aca="false">PMT($J$3/12,$J$2,$J$1)</f>
        <v>-15508.4661606394</v>
      </c>
      <c r="M296" s="121" t="n">
        <f aca="false">PPMT($J$3/12,K296,$J$2,$J$1)</f>
        <v>-14632.1655535212</v>
      </c>
      <c r="N296" s="121" t="n">
        <f aca="false">SUM(L296-M296)</f>
        <v>-876.300607118123</v>
      </c>
      <c r="O296" s="122" t="n">
        <f aca="false">SUM(O295+M296)</f>
        <v>-183654.057666597</v>
      </c>
    </row>
    <row r="297" customFormat="false" ht="12.75" hidden="false" customHeight="false" outlineLevel="0" collapsed="false">
      <c r="A297" s="112"/>
      <c r="B297" s="117"/>
      <c r="C297" s="112" t="n">
        <f aca="false">SUM(C296+1)</f>
        <v>292</v>
      </c>
      <c r="D297" s="121" t="n">
        <f aca="false">PMT($B$3/12,$B$2,$B$1)</f>
        <v>-13856.0845837024</v>
      </c>
      <c r="E297" s="121" t="n">
        <f aca="false">PPMT($B$3/12,C297,$B$2,$B$1)</f>
        <v>-13100.4883551027</v>
      </c>
      <c r="F297" s="121" t="n">
        <f aca="false">SUM(D297-E297)</f>
        <v>-755.596228599692</v>
      </c>
      <c r="G297" s="122" t="n">
        <f aca="false">SUM(G296+E297)</f>
        <v>107794.908220873</v>
      </c>
      <c r="H297" s="116"/>
      <c r="I297" s="112"/>
      <c r="J297" s="117"/>
      <c r="K297" s="112" t="n">
        <f aca="false">SUM(K296+1)</f>
        <v>292</v>
      </c>
      <c r="L297" s="121" t="n">
        <f aca="false">PMT($J$3/12,$J$2,$J$1)</f>
        <v>-15508.4661606394</v>
      </c>
      <c r="M297" s="121" t="n">
        <f aca="false">PPMT($J$3/12,K297,$J$2,$J$1)</f>
        <v>-14717.5198525834</v>
      </c>
      <c r="N297" s="121" t="n">
        <f aca="false">SUM(L297-M297)</f>
        <v>-790.946308055918</v>
      </c>
      <c r="O297" s="122" t="n">
        <f aca="false">SUM(O296+M297)</f>
        <v>-198371.57751918</v>
      </c>
    </row>
    <row r="298" customFormat="false" ht="12.75" hidden="false" customHeight="false" outlineLevel="0" collapsed="false">
      <c r="A298" s="112"/>
      <c r="B298" s="117"/>
      <c r="C298" s="112" t="n">
        <f aca="false">SUM(C297+1)</f>
        <v>293</v>
      </c>
      <c r="D298" s="121" t="n">
        <f aca="false">PMT($B$3/12,$B$2,$B$1)</f>
        <v>-13856.0845837024</v>
      </c>
      <c r="E298" s="121" t="n">
        <f aca="false">PPMT($B$3/12,C298,$B$2,$B$1)</f>
        <v>-13182.3664073221</v>
      </c>
      <c r="F298" s="121" t="n">
        <f aca="false">SUM(D298-E298)</f>
        <v>-673.718176380293</v>
      </c>
      <c r="G298" s="122" t="n">
        <f aca="false">SUM(G297+E298)</f>
        <v>94612.5418135509</v>
      </c>
      <c r="H298" s="116"/>
      <c r="I298" s="112"/>
      <c r="J298" s="117"/>
      <c r="K298" s="112" t="n">
        <f aca="false">SUM(K297+1)</f>
        <v>293</v>
      </c>
      <c r="L298" s="121" t="n">
        <f aca="false">PMT($J$3/12,$J$2,$J$1)</f>
        <v>-15508.4661606394</v>
      </c>
      <c r="M298" s="121" t="n">
        <f aca="false">PPMT($J$3/12,K298,$J$2,$J$1)</f>
        <v>-14803.3720517235</v>
      </c>
      <c r="N298" s="121" t="n">
        <f aca="false">SUM(L298-M298)</f>
        <v>-705.094108915841</v>
      </c>
      <c r="O298" s="122" t="n">
        <f aca="false">SUM(O297+M298)</f>
        <v>-213174.949570904</v>
      </c>
    </row>
    <row r="299" customFormat="false" ht="12.75" hidden="false" customHeight="false" outlineLevel="0" collapsed="false">
      <c r="A299" s="112"/>
      <c r="B299" s="117"/>
      <c r="C299" s="112" t="n">
        <f aca="false">SUM(C298+1)</f>
        <v>294</v>
      </c>
      <c r="D299" s="121" t="n">
        <f aca="false">PMT($B$3/12,$B$2,$B$1)</f>
        <v>-13856.0845837024</v>
      </c>
      <c r="E299" s="121" t="n">
        <f aca="false">PPMT($B$3/12,C299,$B$2,$B$1)</f>
        <v>-13264.7561973678</v>
      </c>
      <c r="F299" s="121" t="n">
        <f aca="false">SUM(D299-E299)</f>
        <v>-591.328386334535</v>
      </c>
      <c r="G299" s="122" t="n">
        <f aca="false">SUM(G298+E299)</f>
        <v>81347.785616183</v>
      </c>
      <c r="H299" s="116"/>
      <c r="I299" s="112"/>
      <c r="J299" s="117"/>
      <c r="K299" s="112" t="n">
        <f aca="false">SUM(K298+1)</f>
        <v>294</v>
      </c>
      <c r="L299" s="121" t="n">
        <f aca="false">PMT($J$3/12,$J$2,$J$1)</f>
        <v>-15508.4661606394</v>
      </c>
      <c r="M299" s="121" t="n">
        <f aca="false">PPMT($J$3/12,K299,$J$2,$J$1)</f>
        <v>-14889.7250553586</v>
      </c>
      <c r="N299" s="121" t="n">
        <f aca="false">SUM(L299-M299)</f>
        <v>-618.741105280793</v>
      </c>
      <c r="O299" s="122" t="n">
        <f aca="false">SUM(O298+M299)</f>
        <v>-228064.674626262</v>
      </c>
    </row>
    <row r="300" customFormat="false" ht="12.75" hidden="false" customHeight="false" outlineLevel="0" collapsed="false">
      <c r="A300" s="112"/>
      <c r="B300" s="117"/>
      <c r="C300" s="112" t="n">
        <f aca="false">SUM(C299+1)</f>
        <v>295</v>
      </c>
      <c r="D300" s="121" t="n">
        <f aca="false">PMT($B$3/12,$B$2,$B$1)</f>
        <v>-13856.0845837024</v>
      </c>
      <c r="E300" s="121" t="n">
        <f aca="false">PPMT($B$3/12,C300,$B$2,$B$1)</f>
        <v>-13347.6609236014</v>
      </c>
      <c r="F300" s="121" t="n">
        <f aca="false">SUM(D300-E300)</f>
        <v>-508.423660100985</v>
      </c>
      <c r="G300" s="122" t="n">
        <f aca="false">SUM(G299+E300)</f>
        <v>68000.1246925817</v>
      </c>
      <c r="H300" s="116"/>
      <c r="I300" s="112"/>
      <c r="J300" s="117"/>
      <c r="K300" s="112" t="n">
        <f aca="false">SUM(K299+1)</f>
        <v>295</v>
      </c>
      <c r="L300" s="121" t="n">
        <f aca="false">PMT($J$3/12,$J$2,$J$1)</f>
        <v>-15508.4661606394</v>
      </c>
      <c r="M300" s="121" t="n">
        <f aca="false">PPMT($J$3/12,K300,$J$2,$J$1)</f>
        <v>-14976.5817848482</v>
      </c>
      <c r="N300" s="121" t="n">
        <f aca="false">SUM(L300-M300)</f>
        <v>-531.8843757912</v>
      </c>
      <c r="O300" s="122" t="n">
        <f aca="false">SUM(O299+M300)</f>
        <v>-243041.256411111</v>
      </c>
    </row>
    <row r="301" customFormat="false" ht="12.75" hidden="false" customHeight="false" outlineLevel="0" collapsed="false">
      <c r="A301" s="112"/>
      <c r="B301" s="117"/>
      <c r="C301" s="112" t="n">
        <f aca="false">SUM(C300+1)</f>
        <v>296</v>
      </c>
      <c r="D301" s="121" t="n">
        <f aca="false">PMT($B$3/12,$B$2,$B$1)</f>
        <v>-13856.0845837024</v>
      </c>
      <c r="E301" s="121" t="n">
        <f aca="false">PPMT($B$3/12,C301,$B$2,$B$1)</f>
        <v>-13431.0838043739</v>
      </c>
      <c r="F301" s="121" t="n">
        <f aca="false">SUM(D301-E301)</f>
        <v>-425.000779328482</v>
      </c>
      <c r="G301" s="122" t="n">
        <f aca="false">SUM(G300+E301)</f>
        <v>54569.0408882078</v>
      </c>
      <c r="H301" s="116"/>
      <c r="I301" s="112"/>
      <c r="J301" s="117"/>
      <c r="K301" s="112" t="n">
        <f aca="false">SUM(K300+1)</f>
        <v>296</v>
      </c>
      <c r="L301" s="121" t="n">
        <f aca="false">PMT($J$3/12,$J$2,$J$1)</f>
        <v>-15508.4661606394</v>
      </c>
      <c r="M301" s="121" t="n">
        <f aca="false">PPMT($J$3/12,K301,$J$2,$J$1)</f>
        <v>-15063.9451785931</v>
      </c>
      <c r="N301" s="121" t="n">
        <f aca="false">SUM(L301-M301)</f>
        <v>-444.520982046259</v>
      </c>
      <c r="O301" s="122" t="n">
        <f aca="false">SUM(O300+M301)</f>
        <v>-258105.201589704</v>
      </c>
    </row>
    <row r="302" customFormat="false" ht="12.75" hidden="false" customHeight="false" outlineLevel="0" collapsed="false">
      <c r="A302" s="112"/>
      <c r="B302" s="117"/>
      <c r="C302" s="112" t="n">
        <f aca="false">SUM(C301+1)</f>
        <v>297</v>
      </c>
      <c r="D302" s="121" t="n">
        <f aca="false">PMT($B$3/12,$B$2,$B$1)</f>
        <v>-13856.0845837024</v>
      </c>
      <c r="E302" s="121" t="n">
        <f aca="false">PPMT($B$3/12,C302,$B$2,$B$1)</f>
        <v>-13515.0280781512</v>
      </c>
      <c r="F302" s="121" t="n">
        <f aca="false">SUM(D302-E302)</f>
        <v>-341.056505551134</v>
      </c>
      <c r="G302" s="122" t="n">
        <f aca="false">SUM(G301+E302)</f>
        <v>41054.0128100566</v>
      </c>
      <c r="H302" s="116"/>
      <c r="I302" s="112"/>
      <c r="J302" s="117"/>
      <c r="K302" s="112" t="n">
        <f aca="false">SUM(K301+1)</f>
        <v>297</v>
      </c>
      <c r="L302" s="121" t="n">
        <f aca="false">PMT($J$3/12,$J$2,$J$1)</f>
        <v>-15508.4661606394</v>
      </c>
      <c r="M302" s="121" t="n">
        <f aca="false">PPMT($J$3/12,K302,$J$2,$J$1)</f>
        <v>-15151.8181921349</v>
      </c>
      <c r="N302" s="121" t="n">
        <f aca="false">SUM(L302-M302)</f>
        <v>-356.647968504451</v>
      </c>
      <c r="O302" s="122" t="n">
        <f aca="false">SUM(O301+M302)</f>
        <v>-273257.019781839</v>
      </c>
    </row>
    <row r="303" customFormat="false" ht="12.75" hidden="false" customHeight="false" outlineLevel="0" collapsed="false">
      <c r="A303" s="112"/>
      <c r="B303" s="117"/>
      <c r="C303" s="112" t="n">
        <f aca="false">SUM(C302+1)</f>
        <v>298</v>
      </c>
      <c r="D303" s="121" t="n">
        <f aca="false">PMT($B$3/12,$B$2,$B$1)</f>
        <v>-13856.0845837024</v>
      </c>
      <c r="E303" s="121" t="n">
        <f aca="false">PPMT($B$3/12,C303,$B$2,$B$1)</f>
        <v>-13599.4970036397</v>
      </c>
      <c r="F303" s="121" t="n">
        <f aca="false">SUM(D303-E303)</f>
        <v>-256.587580062691</v>
      </c>
      <c r="G303" s="122" t="n">
        <f aca="false">SUM(G302+E303)</f>
        <v>27454.5158064169</v>
      </c>
      <c r="H303" s="116"/>
      <c r="I303" s="112"/>
      <c r="J303" s="117"/>
      <c r="K303" s="112" t="n">
        <f aca="false">SUM(K302+1)</f>
        <v>298</v>
      </c>
      <c r="L303" s="121" t="n">
        <f aca="false">PMT($J$3/12,$J$2,$J$1)</f>
        <v>-15508.4661606394</v>
      </c>
      <c r="M303" s="121" t="n">
        <f aca="false">PPMT($J$3/12,K303,$J$2,$J$1)</f>
        <v>-15240.2037982557</v>
      </c>
      <c r="N303" s="121" t="n">
        <f aca="false">SUM(L303-M303)</f>
        <v>-268.262362383677</v>
      </c>
      <c r="O303" s="122" t="n">
        <f aca="false">SUM(O302+M303)</f>
        <v>-288497.223580094</v>
      </c>
    </row>
    <row r="304" customFormat="false" ht="12.75" hidden="false" customHeight="false" outlineLevel="0" collapsed="false">
      <c r="A304" s="112"/>
      <c r="B304" s="117"/>
      <c r="C304" s="112" t="n">
        <f aca="false">SUM(C303+1)</f>
        <v>299</v>
      </c>
      <c r="D304" s="121" t="n">
        <f aca="false">PMT($B$3/12,$B$2,$B$1)</f>
        <v>-13856.0845837024</v>
      </c>
      <c r="E304" s="121" t="n">
        <f aca="false">PPMT($B$3/12,C304,$B$2,$B$1)</f>
        <v>-13684.4938599124</v>
      </c>
      <c r="F304" s="121" t="n">
        <f aca="false">SUM(D304-E304)</f>
        <v>-171.590723789946</v>
      </c>
      <c r="G304" s="122" t="n">
        <f aca="false">SUM(G303+E304)</f>
        <v>13770.0219465045</v>
      </c>
      <c r="H304" s="116"/>
      <c r="I304" s="112"/>
      <c r="J304" s="117"/>
      <c r="K304" s="112" t="n">
        <f aca="false">SUM(K303+1)</f>
        <v>299</v>
      </c>
      <c r="L304" s="121" t="n">
        <f aca="false">PMT($J$3/12,$J$2,$J$1)</f>
        <v>-15508.4661606394</v>
      </c>
      <c r="M304" s="121" t="n">
        <f aca="false">PPMT($J$3/12,K304,$J$2,$J$1)</f>
        <v>-15329.1049870788</v>
      </c>
      <c r="N304" s="121" t="n">
        <f aca="false">SUM(L304-M304)</f>
        <v>-179.361173560515</v>
      </c>
      <c r="O304" s="122" t="n">
        <f aca="false">SUM(O303+M304)</f>
        <v>-303826.328567173</v>
      </c>
    </row>
    <row r="305" customFormat="false" ht="12.75" hidden="false" customHeight="false" outlineLevel="0" collapsed="false">
      <c r="A305" s="112"/>
      <c r="B305" s="117" t="n">
        <f aca="false">SUM(D294:D305)</f>
        <v>-166273.015004428</v>
      </c>
      <c r="C305" s="112" t="n">
        <f aca="false">SUM(C304+1)</f>
        <v>300</v>
      </c>
      <c r="D305" s="121" t="n">
        <f aca="false">PMT($B$3/12,$B$2,$B$1)</f>
        <v>-13856.0845837024</v>
      </c>
      <c r="E305" s="121" t="n">
        <f aca="false">PPMT($B$3/12,C305,$B$2,$B$1)</f>
        <v>-13770.0219465369</v>
      </c>
      <c r="F305" s="121" t="n">
        <f aca="false">SUM(D305-E305)</f>
        <v>-86.0626371654962</v>
      </c>
      <c r="G305" s="122" t="n">
        <f aca="false">SUM(G304+E305)</f>
        <v>-3.23889253195375E-008</v>
      </c>
      <c r="H305" s="116"/>
      <c r="I305" s="112"/>
      <c r="J305" s="117" t="n">
        <f aca="false">SUM(L294:L305)</f>
        <v>-186101.593927672</v>
      </c>
      <c r="K305" s="112" t="n">
        <f aca="false">SUM(K304+1)</f>
        <v>300</v>
      </c>
      <c r="L305" s="121" t="n">
        <f aca="false">PMT($J$3/12,$J$2,$J$1)</f>
        <v>-15508.4661606394</v>
      </c>
      <c r="M305" s="121" t="n">
        <f aca="false">PPMT($J$3/12,K305,$J$2,$J$1)</f>
        <v>-15418.5247661701</v>
      </c>
      <c r="N305" s="121" t="n">
        <f aca="false">SUM(L305-M305)</f>
        <v>-89.9413944692205</v>
      </c>
      <c r="O305" s="122" t="n">
        <f aca="false">SUM(O304+M305)</f>
        <v>-319244.853333343</v>
      </c>
    </row>
    <row r="306" customFormat="false" ht="12.75" hidden="false" customHeight="false" outlineLevel="0" collapsed="false">
      <c r="A306" s="112"/>
      <c r="B306" s="117"/>
      <c r="C306" s="112" t="n">
        <f aca="false">SUM(C305+1)</f>
        <v>301</v>
      </c>
      <c r="D306" s="121" t="n">
        <f aca="false">PMT($B$3/12,$B$2,$B$1)</f>
        <v>-13856.0845837024</v>
      </c>
      <c r="E306" s="121" t="e">
        <f aca="false">PPMT($B$3/12,C306,$B$2,$B$1)</f>
        <v>#VALUE!</v>
      </c>
      <c r="F306" s="121" t="e">
        <f aca="false">SUM(D306-E306)</f>
        <v>#VALUE!</v>
      </c>
      <c r="G306" s="122" t="e">
        <f aca="false">SUM(G305+E306)</f>
        <v>#VALUE!</v>
      </c>
      <c r="H306" s="116"/>
      <c r="I306" s="112"/>
      <c r="J306" s="117"/>
      <c r="K306" s="112" t="n">
        <f aca="false">SUM(K305+1)</f>
        <v>301</v>
      </c>
      <c r="L306" s="121" t="n">
        <f aca="false">PMT($J$3/12,$J$2,$J$1)</f>
        <v>-15508.4661606394</v>
      </c>
      <c r="M306" s="121" t="e">
        <f aca="false">PPMT($J$3/12,K306,$J$2,$J$1)</f>
        <v>#VALUE!</v>
      </c>
      <c r="N306" s="121" t="e">
        <f aca="false">SUM(L306-M306)</f>
        <v>#VALUE!</v>
      </c>
      <c r="O306" s="122" t="e">
        <f aca="false">SUM(O305+M306)</f>
        <v>#VALUE!</v>
      </c>
    </row>
    <row r="307" customFormat="false" ht="12.75" hidden="false" customHeight="false" outlineLevel="0" collapsed="false">
      <c r="A307" s="112"/>
      <c r="B307" s="117"/>
      <c r="C307" s="112" t="n">
        <f aca="false">SUM(C306+1)</f>
        <v>302</v>
      </c>
      <c r="D307" s="121" t="n">
        <f aca="false">PMT($B$3/12,$B$2,$B$1)</f>
        <v>-13856.0845837024</v>
      </c>
      <c r="E307" s="121" t="e">
        <f aca="false">PPMT($B$3/12,C307,$B$2,$B$1)</f>
        <v>#VALUE!</v>
      </c>
      <c r="F307" s="121" t="e">
        <f aca="false">SUM(D307-E307)</f>
        <v>#VALUE!</v>
      </c>
      <c r="G307" s="122" t="e">
        <f aca="false">SUM(G306+E307)</f>
        <v>#VALUE!</v>
      </c>
      <c r="H307" s="116"/>
      <c r="I307" s="112"/>
      <c r="J307" s="117"/>
      <c r="K307" s="112" t="n">
        <f aca="false">SUM(K306+1)</f>
        <v>302</v>
      </c>
      <c r="L307" s="121" t="n">
        <f aca="false">PMT($J$3/12,$J$2,$J$1)</f>
        <v>-15508.4661606394</v>
      </c>
      <c r="M307" s="121" t="e">
        <f aca="false">PPMT($J$3/12,K307,$J$2,$J$1)</f>
        <v>#VALUE!</v>
      </c>
      <c r="N307" s="121" t="e">
        <f aca="false">SUM(L307-M307)</f>
        <v>#VALUE!</v>
      </c>
      <c r="O307" s="122" t="e">
        <f aca="false">SUM(O306+M307)</f>
        <v>#VALUE!</v>
      </c>
    </row>
    <row r="308" customFormat="false" ht="12.75" hidden="false" customHeight="false" outlineLevel="0" collapsed="false">
      <c r="A308" s="112"/>
      <c r="B308" s="117"/>
      <c r="C308" s="112" t="n">
        <f aca="false">SUM(C307+1)</f>
        <v>303</v>
      </c>
      <c r="D308" s="121" t="n">
        <f aca="false">PMT($B$3/12,$B$2,$B$1)</f>
        <v>-13856.0845837024</v>
      </c>
      <c r="E308" s="121" t="e">
        <f aca="false">PPMT($B$3/12,C308,$B$2,$B$1)</f>
        <v>#VALUE!</v>
      </c>
      <c r="F308" s="121" t="e">
        <f aca="false">SUM(D308-E308)</f>
        <v>#VALUE!</v>
      </c>
      <c r="G308" s="122" t="e">
        <f aca="false">SUM(G307+E308)</f>
        <v>#VALUE!</v>
      </c>
      <c r="H308" s="116"/>
      <c r="I308" s="112"/>
      <c r="J308" s="117"/>
      <c r="K308" s="112" t="n">
        <f aca="false">SUM(K307+1)</f>
        <v>303</v>
      </c>
      <c r="L308" s="121" t="n">
        <f aca="false">PMT($J$3/12,$J$2,$J$1)</f>
        <v>-15508.4661606394</v>
      </c>
      <c r="M308" s="121" t="e">
        <f aca="false">PPMT($J$3/12,K308,$J$2,$J$1)</f>
        <v>#VALUE!</v>
      </c>
      <c r="N308" s="121" t="e">
        <f aca="false">SUM(L308-M308)</f>
        <v>#VALUE!</v>
      </c>
      <c r="O308" s="122" t="e">
        <f aca="false">SUM(O307+M308)</f>
        <v>#VALUE!</v>
      </c>
    </row>
    <row r="309" customFormat="false" ht="12.75" hidden="false" customHeight="false" outlineLevel="0" collapsed="false">
      <c r="A309" s="112"/>
      <c r="B309" s="117"/>
      <c r="C309" s="112" t="n">
        <f aca="false">SUM(C308+1)</f>
        <v>304</v>
      </c>
      <c r="D309" s="121" t="n">
        <f aca="false">PMT($B$3/12,$B$2,$B$1)</f>
        <v>-13856.0845837024</v>
      </c>
      <c r="E309" s="121" t="e">
        <f aca="false">PPMT($B$3/12,C309,$B$2,$B$1)</f>
        <v>#VALUE!</v>
      </c>
      <c r="F309" s="121" t="e">
        <f aca="false">SUM(D309-E309)</f>
        <v>#VALUE!</v>
      </c>
      <c r="G309" s="122" t="e">
        <f aca="false">SUM(G308+E309)</f>
        <v>#VALUE!</v>
      </c>
      <c r="H309" s="116"/>
      <c r="I309" s="112"/>
      <c r="J309" s="117"/>
      <c r="K309" s="112" t="n">
        <f aca="false">SUM(K308+1)</f>
        <v>304</v>
      </c>
      <c r="L309" s="121" t="n">
        <f aca="false">PMT($J$3/12,$J$2,$J$1)</f>
        <v>-15508.4661606394</v>
      </c>
      <c r="M309" s="121" t="e">
        <f aca="false">PPMT($J$3/12,K309,$J$2,$J$1)</f>
        <v>#VALUE!</v>
      </c>
      <c r="N309" s="121" t="e">
        <f aca="false">SUM(L309-M309)</f>
        <v>#VALUE!</v>
      </c>
      <c r="O309" s="122" t="e">
        <f aca="false">SUM(O308+M309)</f>
        <v>#VALUE!</v>
      </c>
    </row>
    <row r="310" customFormat="false" ht="12.75" hidden="false" customHeight="false" outlineLevel="0" collapsed="false">
      <c r="A310" s="112"/>
      <c r="B310" s="117"/>
      <c r="C310" s="112" t="n">
        <f aca="false">SUM(C309+1)</f>
        <v>305</v>
      </c>
      <c r="D310" s="121" t="n">
        <f aca="false">PMT($B$3/12,$B$2,$B$1)</f>
        <v>-13856.0845837024</v>
      </c>
      <c r="E310" s="121" t="e">
        <f aca="false">PPMT($B$3/12,C310,$B$2,$B$1)</f>
        <v>#VALUE!</v>
      </c>
      <c r="F310" s="121" t="e">
        <f aca="false">SUM(D310-E310)</f>
        <v>#VALUE!</v>
      </c>
      <c r="G310" s="122" t="e">
        <f aca="false">SUM(G309+E310)</f>
        <v>#VALUE!</v>
      </c>
      <c r="H310" s="116"/>
      <c r="I310" s="112"/>
      <c r="J310" s="117"/>
      <c r="K310" s="112" t="n">
        <f aca="false">SUM(K309+1)</f>
        <v>305</v>
      </c>
      <c r="L310" s="121" t="n">
        <f aca="false">PMT($J$3/12,$J$2,$J$1)</f>
        <v>-15508.4661606394</v>
      </c>
      <c r="M310" s="121" t="e">
        <f aca="false">PPMT($J$3/12,K310,$J$2,$J$1)</f>
        <v>#VALUE!</v>
      </c>
      <c r="N310" s="121" t="e">
        <f aca="false">SUM(L310-M310)</f>
        <v>#VALUE!</v>
      </c>
      <c r="O310" s="122" t="e">
        <f aca="false">SUM(O309+M310)</f>
        <v>#VALUE!</v>
      </c>
    </row>
    <row r="311" customFormat="false" ht="12.75" hidden="false" customHeight="false" outlineLevel="0" collapsed="false">
      <c r="A311" s="112"/>
      <c r="B311" s="117"/>
      <c r="C311" s="112" t="n">
        <f aca="false">SUM(C310+1)</f>
        <v>306</v>
      </c>
      <c r="D311" s="121" t="n">
        <f aca="false">PMT($B$3/12,$B$2,$B$1)</f>
        <v>-13856.0845837024</v>
      </c>
      <c r="E311" s="121" t="e">
        <f aca="false">PPMT($B$3/12,C311,$B$2,$B$1)</f>
        <v>#VALUE!</v>
      </c>
      <c r="F311" s="121" t="e">
        <f aca="false">SUM(D311-E311)</f>
        <v>#VALUE!</v>
      </c>
      <c r="G311" s="122" t="e">
        <f aca="false">SUM(G310+E311)</f>
        <v>#VALUE!</v>
      </c>
      <c r="H311" s="116"/>
      <c r="I311" s="112"/>
      <c r="J311" s="117"/>
      <c r="K311" s="112" t="n">
        <f aca="false">SUM(K310+1)</f>
        <v>306</v>
      </c>
      <c r="L311" s="121" t="n">
        <f aca="false">PMT($J$3/12,$J$2,$J$1)</f>
        <v>-15508.4661606394</v>
      </c>
      <c r="M311" s="121" t="e">
        <f aca="false">PPMT($J$3/12,K311,$J$2,$J$1)</f>
        <v>#VALUE!</v>
      </c>
      <c r="N311" s="121" t="e">
        <f aca="false">SUM(L311-M311)</f>
        <v>#VALUE!</v>
      </c>
      <c r="O311" s="122" t="e">
        <f aca="false">SUM(O310+M311)</f>
        <v>#VALUE!</v>
      </c>
    </row>
    <row r="312" customFormat="false" ht="12.75" hidden="false" customHeight="false" outlineLevel="0" collapsed="false">
      <c r="A312" s="112"/>
      <c r="B312" s="117"/>
      <c r="C312" s="112" t="n">
        <f aca="false">SUM(C311+1)</f>
        <v>307</v>
      </c>
      <c r="D312" s="121" t="n">
        <f aca="false">PMT($B$3/12,$B$2,$B$1)</f>
        <v>-13856.0845837024</v>
      </c>
      <c r="E312" s="121" t="e">
        <f aca="false">PPMT($B$3/12,C312,$B$2,$B$1)</f>
        <v>#VALUE!</v>
      </c>
      <c r="F312" s="121" t="e">
        <f aca="false">SUM(D312-E312)</f>
        <v>#VALUE!</v>
      </c>
      <c r="G312" s="122" t="e">
        <f aca="false">SUM(G311+E312)</f>
        <v>#VALUE!</v>
      </c>
      <c r="H312" s="116"/>
      <c r="I312" s="112"/>
      <c r="J312" s="117"/>
      <c r="K312" s="112" t="n">
        <f aca="false">SUM(K311+1)</f>
        <v>307</v>
      </c>
      <c r="L312" s="121" t="n">
        <f aca="false">PMT($J$3/12,$J$2,$J$1)</f>
        <v>-15508.4661606394</v>
      </c>
      <c r="M312" s="121" t="e">
        <f aca="false">PPMT($J$3/12,K312,$J$2,$J$1)</f>
        <v>#VALUE!</v>
      </c>
      <c r="N312" s="121" t="e">
        <f aca="false">SUM(L312-M312)</f>
        <v>#VALUE!</v>
      </c>
      <c r="O312" s="122" t="e">
        <f aca="false">SUM(O311+M312)</f>
        <v>#VALUE!</v>
      </c>
    </row>
    <row r="313" customFormat="false" ht="12.75" hidden="false" customHeight="false" outlineLevel="0" collapsed="false">
      <c r="A313" s="112"/>
      <c r="B313" s="117"/>
      <c r="C313" s="112" t="n">
        <f aca="false">SUM(C312+1)</f>
        <v>308</v>
      </c>
      <c r="D313" s="121" t="n">
        <f aca="false">PMT($B$3/12,$B$2,$B$1)</f>
        <v>-13856.0845837024</v>
      </c>
      <c r="E313" s="121" t="e">
        <f aca="false">PPMT($B$3/12,C313,$B$2,$B$1)</f>
        <v>#VALUE!</v>
      </c>
      <c r="F313" s="121" t="e">
        <f aca="false">SUM(D313-E313)</f>
        <v>#VALUE!</v>
      </c>
      <c r="G313" s="122" t="e">
        <f aca="false">SUM(G312+E313)</f>
        <v>#VALUE!</v>
      </c>
      <c r="H313" s="116"/>
      <c r="I313" s="112"/>
      <c r="J313" s="117"/>
      <c r="K313" s="112" t="n">
        <f aca="false">SUM(K312+1)</f>
        <v>308</v>
      </c>
      <c r="L313" s="121" t="n">
        <f aca="false">PMT($J$3/12,$J$2,$J$1)</f>
        <v>-15508.4661606394</v>
      </c>
      <c r="M313" s="121" t="e">
        <f aca="false">PPMT($J$3/12,K313,$J$2,$J$1)</f>
        <v>#VALUE!</v>
      </c>
      <c r="N313" s="121" t="e">
        <f aca="false">SUM(L313-M313)</f>
        <v>#VALUE!</v>
      </c>
      <c r="O313" s="122" t="e">
        <f aca="false">SUM(O312+M313)</f>
        <v>#VALUE!</v>
      </c>
    </row>
    <row r="314" customFormat="false" ht="12.75" hidden="false" customHeight="false" outlineLevel="0" collapsed="false">
      <c r="A314" s="112"/>
      <c r="B314" s="117"/>
      <c r="C314" s="112" t="n">
        <f aca="false">SUM(C313+1)</f>
        <v>309</v>
      </c>
      <c r="D314" s="121" t="n">
        <f aca="false">PMT($B$3/12,$B$2,$B$1)</f>
        <v>-13856.0845837024</v>
      </c>
      <c r="E314" s="121" t="e">
        <f aca="false">PPMT($B$3/12,C314,$B$2,$B$1)</f>
        <v>#VALUE!</v>
      </c>
      <c r="F314" s="121" t="e">
        <f aca="false">SUM(D314-E314)</f>
        <v>#VALUE!</v>
      </c>
      <c r="G314" s="122" t="e">
        <f aca="false">SUM(G313+E314)</f>
        <v>#VALUE!</v>
      </c>
      <c r="H314" s="116"/>
      <c r="I314" s="112"/>
      <c r="J314" s="117"/>
      <c r="K314" s="112" t="n">
        <f aca="false">SUM(K313+1)</f>
        <v>309</v>
      </c>
      <c r="L314" s="121" t="n">
        <f aca="false">PMT($J$3/12,$J$2,$J$1)</f>
        <v>-15508.4661606394</v>
      </c>
      <c r="M314" s="121" t="e">
        <f aca="false">PPMT($J$3/12,K314,$J$2,$J$1)</f>
        <v>#VALUE!</v>
      </c>
      <c r="N314" s="121" t="e">
        <f aca="false">SUM(L314-M314)</f>
        <v>#VALUE!</v>
      </c>
      <c r="O314" s="122" t="e">
        <f aca="false">SUM(O313+M314)</f>
        <v>#VALUE!</v>
      </c>
    </row>
    <row r="315" customFormat="false" ht="12.75" hidden="false" customHeight="false" outlineLevel="0" collapsed="false">
      <c r="A315" s="112"/>
      <c r="B315" s="117"/>
      <c r="C315" s="112" t="n">
        <f aca="false">SUM(C314+1)</f>
        <v>310</v>
      </c>
      <c r="D315" s="121" t="n">
        <f aca="false">PMT($B$3/12,$B$2,$B$1)</f>
        <v>-13856.0845837024</v>
      </c>
      <c r="E315" s="121" t="e">
        <f aca="false">PPMT($B$3/12,C315,$B$2,$B$1)</f>
        <v>#VALUE!</v>
      </c>
      <c r="F315" s="121" t="e">
        <f aca="false">SUM(D315-E315)</f>
        <v>#VALUE!</v>
      </c>
      <c r="G315" s="122" t="e">
        <f aca="false">SUM(G314+E315)</f>
        <v>#VALUE!</v>
      </c>
      <c r="H315" s="116"/>
      <c r="I315" s="112"/>
      <c r="J315" s="117"/>
      <c r="K315" s="112" t="n">
        <f aca="false">SUM(K314+1)</f>
        <v>310</v>
      </c>
      <c r="L315" s="121" t="n">
        <f aca="false">PMT($J$3/12,$J$2,$J$1)</f>
        <v>-15508.4661606394</v>
      </c>
      <c r="M315" s="121" t="e">
        <f aca="false">PPMT($J$3/12,K315,$J$2,$J$1)</f>
        <v>#VALUE!</v>
      </c>
      <c r="N315" s="121" t="e">
        <f aca="false">SUM(L315-M315)</f>
        <v>#VALUE!</v>
      </c>
      <c r="O315" s="122" t="e">
        <f aca="false">SUM(O314+M315)</f>
        <v>#VALUE!</v>
      </c>
    </row>
    <row r="316" customFormat="false" ht="12.75" hidden="false" customHeight="false" outlineLevel="0" collapsed="false">
      <c r="A316" s="112"/>
      <c r="B316" s="117"/>
      <c r="C316" s="112" t="n">
        <f aca="false">SUM(C315+1)</f>
        <v>311</v>
      </c>
      <c r="D316" s="121" t="n">
        <f aca="false">PMT($B$3/12,$B$2,$B$1)</f>
        <v>-13856.0845837024</v>
      </c>
      <c r="E316" s="121" t="e">
        <f aca="false">PPMT($B$3/12,C316,$B$2,$B$1)</f>
        <v>#VALUE!</v>
      </c>
      <c r="F316" s="121" t="e">
        <f aca="false">SUM(D316-E316)</f>
        <v>#VALUE!</v>
      </c>
      <c r="G316" s="122" t="e">
        <f aca="false">SUM(G315+E316)</f>
        <v>#VALUE!</v>
      </c>
      <c r="H316" s="116"/>
      <c r="I316" s="112"/>
      <c r="J316" s="117"/>
      <c r="K316" s="112" t="n">
        <f aca="false">SUM(K315+1)</f>
        <v>311</v>
      </c>
      <c r="L316" s="121" t="n">
        <f aca="false">PMT($J$3/12,$J$2,$J$1)</f>
        <v>-15508.4661606394</v>
      </c>
      <c r="M316" s="121" t="e">
        <f aca="false">PPMT($J$3/12,K316,$J$2,$J$1)</f>
        <v>#VALUE!</v>
      </c>
      <c r="N316" s="121" t="e">
        <f aca="false">SUM(L316-M316)</f>
        <v>#VALUE!</v>
      </c>
      <c r="O316" s="122" t="e">
        <f aca="false">SUM(O315+M316)</f>
        <v>#VALUE!</v>
      </c>
    </row>
    <row r="317" customFormat="false" ht="12.75" hidden="false" customHeight="false" outlineLevel="0" collapsed="false">
      <c r="A317" s="112"/>
      <c r="B317" s="117" t="n">
        <f aca="false">SUM(D306:D317)</f>
        <v>-166273.015004428</v>
      </c>
      <c r="C317" s="112" t="n">
        <f aca="false">SUM(C316+1)</f>
        <v>312</v>
      </c>
      <c r="D317" s="121" t="n">
        <f aca="false">PMT($B$3/12,$B$2,$B$1)</f>
        <v>-13856.0845837024</v>
      </c>
      <c r="E317" s="121" t="e">
        <f aca="false">PPMT($B$3/12,C317,$B$2,$B$1)</f>
        <v>#VALUE!</v>
      </c>
      <c r="F317" s="121" t="e">
        <f aca="false">SUM(D317-E317)</f>
        <v>#VALUE!</v>
      </c>
      <c r="G317" s="122" t="e">
        <f aca="false">SUM(G316+E317)</f>
        <v>#VALUE!</v>
      </c>
      <c r="H317" s="116"/>
      <c r="I317" s="112"/>
      <c r="J317" s="117" t="n">
        <f aca="false">SUM(L306:L317)</f>
        <v>-186101.593927672</v>
      </c>
      <c r="K317" s="112" t="n">
        <f aca="false">SUM(K316+1)</f>
        <v>312</v>
      </c>
      <c r="L317" s="121" t="n">
        <f aca="false">PMT($J$3/12,$J$2,$J$1)</f>
        <v>-15508.4661606394</v>
      </c>
      <c r="M317" s="121" t="e">
        <f aca="false">PPMT($J$3/12,K317,$J$2,$J$1)</f>
        <v>#VALUE!</v>
      </c>
      <c r="N317" s="121" t="e">
        <f aca="false">SUM(L317-M317)</f>
        <v>#VALUE!</v>
      </c>
      <c r="O317" s="122" t="e">
        <f aca="false">SUM(O316+M317)</f>
        <v>#VALUE!</v>
      </c>
    </row>
    <row r="318" customFormat="false" ht="12.75" hidden="false" customHeight="false" outlineLevel="0" collapsed="false">
      <c r="A318" s="112"/>
      <c r="B318" s="117"/>
      <c r="C318" s="112" t="n">
        <f aca="false">SUM(C317+1)</f>
        <v>313</v>
      </c>
      <c r="D318" s="121" t="n">
        <f aca="false">PMT($B$3/12,$B$2,$B$1)</f>
        <v>-13856.0845837024</v>
      </c>
      <c r="E318" s="121" t="e">
        <f aca="false">PPMT($B$3/12,C318,$B$2,$B$1)</f>
        <v>#VALUE!</v>
      </c>
      <c r="F318" s="121" t="e">
        <f aca="false">SUM(D318-E318)</f>
        <v>#VALUE!</v>
      </c>
      <c r="G318" s="122" t="e">
        <f aca="false">SUM(G317+E318)</f>
        <v>#VALUE!</v>
      </c>
      <c r="H318" s="116"/>
      <c r="I318" s="112"/>
      <c r="J318" s="117"/>
      <c r="K318" s="112" t="n">
        <f aca="false">SUM(K317+1)</f>
        <v>313</v>
      </c>
      <c r="L318" s="121" t="n">
        <f aca="false">PMT($J$3/12,$J$2,$J$1)</f>
        <v>-15508.4661606394</v>
      </c>
      <c r="M318" s="121" t="e">
        <f aca="false">PPMT($J$3/12,K318,$J$2,$J$1)</f>
        <v>#VALUE!</v>
      </c>
      <c r="N318" s="121" t="e">
        <f aca="false">SUM(L318-M318)</f>
        <v>#VALUE!</v>
      </c>
      <c r="O318" s="122" t="e">
        <f aca="false">SUM(O317+M318)</f>
        <v>#VALUE!</v>
      </c>
    </row>
    <row r="319" customFormat="false" ht="12.75" hidden="false" customHeight="false" outlineLevel="0" collapsed="false">
      <c r="A319" s="112"/>
      <c r="B319" s="117"/>
      <c r="C319" s="112" t="n">
        <f aca="false">SUM(C318+1)</f>
        <v>314</v>
      </c>
      <c r="D319" s="121" t="n">
        <f aca="false">PMT($B$3/12,$B$2,$B$1)</f>
        <v>-13856.0845837024</v>
      </c>
      <c r="E319" s="121" t="e">
        <f aca="false">PPMT($B$3/12,C319,$B$2,$B$1)</f>
        <v>#VALUE!</v>
      </c>
      <c r="F319" s="121" t="e">
        <f aca="false">SUM(D319-E319)</f>
        <v>#VALUE!</v>
      </c>
      <c r="G319" s="122" t="e">
        <f aca="false">SUM(G318+E319)</f>
        <v>#VALUE!</v>
      </c>
      <c r="H319" s="116"/>
      <c r="I319" s="112"/>
      <c r="J319" s="117"/>
      <c r="K319" s="112" t="n">
        <f aca="false">SUM(K318+1)</f>
        <v>314</v>
      </c>
      <c r="L319" s="121" t="n">
        <f aca="false">PMT($J$3/12,$J$2,$J$1)</f>
        <v>-15508.4661606394</v>
      </c>
      <c r="M319" s="121" t="e">
        <f aca="false">PPMT($J$3/12,K319,$J$2,$J$1)</f>
        <v>#VALUE!</v>
      </c>
      <c r="N319" s="121" t="e">
        <f aca="false">SUM(L319-M319)</f>
        <v>#VALUE!</v>
      </c>
      <c r="O319" s="122" t="e">
        <f aca="false">SUM(O318+M319)</f>
        <v>#VALUE!</v>
      </c>
    </row>
    <row r="320" customFormat="false" ht="12.75" hidden="false" customHeight="false" outlineLevel="0" collapsed="false">
      <c r="A320" s="112"/>
      <c r="B320" s="117"/>
      <c r="C320" s="112" t="n">
        <f aca="false">SUM(C319+1)</f>
        <v>315</v>
      </c>
      <c r="D320" s="121" t="n">
        <f aca="false">PMT($B$3/12,$B$2,$B$1)</f>
        <v>-13856.0845837024</v>
      </c>
      <c r="E320" s="121" t="e">
        <f aca="false">PPMT($B$3/12,C320,$B$2,$B$1)</f>
        <v>#VALUE!</v>
      </c>
      <c r="F320" s="121" t="e">
        <f aca="false">SUM(D320-E320)</f>
        <v>#VALUE!</v>
      </c>
      <c r="G320" s="122" t="e">
        <f aca="false">SUM(G319+E320)</f>
        <v>#VALUE!</v>
      </c>
      <c r="H320" s="116"/>
      <c r="I320" s="112"/>
      <c r="J320" s="117"/>
      <c r="K320" s="112" t="n">
        <f aca="false">SUM(K319+1)</f>
        <v>315</v>
      </c>
      <c r="L320" s="121" t="n">
        <f aca="false">PMT($J$3/12,$J$2,$J$1)</f>
        <v>-15508.4661606394</v>
      </c>
      <c r="M320" s="121" t="e">
        <f aca="false">PPMT($J$3/12,K320,$J$2,$J$1)</f>
        <v>#VALUE!</v>
      </c>
      <c r="N320" s="121" t="e">
        <f aca="false">SUM(L320-M320)</f>
        <v>#VALUE!</v>
      </c>
      <c r="O320" s="122" t="e">
        <f aca="false">SUM(O319+M320)</f>
        <v>#VALUE!</v>
      </c>
    </row>
    <row r="321" customFormat="false" ht="12.75" hidden="false" customHeight="false" outlineLevel="0" collapsed="false">
      <c r="A321" s="112"/>
      <c r="B321" s="117"/>
      <c r="C321" s="112" t="n">
        <f aca="false">SUM(C320+1)</f>
        <v>316</v>
      </c>
      <c r="D321" s="121" t="n">
        <f aca="false">PMT($B$3/12,$B$2,$B$1)</f>
        <v>-13856.0845837024</v>
      </c>
      <c r="E321" s="121" t="e">
        <f aca="false">PPMT($B$3/12,C321,$B$2,$B$1)</f>
        <v>#VALUE!</v>
      </c>
      <c r="F321" s="121" t="e">
        <f aca="false">SUM(D321-E321)</f>
        <v>#VALUE!</v>
      </c>
      <c r="G321" s="122" t="e">
        <f aca="false">SUM(G320+E321)</f>
        <v>#VALUE!</v>
      </c>
      <c r="H321" s="116"/>
      <c r="I321" s="112"/>
      <c r="J321" s="117"/>
      <c r="K321" s="112" t="n">
        <f aca="false">SUM(K320+1)</f>
        <v>316</v>
      </c>
      <c r="L321" s="121" t="n">
        <f aca="false">PMT($J$3/12,$J$2,$J$1)</f>
        <v>-15508.4661606394</v>
      </c>
      <c r="M321" s="121" t="e">
        <f aca="false">PPMT($J$3/12,K321,$J$2,$J$1)</f>
        <v>#VALUE!</v>
      </c>
      <c r="N321" s="121" t="e">
        <f aca="false">SUM(L321-M321)</f>
        <v>#VALUE!</v>
      </c>
      <c r="O321" s="122" t="e">
        <f aca="false">SUM(O320+M321)</f>
        <v>#VALUE!</v>
      </c>
    </row>
    <row r="322" customFormat="false" ht="12.75" hidden="false" customHeight="false" outlineLevel="0" collapsed="false">
      <c r="A322" s="112"/>
      <c r="B322" s="117"/>
      <c r="C322" s="112" t="n">
        <f aca="false">SUM(C321+1)</f>
        <v>317</v>
      </c>
      <c r="D322" s="121" t="n">
        <f aca="false">PMT($B$3/12,$B$2,$B$1)</f>
        <v>-13856.0845837024</v>
      </c>
      <c r="E322" s="121" t="e">
        <f aca="false">PPMT($B$3/12,C322,$B$2,$B$1)</f>
        <v>#VALUE!</v>
      </c>
      <c r="F322" s="121" t="e">
        <f aca="false">SUM(D322-E322)</f>
        <v>#VALUE!</v>
      </c>
      <c r="G322" s="122" t="e">
        <f aca="false">SUM(G321+E322)</f>
        <v>#VALUE!</v>
      </c>
      <c r="H322" s="116"/>
      <c r="I322" s="112"/>
      <c r="J322" s="117"/>
      <c r="K322" s="112" t="n">
        <f aca="false">SUM(K321+1)</f>
        <v>317</v>
      </c>
      <c r="L322" s="121" t="n">
        <f aca="false">PMT($J$3/12,$J$2,$J$1)</f>
        <v>-15508.4661606394</v>
      </c>
      <c r="M322" s="121" t="e">
        <f aca="false">PPMT($J$3/12,K322,$J$2,$J$1)</f>
        <v>#VALUE!</v>
      </c>
      <c r="N322" s="121" t="e">
        <f aca="false">SUM(L322-M322)</f>
        <v>#VALUE!</v>
      </c>
      <c r="O322" s="122" t="e">
        <f aca="false">SUM(O321+M322)</f>
        <v>#VALUE!</v>
      </c>
    </row>
    <row r="323" customFormat="false" ht="12.75" hidden="false" customHeight="false" outlineLevel="0" collapsed="false">
      <c r="A323" s="112"/>
      <c r="B323" s="117"/>
      <c r="C323" s="112" t="n">
        <f aca="false">SUM(C322+1)</f>
        <v>318</v>
      </c>
      <c r="D323" s="121" t="n">
        <f aca="false">PMT($B$3/12,$B$2,$B$1)</f>
        <v>-13856.0845837024</v>
      </c>
      <c r="E323" s="121" t="e">
        <f aca="false">PPMT($B$3/12,C323,$B$2,$B$1)</f>
        <v>#VALUE!</v>
      </c>
      <c r="F323" s="121" t="e">
        <f aca="false">SUM(D323-E323)</f>
        <v>#VALUE!</v>
      </c>
      <c r="G323" s="122" t="e">
        <f aca="false">SUM(G322+E323)</f>
        <v>#VALUE!</v>
      </c>
      <c r="H323" s="116"/>
      <c r="I323" s="112"/>
      <c r="J323" s="117"/>
      <c r="K323" s="112" t="n">
        <f aca="false">SUM(K322+1)</f>
        <v>318</v>
      </c>
      <c r="L323" s="121" t="n">
        <f aca="false">PMT($J$3/12,$J$2,$J$1)</f>
        <v>-15508.4661606394</v>
      </c>
      <c r="M323" s="121" t="e">
        <f aca="false">PPMT($J$3/12,K323,$J$2,$J$1)</f>
        <v>#VALUE!</v>
      </c>
      <c r="N323" s="121" t="e">
        <f aca="false">SUM(L323-M323)</f>
        <v>#VALUE!</v>
      </c>
      <c r="O323" s="122" t="e">
        <f aca="false">SUM(O322+M323)</f>
        <v>#VALUE!</v>
      </c>
    </row>
    <row r="324" customFormat="false" ht="12.75" hidden="false" customHeight="false" outlineLevel="0" collapsed="false">
      <c r="A324" s="112"/>
      <c r="B324" s="117"/>
      <c r="C324" s="112" t="n">
        <f aca="false">SUM(C323+1)</f>
        <v>319</v>
      </c>
      <c r="D324" s="121" t="n">
        <f aca="false">PMT($B$3/12,$B$2,$B$1)</f>
        <v>-13856.0845837024</v>
      </c>
      <c r="E324" s="121" t="e">
        <f aca="false">PPMT($B$3/12,C324,$B$2,$B$1)</f>
        <v>#VALUE!</v>
      </c>
      <c r="F324" s="121" t="e">
        <f aca="false">SUM(D324-E324)</f>
        <v>#VALUE!</v>
      </c>
      <c r="G324" s="122" t="e">
        <f aca="false">SUM(G323+E324)</f>
        <v>#VALUE!</v>
      </c>
      <c r="H324" s="116"/>
      <c r="I324" s="112"/>
      <c r="J324" s="117"/>
      <c r="K324" s="112" t="n">
        <f aca="false">SUM(K323+1)</f>
        <v>319</v>
      </c>
      <c r="L324" s="121" t="n">
        <f aca="false">PMT($J$3/12,$J$2,$J$1)</f>
        <v>-15508.4661606394</v>
      </c>
      <c r="M324" s="121" t="e">
        <f aca="false">PPMT($J$3/12,K324,$J$2,$J$1)</f>
        <v>#VALUE!</v>
      </c>
      <c r="N324" s="121" t="e">
        <f aca="false">SUM(L324-M324)</f>
        <v>#VALUE!</v>
      </c>
      <c r="O324" s="122" t="e">
        <f aca="false">SUM(O323+M324)</f>
        <v>#VALUE!</v>
      </c>
    </row>
    <row r="325" customFormat="false" ht="12.75" hidden="false" customHeight="false" outlineLevel="0" collapsed="false">
      <c r="A325" s="112"/>
      <c r="B325" s="117"/>
      <c r="C325" s="112" t="n">
        <f aca="false">SUM(C324+1)</f>
        <v>320</v>
      </c>
      <c r="D325" s="121" t="n">
        <f aca="false">PMT($B$3/12,$B$2,$B$1)</f>
        <v>-13856.0845837024</v>
      </c>
      <c r="E325" s="121" t="e">
        <f aca="false">PPMT($B$3/12,C325,$B$2,$B$1)</f>
        <v>#VALUE!</v>
      </c>
      <c r="F325" s="121" t="e">
        <f aca="false">SUM(D325-E325)</f>
        <v>#VALUE!</v>
      </c>
      <c r="G325" s="122" t="e">
        <f aca="false">SUM(G324+E325)</f>
        <v>#VALUE!</v>
      </c>
      <c r="H325" s="116"/>
      <c r="I325" s="112"/>
      <c r="J325" s="117"/>
      <c r="K325" s="112" t="n">
        <f aca="false">SUM(K324+1)</f>
        <v>320</v>
      </c>
      <c r="L325" s="121" t="n">
        <f aca="false">PMT($J$3/12,$J$2,$J$1)</f>
        <v>-15508.4661606394</v>
      </c>
      <c r="M325" s="121" t="e">
        <f aca="false">PPMT($J$3/12,K325,$J$2,$J$1)</f>
        <v>#VALUE!</v>
      </c>
      <c r="N325" s="121" t="e">
        <f aca="false">SUM(L325-M325)</f>
        <v>#VALUE!</v>
      </c>
      <c r="O325" s="122" t="e">
        <f aca="false">SUM(O324+M325)</f>
        <v>#VALUE!</v>
      </c>
    </row>
    <row r="326" customFormat="false" ht="12.75" hidden="false" customHeight="false" outlineLevel="0" collapsed="false">
      <c r="A326" s="112"/>
      <c r="B326" s="117"/>
      <c r="C326" s="112" t="n">
        <f aca="false">SUM(C325+1)</f>
        <v>321</v>
      </c>
      <c r="D326" s="121" t="n">
        <f aca="false">PMT($B$3/12,$B$2,$B$1)</f>
        <v>-13856.0845837024</v>
      </c>
      <c r="E326" s="121" t="e">
        <f aca="false">PPMT($B$3/12,C326,$B$2,$B$1)</f>
        <v>#VALUE!</v>
      </c>
      <c r="F326" s="121" t="e">
        <f aca="false">SUM(D326-E326)</f>
        <v>#VALUE!</v>
      </c>
      <c r="G326" s="122" t="e">
        <f aca="false">SUM(G325+E326)</f>
        <v>#VALUE!</v>
      </c>
      <c r="H326" s="116"/>
      <c r="I326" s="112"/>
      <c r="J326" s="117"/>
      <c r="K326" s="112" t="n">
        <f aca="false">SUM(K325+1)</f>
        <v>321</v>
      </c>
      <c r="L326" s="121" t="n">
        <f aca="false">PMT($J$3/12,$J$2,$J$1)</f>
        <v>-15508.4661606394</v>
      </c>
      <c r="M326" s="121" t="e">
        <f aca="false">PPMT($J$3/12,K326,$J$2,$J$1)</f>
        <v>#VALUE!</v>
      </c>
      <c r="N326" s="121" t="e">
        <f aca="false">SUM(L326-M326)</f>
        <v>#VALUE!</v>
      </c>
      <c r="O326" s="122" t="e">
        <f aca="false">SUM(O325+M326)</f>
        <v>#VALUE!</v>
      </c>
    </row>
    <row r="327" customFormat="false" ht="12.75" hidden="false" customHeight="false" outlineLevel="0" collapsed="false">
      <c r="A327" s="112"/>
      <c r="B327" s="117"/>
      <c r="C327" s="112" t="n">
        <f aca="false">SUM(C326+1)</f>
        <v>322</v>
      </c>
      <c r="D327" s="121" t="n">
        <f aca="false">PMT($B$3/12,$B$2,$B$1)</f>
        <v>-13856.0845837024</v>
      </c>
      <c r="E327" s="121" t="e">
        <f aca="false">PPMT($B$3/12,C327,$B$2,$B$1)</f>
        <v>#VALUE!</v>
      </c>
      <c r="F327" s="121" t="e">
        <f aca="false">SUM(D327-E327)</f>
        <v>#VALUE!</v>
      </c>
      <c r="G327" s="122" t="e">
        <f aca="false">SUM(G326+E327)</f>
        <v>#VALUE!</v>
      </c>
      <c r="H327" s="116"/>
      <c r="I327" s="112"/>
      <c r="J327" s="117"/>
      <c r="K327" s="112" t="n">
        <f aca="false">SUM(K326+1)</f>
        <v>322</v>
      </c>
      <c r="L327" s="121" t="n">
        <f aca="false">PMT($J$3/12,$J$2,$J$1)</f>
        <v>-15508.4661606394</v>
      </c>
      <c r="M327" s="121" t="e">
        <f aca="false">PPMT($J$3/12,K327,$J$2,$J$1)</f>
        <v>#VALUE!</v>
      </c>
      <c r="N327" s="121" t="e">
        <f aca="false">SUM(L327-M327)</f>
        <v>#VALUE!</v>
      </c>
      <c r="O327" s="122" t="e">
        <f aca="false">SUM(O326+M327)</f>
        <v>#VALUE!</v>
      </c>
    </row>
    <row r="328" customFormat="false" ht="12.75" hidden="false" customHeight="false" outlineLevel="0" collapsed="false">
      <c r="A328" s="112"/>
      <c r="B328" s="117"/>
      <c r="C328" s="112" t="n">
        <f aca="false">SUM(C327+1)</f>
        <v>323</v>
      </c>
      <c r="D328" s="121" t="n">
        <f aca="false">PMT($B$3/12,$B$2,$B$1)</f>
        <v>-13856.0845837024</v>
      </c>
      <c r="E328" s="121" t="e">
        <f aca="false">PPMT($B$3/12,C328,$B$2,$B$1)</f>
        <v>#VALUE!</v>
      </c>
      <c r="F328" s="121" t="e">
        <f aca="false">SUM(D328-E328)</f>
        <v>#VALUE!</v>
      </c>
      <c r="G328" s="122" t="e">
        <f aca="false">SUM(G327+E328)</f>
        <v>#VALUE!</v>
      </c>
      <c r="H328" s="116"/>
      <c r="I328" s="112"/>
      <c r="J328" s="117"/>
      <c r="K328" s="112" t="n">
        <f aca="false">SUM(K327+1)</f>
        <v>323</v>
      </c>
      <c r="L328" s="121" t="n">
        <f aca="false">PMT($J$3/12,$J$2,$J$1)</f>
        <v>-15508.4661606394</v>
      </c>
      <c r="M328" s="121" t="e">
        <f aca="false">PPMT($J$3/12,K328,$J$2,$J$1)</f>
        <v>#VALUE!</v>
      </c>
      <c r="N328" s="121" t="e">
        <f aca="false">SUM(L328-M328)</f>
        <v>#VALUE!</v>
      </c>
      <c r="O328" s="122" t="e">
        <f aca="false">SUM(O327+M328)</f>
        <v>#VALUE!</v>
      </c>
    </row>
    <row r="329" customFormat="false" ht="12.75" hidden="false" customHeight="false" outlineLevel="0" collapsed="false">
      <c r="A329" s="112"/>
      <c r="B329" s="117" t="n">
        <f aca="false">SUM(D318:D329)</f>
        <v>-166273.015004428</v>
      </c>
      <c r="C329" s="112" t="n">
        <f aca="false">SUM(C328+1)</f>
        <v>324</v>
      </c>
      <c r="D329" s="121" t="n">
        <f aca="false">PMT($B$3/12,$B$2,$B$1)</f>
        <v>-13856.0845837024</v>
      </c>
      <c r="E329" s="121" t="e">
        <f aca="false">PPMT($B$3/12,C329,$B$2,$B$1)</f>
        <v>#VALUE!</v>
      </c>
      <c r="F329" s="121" t="e">
        <f aca="false">SUM(D329-E329)</f>
        <v>#VALUE!</v>
      </c>
      <c r="G329" s="122" t="e">
        <f aca="false">SUM(G328+E329)</f>
        <v>#VALUE!</v>
      </c>
      <c r="H329" s="116"/>
      <c r="I329" s="112"/>
      <c r="J329" s="117" t="n">
        <f aca="false">SUM(L318:L329)</f>
        <v>-186101.593927672</v>
      </c>
      <c r="K329" s="112" t="n">
        <f aca="false">SUM(K328+1)</f>
        <v>324</v>
      </c>
      <c r="L329" s="121" t="n">
        <f aca="false">PMT($J$3/12,$J$2,$J$1)</f>
        <v>-15508.4661606394</v>
      </c>
      <c r="M329" s="121" t="e">
        <f aca="false">PPMT($J$3/12,K329,$J$2,$J$1)</f>
        <v>#VALUE!</v>
      </c>
      <c r="N329" s="121" t="e">
        <f aca="false">SUM(L329-M329)</f>
        <v>#VALUE!</v>
      </c>
      <c r="O329" s="122" t="e">
        <f aca="false">SUM(O328+M329)</f>
        <v>#VALUE!</v>
      </c>
    </row>
    <row r="330" customFormat="false" ht="12.75" hidden="false" customHeight="false" outlineLevel="0" collapsed="false">
      <c r="A330" s="112"/>
      <c r="B330" s="117"/>
      <c r="C330" s="112" t="n">
        <f aca="false">SUM(C329+1)</f>
        <v>325</v>
      </c>
      <c r="D330" s="121" t="n">
        <f aca="false">PMT($B$3/12,$B$2,$B$1)</f>
        <v>-13856.0845837024</v>
      </c>
      <c r="E330" s="121" t="e">
        <f aca="false">PPMT($B$3/12,C330,$B$2,$B$1)</f>
        <v>#VALUE!</v>
      </c>
      <c r="F330" s="121" t="e">
        <f aca="false">SUM(D330-E330)</f>
        <v>#VALUE!</v>
      </c>
      <c r="G330" s="122" t="e">
        <f aca="false">SUM(G329+E330)</f>
        <v>#VALUE!</v>
      </c>
      <c r="H330" s="116"/>
      <c r="I330" s="112"/>
      <c r="J330" s="117"/>
      <c r="K330" s="112" t="n">
        <f aca="false">SUM(K329+1)</f>
        <v>325</v>
      </c>
      <c r="L330" s="121" t="n">
        <f aca="false">PMT($J$3/12,$J$2,$J$1)</f>
        <v>-15508.4661606394</v>
      </c>
      <c r="M330" s="121" t="e">
        <f aca="false">PPMT($J$3/12,K330,$J$2,$J$1)</f>
        <v>#VALUE!</v>
      </c>
      <c r="N330" s="121" t="e">
        <f aca="false">SUM(L330-M330)</f>
        <v>#VALUE!</v>
      </c>
      <c r="O330" s="122" t="e">
        <f aca="false">SUM(O329+M330)</f>
        <v>#VALUE!</v>
      </c>
    </row>
    <row r="331" customFormat="false" ht="12.75" hidden="false" customHeight="false" outlineLevel="0" collapsed="false">
      <c r="A331" s="112"/>
      <c r="B331" s="117"/>
      <c r="C331" s="112" t="n">
        <f aca="false">SUM(C330+1)</f>
        <v>326</v>
      </c>
      <c r="D331" s="121" t="n">
        <f aca="false">PMT($B$3/12,$B$2,$B$1)</f>
        <v>-13856.0845837024</v>
      </c>
      <c r="E331" s="121" t="e">
        <f aca="false">PPMT($B$3/12,C331,$B$2,$B$1)</f>
        <v>#VALUE!</v>
      </c>
      <c r="F331" s="121" t="e">
        <f aca="false">SUM(D331-E331)</f>
        <v>#VALUE!</v>
      </c>
      <c r="G331" s="122" t="e">
        <f aca="false">SUM(G330+E331)</f>
        <v>#VALUE!</v>
      </c>
      <c r="H331" s="116"/>
      <c r="I331" s="112"/>
      <c r="J331" s="117"/>
      <c r="K331" s="112" t="n">
        <f aca="false">SUM(K330+1)</f>
        <v>326</v>
      </c>
      <c r="L331" s="121" t="n">
        <f aca="false">PMT($J$3/12,$J$2,$J$1)</f>
        <v>-15508.4661606394</v>
      </c>
      <c r="M331" s="121" t="e">
        <f aca="false">PPMT($J$3/12,K331,$J$2,$J$1)</f>
        <v>#VALUE!</v>
      </c>
      <c r="N331" s="121" t="e">
        <f aca="false">SUM(L331-M331)</f>
        <v>#VALUE!</v>
      </c>
      <c r="O331" s="122" t="e">
        <f aca="false">SUM(O330+M331)</f>
        <v>#VALUE!</v>
      </c>
    </row>
    <row r="332" customFormat="false" ht="12.75" hidden="false" customHeight="false" outlineLevel="0" collapsed="false">
      <c r="A332" s="112"/>
      <c r="B332" s="117"/>
      <c r="C332" s="112" t="n">
        <f aca="false">SUM(C331+1)</f>
        <v>327</v>
      </c>
      <c r="D332" s="121" t="n">
        <f aca="false">PMT($B$3/12,$B$2,$B$1)</f>
        <v>-13856.0845837024</v>
      </c>
      <c r="E332" s="121" t="e">
        <f aca="false">PPMT($B$3/12,C332,$B$2,$B$1)</f>
        <v>#VALUE!</v>
      </c>
      <c r="F332" s="121" t="e">
        <f aca="false">SUM(D332-E332)</f>
        <v>#VALUE!</v>
      </c>
      <c r="G332" s="122" t="e">
        <f aca="false">SUM(G331+E332)</f>
        <v>#VALUE!</v>
      </c>
      <c r="H332" s="116"/>
      <c r="I332" s="112"/>
      <c r="J332" s="117"/>
      <c r="K332" s="112" t="n">
        <f aca="false">SUM(K331+1)</f>
        <v>327</v>
      </c>
      <c r="L332" s="121" t="n">
        <f aca="false">PMT($J$3/12,$J$2,$J$1)</f>
        <v>-15508.4661606394</v>
      </c>
      <c r="M332" s="121" t="e">
        <f aca="false">PPMT($J$3/12,K332,$J$2,$J$1)</f>
        <v>#VALUE!</v>
      </c>
      <c r="N332" s="121" t="e">
        <f aca="false">SUM(L332-M332)</f>
        <v>#VALUE!</v>
      </c>
      <c r="O332" s="122" t="e">
        <f aca="false">SUM(O331+M332)</f>
        <v>#VALUE!</v>
      </c>
    </row>
    <row r="333" customFormat="false" ht="12.75" hidden="false" customHeight="false" outlineLevel="0" collapsed="false">
      <c r="A333" s="112"/>
      <c r="B333" s="117"/>
      <c r="C333" s="112" t="n">
        <f aca="false">SUM(C332+1)</f>
        <v>328</v>
      </c>
      <c r="D333" s="121" t="n">
        <f aca="false">PMT($B$3/12,$B$2,$B$1)</f>
        <v>-13856.0845837024</v>
      </c>
      <c r="E333" s="121" t="e">
        <f aca="false">PPMT($B$3/12,C333,$B$2,$B$1)</f>
        <v>#VALUE!</v>
      </c>
      <c r="F333" s="121" t="e">
        <f aca="false">SUM(D333-E333)</f>
        <v>#VALUE!</v>
      </c>
      <c r="G333" s="122" t="e">
        <f aca="false">SUM(G332+E333)</f>
        <v>#VALUE!</v>
      </c>
      <c r="H333" s="116"/>
      <c r="I333" s="112"/>
      <c r="J333" s="117"/>
      <c r="K333" s="112" t="n">
        <f aca="false">SUM(K332+1)</f>
        <v>328</v>
      </c>
      <c r="L333" s="121" t="n">
        <f aca="false">PMT($J$3/12,$J$2,$J$1)</f>
        <v>-15508.4661606394</v>
      </c>
      <c r="M333" s="121" t="e">
        <f aca="false">PPMT($J$3/12,K333,$J$2,$J$1)</f>
        <v>#VALUE!</v>
      </c>
      <c r="N333" s="121" t="e">
        <f aca="false">SUM(L333-M333)</f>
        <v>#VALUE!</v>
      </c>
      <c r="O333" s="122" t="e">
        <f aca="false">SUM(O332+M333)</f>
        <v>#VALUE!</v>
      </c>
    </row>
    <row r="334" customFormat="false" ht="12.75" hidden="false" customHeight="false" outlineLevel="0" collapsed="false">
      <c r="A334" s="112"/>
      <c r="B334" s="117"/>
      <c r="C334" s="112" t="n">
        <f aca="false">SUM(C333+1)</f>
        <v>329</v>
      </c>
      <c r="D334" s="121" t="n">
        <f aca="false">PMT($B$3/12,$B$2,$B$1)</f>
        <v>-13856.0845837024</v>
      </c>
      <c r="E334" s="121" t="e">
        <f aca="false">PPMT($B$3/12,C334,$B$2,$B$1)</f>
        <v>#VALUE!</v>
      </c>
      <c r="F334" s="121" t="e">
        <f aca="false">SUM(D334-E334)</f>
        <v>#VALUE!</v>
      </c>
      <c r="G334" s="122" t="e">
        <f aca="false">SUM(G333+E334)</f>
        <v>#VALUE!</v>
      </c>
      <c r="H334" s="116"/>
      <c r="I334" s="112"/>
      <c r="J334" s="117"/>
      <c r="K334" s="112" t="n">
        <f aca="false">SUM(K333+1)</f>
        <v>329</v>
      </c>
      <c r="L334" s="121" t="n">
        <f aca="false">PMT($J$3/12,$J$2,$J$1)</f>
        <v>-15508.4661606394</v>
      </c>
      <c r="M334" s="121" t="e">
        <f aca="false">PPMT($J$3/12,K334,$J$2,$J$1)</f>
        <v>#VALUE!</v>
      </c>
      <c r="N334" s="121" t="e">
        <f aca="false">SUM(L334-M334)</f>
        <v>#VALUE!</v>
      </c>
      <c r="O334" s="122" t="e">
        <f aca="false">SUM(O333+M334)</f>
        <v>#VALUE!</v>
      </c>
    </row>
    <row r="335" customFormat="false" ht="12.75" hidden="false" customHeight="false" outlineLevel="0" collapsed="false">
      <c r="A335" s="112"/>
      <c r="B335" s="117"/>
      <c r="C335" s="112" t="n">
        <f aca="false">SUM(C334+1)</f>
        <v>330</v>
      </c>
      <c r="D335" s="121" t="n">
        <f aca="false">PMT($B$3/12,$B$2,$B$1)</f>
        <v>-13856.0845837024</v>
      </c>
      <c r="E335" s="121" t="e">
        <f aca="false">PPMT($B$3/12,C335,$B$2,$B$1)</f>
        <v>#VALUE!</v>
      </c>
      <c r="F335" s="121" t="e">
        <f aca="false">SUM(D335-E335)</f>
        <v>#VALUE!</v>
      </c>
      <c r="G335" s="122" t="e">
        <f aca="false">SUM(G334+E335)</f>
        <v>#VALUE!</v>
      </c>
      <c r="H335" s="116"/>
      <c r="I335" s="112"/>
      <c r="J335" s="117"/>
      <c r="K335" s="112" t="n">
        <f aca="false">SUM(K334+1)</f>
        <v>330</v>
      </c>
      <c r="L335" s="121" t="n">
        <f aca="false">PMT($J$3/12,$J$2,$J$1)</f>
        <v>-15508.4661606394</v>
      </c>
      <c r="M335" s="121" t="e">
        <f aca="false">PPMT($J$3/12,K335,$J$2,$J$1)</f>
        <v>#VALUE!</v>
      </c>
      <c r="N335" s="121" t="e">
        <f aca="false">SUM(L335-M335)</f>
        <v>#VALUE!</v>
      </c>
      <c r="O335" s="122" t="e">
        <f aca="false">SUM(O334+M335)</f>
        <v>#VALUE!</v>
      </c>
    </row>
    <row r="336" customFormat="false" ht="12.75" hidden="false" customHeight="false" outlineLevel="0" collapsed="false">
      <c r="A336" s="112"/>
      <c r="B336" s="117"/>
      <c r="C336" s="112" t="n">
        <f aca="false">SUM(C335+1)</f>
        <v>331</v>
      </c>
      <c r="D336" s="121" t="n">
        <f aca="false">PMT($B$3/12,$B$2,$B$1)</f>
        <v>-13856.0845837024</v>
      </c>
      <c r="E336" s="121" t="e">
        <f aca="false">PPMT($B$3/12,C336,$B$2,$B$1)</f>
        <v>#VALUE!</v>
      </c>
      <c r="F336" s="121" t="e">
        <f aca="false">SUM(D336-E336)</f>
        <v>#VALUE!</v>
      </c>
      <c r="G336" s="122" t="e">
        <f aca="false">SUM(G335+E336)</f>
        <v>#VALUE!</v>
      </c>
      <c r="H336" s="116"/>
      <c r="I336" s="112"/>
      <c r="J336" s="117"/>
      <c r="K336" s="112" t="n">
        <f aca="false">SUM(K335+1)</f>
        <v>331</v>
      </c>
      <c r="L336" s="121" t="n">
        <f aca="false">PMT($J$3/12,$J$2,$J$1)</f>
        <v>-15508.4661606394</v>
      </c>
      <c r="M336" s="121" t="e">
        <f aca="false">PPMT($J$3/12,K336,$J$2,$J$1)</f>
        <v>#VALUE!</v>
      </c>
      <c r="N336" s="121" t="e">
        <f aca="false">SUM(L336-M336)</f>
        <v>#VALUE!</v>
      </c>
      <c r="O336" s="122" t="e">
        <f aca="false">SUM(O335+M336)</f>
        <v>#VALUE!</v>
      </c>
    </row>
    <row r="337" customFormat="false" ht="12.75" hidden="false" customHeight="false" outlineLevel="0" collapsed="false">
      <c r="A337" s="112"/>
      <c r="B337" s="117"/>
      <c r="C337" s="112" t="n">
        <f aca="false">SUM(C336+1)</f>
        <v>332</v>
      </c>
      <c r="D337" s="121" t="n">
        <f aca="false">PMT($B$3/12,$B$2,$B$1)</f>
        <v>-13856.0845837024</v>
      </c>
      <c r="E337" s="121" t="e">
        <f aca="false">PPMT($B$3/12,C337,$B$2,$B$1)</f>
        <v>#VALUE!</v>
      </c>
      <c r="F337" s="121" t="e">
        <f aca="false">SUM(D337-E337)</f>
        <v>#VALUE!</v>
      </c>
      <c r="G337" s="122" t="e">
        <f aca="false">SUM(G336+E337)</f>
        <v>#VALUE!</v>
      </c>
      <c r="H337" s="116"/>
      <c r="I337" s="112"/>
      <c r="J337" s="117"/>
      <c r="K337" s="112" t="n">
        <f aca="false">SUM(K336+1)</f>
        <v>332</v>
      </c>
      <c r="L337" s="121" t="n">
        <f aca="false">PMT($J$3/12,$J$2,$J$1)</f>
        <v>-15508.4661606394</v>
      </c>
      <c r="M337" s="121" t="e">
        <f aca="false">PPMT($J$3/12,K337,$J$2,$J$1)</f>
        <v>#VALUE!</v>
      </c>
      <c r="N337" s="121" t="e">
        <f aca="false">SUM(L337-M337)</f>
        <v>#VALUE!</v>
      </c>
      <c r="O337" s="122" t="e">
        <f aca="false">SUM(O336+M337)</f>
        <v>#VALUE!</v>
      </c>
    </row>
    <row r="338" customFormat="false" ht="12.75" hidden="false" customHeight="false" outlineLevel="0" collapsed="false">
      <c r="A338" s="112"/>
      <c r="B338" s="117"/>
      <c r="C338" s="112" t="n">
        <f aca="false">SUM(C337+1)</f>
        <v>333</v>
      </c>
      <c r="D338" s="121" t="n">
        <f aca="false">PMT($B$3/12,$B$2,$B$1)</f>
        <v>-13856.0845837024</v>
      </c>
      <c r="E338" s="121" t="e">
        <f aca="false">PPMT($B$3/12,C338,$B$2,$B$1)</f>
        <v>#VALUE!</v>
      </c>
      <c r="F338" s="121" t="e">
        <f aca="false">SUM(D338-E338)</f>
        <v>#VALUE!</v>
      </c>
      <c r="G338" s="122" t="e">
        <f aca="false">SUM(G337+E338)</f>
        <v>#VALUE!</v>
      </c>
      <c r="H338" s="116"/>
      <c r="I338" s="112"/>
      <c r="J338" s="117"/>
      <c r="K338" s="112" t="n">
        <f aca="false">SUM(K337+1)</f>
        <v>333</v>
      </c>
      <c r="L338" s="121" t="n">
        <f aca="false">PMT($J$3/12,$J$2,$J$1)</f>
        <v>-15508.4661606394</v>
      </c>
      <c r="M338" s="121" t="e">
        <f aca="false">PPMT($J$3/12,K338,$J$2,$J$1)</f>
        <v>#VALUE!</v>
      </c>
      <c r="N338" s="121" t="e">
        <f aca="false">SUM(L338-M338)</f>
        <v>#VALUE!</v>
      </c>
      <c r="O338" s="122" t="e">
        <f aca="false">SUM(O337+M338)</f>
        <v>#VALUE!</v>
      </c>
    </row>
    <row r="339" customFormat="false" ht="12.75" hidden="false" customHeight="false" outlineLevel="0" collapsed="false">
      <c r="A339" s="112"/>
      <c r="B339" s="117"/>
      <c r="C339" s="112" t="n">
        <f aca="false">SUM(C338+1)</f>
        <v>334</v>
      </c>
      <c r="D339" s="121" t="n">
        <f aca="false">PMT($B$3/12,$B$2,$B$1)</f>
        <v>-13856.0845837024</v>
      </c>
      <c r="E339" s="121" t="e">
        <f aca="false">PPMT($B$3/12,C339,$B$2,$B$1)</f>
        <v>#VALUE!</v>
      </c>
      <c r="F339" s="121" t="e">
        <f aca="false">SUM(D339-E339)</f>
        <v>#VALUE!</v>
      </c>
      <c r="G339" s="122" t="e">
        <f aca="false">SUM(G338+E339)</f>
        <v>#VALUE!</v>
      </c>
      <c r="H339" s="116"/>
      <c r="I339" s="112"/>
      <c r="J339" s="117"/>
      <c r="K339" s="112" t="n">
        <f aca="false">SUM(K338+1)</f>
        <v>334</v>
      </c>
      <c r="L339" s="121" t="n">
        <f aca="false">PMT($J$3/12,$J$2,$J$1)</f>
        <v>-15508.4661606394</v>
      </c>
      <c r="M339" s="121" t="e">
        <f aca="false">PPMT($J$3/12,K339,$J$2,$J$1)</f>
        <v>#VALUE!</v>
      </c>
      <c r="N339" s="121" t="e">
        <f aca="false">SUM(L339-M339)</f>
        <v>#VALUE!</v>
      </c>
      <c r="O339" s="122" t="e">
        <f aca="false">SUM(O338+M339)</f>
        <v>#VALUE!</v>
      </c>
    </row>
    <row r="340" customFormat="false" ht="12.75" hidden="false" customHeight="false" outlineLevel="0" collapsed="false">
      <c r="A340" s="112"/>
      <c r="B340" s="117"/>
      <c r="C340" s="112" t="n">
        <f aca="false">SUM(C339+1)</f>
        <v>335</v>
      </c>
      <c r="D340" s="121" t="n">
        <f aca="false">PMT($B$3/12,$B$2,$B$1)</f>
        <v>-13856.0845837024</v>
      </c>
      <c r="E340" s="121" t="e">
        <f aca="false">PPMT($B$3/12,C340,$B$2,$B$1)</f>
        <v>#VALUE!</v>
      </c>
      <c r="F340" s="121" t="e">
        <f aca="false">SUM(D340-E340)</f>
        <v>#VALUE!</v>
      </c>
      <c r="G340" s="122" t="e">
        <f aca="false">SUM(G339+E340)</f>
        <v>#VALUE!</v>
      </c>
      <c r="H340" s="116"/>
      <c r="I340" s="112"/>
      <c r="J340" s="117"/>
      <c r="K340" s="112" t="n">
        <f aca="false">SUM(K339+1)</f>
        <v>335</v>
      </c>
      <c r="L340" s="121" t="n">
        <f aca="false">PMT($J$3/12,$J$2,$J$1)</f>
        <v>-15508.4661606394</v>
      </c>
      <c r="M340" s="121" t="e">
        <f aca="false">PPMT($J$3/12,K340,$J$2,$J$1)</f>
        <v>#VALUE!</v>
      </c>
      <c r="N340" s="121" t="e">
        <f aca="false">SUM(L340-M340)</f>
        <v>#VALUE!</v>
      </c>
      <c r="O340" s="122" t="e">
        <f aca="false">SUM(O339+M340)</f>
        <v>#VALUE!</v>
      </c>
    </row>
    <row r="341" customFormat="false" ht="12.75" hidden="false" customHeight="false" outlineLevel="0" collapsed="false">
      <c r="A341" s="112"/>
      <c r="B341" s="117" t="n">
        <f aca="false">SUM(D330:D341)</f>
        <v>-166273.015004428</v>
      </c>
      <c r="C341" s="112" t="n">
        <f aca="false">SUM(C340+1)</f>
        <v>336</v>
      </c>
      <c r="D341" s="121" t="n">
        <f aca="false">PMT($B$3/12,$B$2,$B$1)</f>
        <v>-13856.0845837024</v>
      </c>
      <c r="E341" s="121" t="e">
        <f aca="false">PPMT($B$3/12,C341,$B$2,$B$1)</f>
        <v>#VALUE!</v>
      </c>
      <c r="F341" s="121" t="e">
        <f aca="false">SUM(D341-E341)</f>
        <v>#VALUE!</v>
      </c>
      <c r="G341" s="122" t="e">
        <f aca="false">SUM(G340+E341)</f>
        <v>#VALUE!</v>
      </c>
      <c r="H341" s="116"/>
      <c r="I341" s="112"/>
      <c r="J341" s="117" t="n">
        <f aca="false">SUM(L330:L341)</f>
        <v>-186101.593927672</v>
      </c>
      <c r="K341" s="112" t="n">
        <f aca="false">SUM(K340+1)</f>
        <v>336</v>
      </c>
      <c r="L341" s="121" t="n">
        <f aca="false">PMT($J$3/12,$J$2,$J$1)</f>
        <v>-15508.4661606394</v>
      </c>
      <c r="M341" s="121" t="e">
        <f aca="false">PPMT($J$3/12,K341,$J$2,$J$1)</f>
        <v>#VALUE!</v>
      </c>
      <c r="N341" s="121" t="e">
        <f aca="false">SUM(L341-M341)</f>
        <v>#VALUE!</v>
      </c>
      <c r="O341" s="122" t="e">
        <f aca="false">SUM(O340+M341)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pallen</cp:lastModifiedBy>
  <cp:lastPrinted>2001-12-09T21:13:43Z</cp:lastPrinted>
  <dcterms:modified xsi:type="dcterms:W3CDTF">2001-12-17T19:50:52Z</dcterms:modified>
  <cp:revision>0</cp:revision>
  <dc:subject/>
  <dc:title/>
</cp:coreProperties>
</file>