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<sst xmlns="http://schemas.openxmlformats.org/spreadsheetml/2006/main" count="387" uniqueCount="144">
  <si>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</si>
  <si>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</si>
  <si>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</si>
  <si>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</si>
  <si>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</si>
  <si>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</si>
  <si>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</si>
  <si>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</si>
  <si>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</si>
  <si>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</si>
  <si>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</si>
  <si>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</si>
  <si>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052200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</si>
  <si>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</si>
  <si>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</si>
  <si>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</si>
  <si>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</si>
  <si>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</si>
  <si>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</si>
  <si>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</si>
  <si>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Olson</t>
  </si>
  <si>
    <t xml:space="preserve">Cindy </t>
  </si>
  <si>
    <t xml:space="preserve">Exec VP HR &amp; Comm Relations</t>
  </si>
  <si>
    <t xml:space="preserve">515-58-9086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</si>
  <si>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</si>
  <si>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</si>
  <si>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</si>
  <si>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</si>
  <si>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EB5016</t>
  </si>
  <si>
    <t xml:space="preserve">713-853-7460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</si>
  <si>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</si>
  <si>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</si>
  <si>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</si>
  <si>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</si>
  <si>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</si>
  <si>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</si>
  <si>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</si>
  <si>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</si>
  <si>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</si>
  <si>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</si>
  <si>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La Griglia/HR Issues-PRC Process</t>
  </si>
  <si>
    <t xml:space="preserve">C. Olson/Dan Leff/Kevin Hannon</t>
  </si>
  <si>
    <t xml:space="preserve">Teala's Restaurant/Job Discussion</t>
  </si>
  <si>
    <t xml:space="preserve">C. Olson/Mary Ann Long</t>
  </si>
  <si>
    <t xml:space="preserve">Irma's Southwest Grill/Job Responsibility</t>
  </si>
  <si>
    <t xml:space="preserve">C.Olson/Ken Reeves/Janice Dupuy</t>
  </si>
  <si>
    <t xml:space="preserve">Irma's Southwest Grill/Sports Partnership</t>
  </si>
  <si>
    <t xml:space="preserve">C. Olson/Tracy Ellison</t>
  </si>
  <si>
    <t xml:space="preserve">Irma's Southwest Grill/Diversity</t>
  </si>
  <si>
    <t xml:space="preserve">C. Olson/Sean Long</t>
  </si>
  <si>
    <t xml:space="preserve">Irma's Southwest Grill/Fundraising</t>
  </si>
  <si>
    <t xml:space="preserve">C. Olson/Carrie Eichenrodt</t>
  </si>
  <si>
    <t xml:space="preserve">Vicent's Italian/Job Discussion</t>
  </si>
  <si>
    <t xml:space="preserve">C. Olson/Tod Lindholm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</si>
  <si>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</si>
  <si>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</si>
  <si>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</si>
  <si>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52003500</t>
  </si>
  <si>
    <t xml:space="preserve">100218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</si>
  <si>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</si>
  <si>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</si>
  <si>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</si>
  <si>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GTE Phone Bill</t>
  </si>
  <si>
    <t xml:space="preserve">MISC THIS PAGE</t>
  </si>
  <si>
    <t xml:space="preserve">MISC., SUPP PAGES</t>
  </si>
  <si>
    <t xml:space="preserve">52503500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</si>
  <si>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</si>
  <si>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</si>
  <si>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</si>
  <si>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</si>
  <si>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</si>
  <si>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</si>
  <si>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</si>
  <si>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</si>
  <si>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</si>
  <si>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</si>
  <si>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</si>
  <si>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</si>
  <si>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</si>
  <si>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</si>
  <si>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</si>
  <si>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</si>
  <si>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</si>
  <si>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</si>
  <si>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</si>
  <si>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</si>
  <si>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</si>
  <si>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</si>
  <si>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</si>
  <si>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</si>
  <si>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</si>
  <si>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</si>
  <si>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</si>
  <si>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</si>
  <si>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</si>
  <si>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</si>
  <si>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</si>
  <si>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</si>
  <si>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</si>
  <si>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</si>
  <si>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</si>
  <si>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</si>
  <si>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</si>
  <si>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</si>
  <si>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</si>
  <si>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</si>
  <si>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</si>
  <si>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</si>
  <si>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</si>
  <si>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</si>
  <si>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</si>
  <si>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</si>
  <si>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Capital Hilton/National Skills Summit</t>
  </si>
  <si>
    <t xml:space="preserve">Continental Airlines/Change Ticket Fee</t>
  </si>
  <si>
    <t xml:space="preserve">P</t>
  </si>
  <si>
    <t xml:space="preserve">IAH Parking</t>
  </si>
  <si>
    <t xml:space="preserve">Carey Limousine (From Airport to Capital Hilton)</t>
  </si>
  <si>
    <t xml:space="preserve">C</t>
  </si>
  <si>
    <t xml:space="preserve">Carey Limousine (From Capital Hilton to Howard University)</t>
  </si>
  <si>
    <t xml:space="preserve">Carey Limousine (From Howard University to Airport)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</si>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</sst>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52003500</v>
      </c>
      <c r="C3" s="17" t="str">
        <f aca="false">'Short Form'!B29</f>
        <v>0011</v>
      </c>
      <c r="D3" s="16" t="str">
        <f aca="false">'Short Form'!C29</f>
        <v>100218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0011</v>
      </c>
      <c r="D5" s="16" t="str">
        <f aca="false">'Short Form'!C44</f>
        <v>100218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0011</v>
      </c>
      <c r="D7" s="16" t="str">
        <f aca="false">'Travel Form'!D49:G49</f>
        <v>100218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2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 t="n">
        <v>36628</v>
      </c>
      <c r="B14" s="86" t="s">
        <v>39</v>
      </c>
      <c r="C14" s="87" t="s">
        <v>40</v>
      </c>
      <c r="D14" s="88"/>
      <c r="E14" s="88"/>
      <c r="F14" s="88"/>
      <c r="G14" s="89"/>
      <c r="H14" s="90" t="s">
        <v>41</v>
      </c>
      <c r="I14" s="91"/>
      <c r="J14" s="91"/>
      <c r="K14" s="91"/>
      <c r="L14" s="92" t="n">
        <v>76.3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 t="n">
        <v>36635</v>
      </c>
      <c r="B15" s="86" t="s">
        <v>39</v>
      </c>
      <c r="C15" s="87" t="s">
        <v>42</v>
      </c>
      <c r="D15" s="88"/>
      <c r="E15" s="88"/>
      <c r="F15" s="88"/>
      <c r="G15" s="89"/>
      <c r="H15" s="90" t="s">
        <v>43</v>
      </c>
      <c r="I15" s="91"/>
      <c r="J15" s="91"/>
      <c r="K15" s="91"/>
      <c r="L15" s="92" t="n">
        <v>22.29</v>
      </c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 t="n">
        <v>36635</v>
      </c>
      <c r="B16" s="86" t="s">
        <v>39</v>
      </c>
      <c r="C16" s="87" t="s">
        <v>44</v>
      </c>
      <c r="D16" s="88"/>
      <c r="E16" s="88"/>
      <c r="F16" s="88"/>
      <c r="G16" s="89"/>
      <c r="H16" s="90" t="s">
        <v>45</v>
      </c>
      <c r="I16" s="91"/>
      <c r="J16" s="91"/>
      <c r="K16" s="91"/>
      <c r="L16" s="92" t="n">
        <v>55.95</v>
      </c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 t="n">
        <v>36620</v>
      </c>
      <c r="B17" s="86" t="s">
        <v>39</v>
      </c>
      <c r="C17" s="87" t="s">
        <v>46</v>
      </c>
      <c r="D17" s="88"/>
      <c r="E17" s="88"/>
      <c r="F17" s="88"/>
      <c r="G17" s="89"/>
      <c r="H17" s="90" t="s">
        <v>47</v>
      </c>
      <c r="I17" s="91"/>
      <c r="J17" s="91"/>
      <c r="K17" s="91"/>
      <c r="L17" s="92" t="n">
        <v>26.62</v>
      </c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 t="n">
        <v>36630</v>
      </c>
      <c r="B18" s="86" t="s">
        <v>39</v>
      </c>
      <c r="C18" s="87" t="s">
        <v>48</v>
      </c>
      <c r="D18" s="88"/>
      <c r="E18" s="88"/>
      <c r="F18" s="88"/>
      <c r="G18" s="89"/>
      <c r="H18" s="90" t="s">
        <v>49</v>
      </c>
      <c r="I18" s="91"/>
      <c r="J18" s="91"/>
      <c r="K18" s="91"/>
      <c r="L18" s="92" t="n">
        <v>31.95</v>
      </c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 t="n">
        <v>36636</v>
      </c>
      <c r="B19" s="86" t="s">
        <v>39</v>
      </c>
      <c r="C19" s="87" t="s">
        <v>50</v>
      </c>
      <c r="D19" s="88"/>
      <c r="E19" s="88"/>
      <c r="F19" s="88"/>
      <c r="G19" s="89"/>
      <c r="H19" s="90" t="s">
        <v>51</v>
      </c>
      <c r="I19" s="91"/>
      <c r="J19" s="91"/>
      <c r="K19" s="91"/>
      <c r="L19" s="92" t="n">
        <v>29.79</v>
      </c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 t="n">
        <v>36616</v>
      </c>
      <c r="B20" s="86" t="s">
        <v>39</v>
      </c>
      <c r="C20" s="87" t="s">
        <v>52</v>
      </c>
      <c r="D20" s="88"/>
      <c r="E20" s="88"/>
      <c r="F20" s="88"/>
      <c r="G20" s="89"/>
      <c r="H20" s="90" t="s">
        <v>53</v>
      </c>
      <c r="I20" s="91"/>
      <c r="J20" s="91"/>
      <c r="K20" s="91"/>
      <c r="L20" s="92" t="n">
        <v>71.97</v>
      </c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54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55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56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57</v>
      </c>
      <c r="B29" s="106" t="s">
        <v>27</v>
      </c>
      <c r="C29" s="107" t="s">
        <v>58</v>
      </c>
      <c r="D29" s="107"/>
      <c r="E29" s="107"/>
      <c r="F29" s="107"/>
      <c r="G29" s="106"/>
      <c r="H29" s="108"/>
      <c r="I29" s="109"/>
      <c r="J29" s="110"/>
      <c r="K29" s="111"/>
      <c r="L29" s="102" t="s">
        <v>59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60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61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 t="n">
        <v>36643</v>
      </c>
      <c r="B34" s="119" t="s">
        <v>62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119.06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9"/>
      <c r="C35" s="88"/>
      <c r="D35" s="120"/>
      <c r="E35" s="121"/>
      <c r="F35" s="120"/>
      <c r="G35" s="120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0"/>
      <c r="E36" s="120"/>
      <c r="F36" s="120"/>
      <c r="G36" s="120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0"/>
      <c r="E37" s="120"/>
      <c r="F37" s="120"/>
      <c r="G37" s="120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0"/>
      <c r="E38" s="120"/>
      <c r="F38" s="120"/>
      <c r="G38" s="120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54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63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64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65</v>
      </c>
      <c r="B44" s="106" t="s">
        <v>27</v>
      </c>
      <c r="C44" s="114" t="s">
        <v>58</v>
      </c>
      <c r="D44" s="114"/>
      <c r="E44" s="114"/>
      <c r="F44" s="114"/>
      <c r="G44" s="124"/>
      <c r="H44" s="125"/>
      <c r="I44" s="109"/>
      <c r="J44" s="110"/>
      <c r="K44" s="126"/>
      <c r="L44" s="102" t="s">
        <v>66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67</v>
      </c>
      <c r="B48" s="131"/>
      <c r="C48" s="131"/>
      <c r="D48" s="131"/>
      <c r="E48" s="131"/>
      <c r="F48" s="131"/>
      <c r="G48" s="131"/>
      <c r="H48" s="131"/>
      <c r="I48" s="47"/>
      <c r="J48" s="132" t="s">
        <v>68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69</v>
      </c>
      <c r="B49" s="135"/>
      <c r="C49" s="135"/>
      <c r="D49" s="135"/>
      <c r="E49" s="135"/>
      <c r="F49" s="135"/>
      <c r="G49" s="136"/>
      <c r="H49" s="78"/>
      <c r="I49" s="100"/>
      <c r="J49" s="137" t="s">
        <v>70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71</v>
      </c>
      <c r="B50" s="139"/>
      <c r="C50" s="81" t="s">
        <v>72</v>
      </c>
      <c r="D50" s="140"/>
      <c r="E50" s="81" t="s">
        <v>1</v>
      </c>
      <c r="F50" s="141"/>
      <c r="G50" s="142"/>
      <c r="H50" s="78"/>
      <c r="I50" s="78"/>
      <c r="J50" s="143" t="s">
        <v>73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71</v>
      </c>
      <c r="B51" s="139"/>
      <c r="C51" s="81" t="s">
        <v>72</v>
      </c>
      <c r="D51" s="52"/>
      <c r="E51" s="81" t="s">
        <v>1</v>
      </c>
      <c r="F51" s="141"/>
      <c r="G51" s="142"/>
      <c r="H51" s="78"/>
      <c r="I51" s="78"/>
      <c r="J51" s="146" t="s">
        <v>74</v>
      </c>
      <c r="K51" s="147"/>
      <c r="L51" s="148" t="str">
        <f aca="false">IF($N$49-$N$50&lt;0,"X","  ")</f>
        <v>  </v>
      </c>
      <c r="M51" s="147" t="s">
        <v>75</v>
      </c>
      <c r="N51" s="149"/>
    </row>
    <row r="52" customFormat="false" ht="24" hidden="false" customHeight="true" outlineLevel="0" collapsed="false">
      <c r="A52" s="81" t="s">
        <v>71</v>
      </c>
      <c r="B52" s="139"/>
      <c r="C52" s="81" t="s">
        <v>72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76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77</v>
      </c>
      <c r="E53" s="154"/>
      <c r="F53" s="155" t="n">
        <f aca="false">SUM(F50:F52)</f>
        <v>0</v>
      </c>
      <c r="G53" s="155"/>
      <c r="H53" s="78"/>
      <c r="I53" s="78"/>
      <c r="J53" s="156" t="s">
        <v>78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79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80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81</v>
      </c>
      <c r="B57" s="62"/>
      <c r="C57" s="62"/>
      <c r="D57" s="62"/>
      <c r="E57" s="131"/>
      <c r="F57" s="163" t="s">
        <v>71</v>
      </c>
      <c r="G57" s="164" t="s">
        <v>82</v>
      </c>
      <c r="H57" s="62"/>
      <c r="I57" s="62"/>
      <c r="J57" s="165"/>
      <c r="K57" s="166" t="s">
        <v>71</v>
      </c>
      <c r="L57" s="164" t="s">
        <v>82</v>
      </c>
      <c r="M57" s="60"/>
      <c r="N57" s="167" t="s">
        <v>71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83</v>
      </c>
      <c r="B59" s="62"/>
      <c r="C59" s="62"/>
      <c r="D59" s="62"/>
      <c r="E59" s="131"/>
      <c r="F59" s="163"/>
      <c r="G59" s="46" t="s">
        <v>84</v>
      </c>
      <c r="H59" s="62"/>
      <c r="I59" s="62"/>
      <c r="J59" s="165"/>
      <c r="K59" s="166"/>
      <c r="L59" s="46" t="s">
        <v>84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85</v>
      </c>
      <c r="B61" s="32" t="s">
        <v>86</v>
      </c>
      <c r="C61" s="78" t="s">
        <v>87</v>
      </c>
      <c r="D61" s="78" t="s">
        <v>88</v>
      </c>
      <c r="E61" s="32" t="s">
        <v>89</v>
      </c>
      <c r="F61" s="78" t="s">
        <v>90</v>
      </c>
      <c r="G61" s="78" t="s">
        <v>91</v>
      </c>
      <c r="H61" s="78" t="s">
        <v>92</v>
      </c>
      <c r="I61" s="78" t="s">
        <v>93</v>
      </c>
      <c r="J61" s="78" t="s">
        <v>94</v>
      </c>
      <c r="K61" s="78" t="s">
        <v>95</v>
      </c>
      <c r="L61" s="78" t="s">
        <v>96</v>
      </c>
      <c r="M61" s="78" t="s">
        <v>97</v>
      </c>
      <c r="N61" s="78" t="s">
        <v>98</v>
      </c>
    </row>
    <row r="62" customFormat="false" ht="21" hidden="true" customHeight="true" outlineLevel="0" collapsed="false">
      <c r="A62" s="60" t="str">
        <f aca="false">IF(ISBLANK($A$6),TRIM(" "),$A$6)</f>
        <v>Olson</v>
      </c>
      <c r="B62" s="177" t="str">
        <f aca="false">IF(ISBLANK($E$6),TRIM(" "),$E$6)</f>
        <v>Cindy </v>
      </c>
      <c r="C62" s="178" t="str">
        <f aca="false">TEXT(IF(ISBLANK($N$2),"      ",$N$2),"000000")</f>
        <v>052200</v>
      </c>
      <c r="D62" s="60" t="str">
        <f aca="false">TEXT($K$6,"###-##-####")</f>
        <v>515-58-9086</v>
      </c>
      <c r="E62" s="179" t="str">
        <f aca="false">TEXT($N$52,"######0.00")</f>
        <v>0.00</v>
      </c>
      <c r="F62" s="60" t="s">
        <v>99</v>
      </c>
      <c r="G62" s="60" t="s">
        <v>100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0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41" colorId="64" zoomScale="80" zoomScaleNormal="80" zoomScalePageLayoutView="100" workbookViewId="0">
      <selection pane="topLeft" activeCell="G14" activeCellId="0" sqref="G14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101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102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103</v>
      </c>
      <c r="N2" s="198" t="n">
        <f aca="false">IF(VALUE('Short Form'!H62)&lt;&gt;0,2,"")</f>
        <v>2</v>
      </c>
      <c r="O2" s="199" t="n">
        <f aca="false">IF(N2=0,"",'Short Form'!N3)</f>
        <v>2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 </v>
      </c>
      <c r="F5" s="54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104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105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106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107</v>
      </c>
      <c r="B11" s="81" t="s">
        <v>32</v>
      </c>
      <c r="C11" s="82"/>
      <c r="D11" s="82"/>
      <c r="E11" s="82" t="s">
        <v>108</v>
      </c>
      <c r="F11" s="82"/>
      <c r="G11" s="82"/>
      <c r="H11" s="82"/>
      <c r="I11" s="82"/>
      <c r="J11" s="82"/>
      <c r="K11" s="83"/>
      <c r="L11" s="81" t="s">
        <v>109</v>
      </c>
      <c r="M11" s="81" t="s">
        <v>110</v>
      </c>
      <c r="N11" s="81" t="s">
        <v>37</v>
      </c>
      <c r="O11" s="81" t="s">
        <v>111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99</v>
      </c>
      <c r="B12" s="228" t="n">
        <v>36627</v>
      </c>
      <c r="C12" s="229" t="s">
        <v>112</v>
      </c>
      <c r="D12" s="230"/>
      <c r="E12" s="230"/>
      <c r="F12" s="230"/>
      <c r="G12" s="230"/>
      <c r="H12" s="230"/>
      <c r="I12" s="231"/>
      <c r="J12" s="230"/>
      <c r="K12" s="230"/>
      <c r="L12" s="232"/>
      <c r="M12" s="233" t="n">
        <v>333.14</v>
      </c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99</v>
      </c>
      <c r="B13" s="228" t="n">
        <v>36621</v>
      </c>
      <c r="C13" s="236" t="s">
        <v>113</v>
      </c>
      <c r="D13" s="230"/>
      <c r="E13" s="230"/>
      <c r="F13" s="230"/>
      <c r="G13" s="230"/>
      <c r="H13" s="230"/>
      <c r="I13" s="230"/>
      <c r="J13" s="230"/>
      <c r="K13" s="230"/>
      <c r="L13" s="232" t="s">
        <v>114</v>
      </c>
      <c r="M13" s="233" t="n">
        <v>75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99</v>
      </c>
      <c r="B14" s="228" t="n">
        <v>36627</v>
      </c>
      <c r="C14" s="236" t="s">
        <v>115</v>
      </c>
      <c r="D14" s="230"/>
      <c r="E14" s="230"/>
      <c r="F14" s="230"/>
      <c r="G14" s="230"/>
      <c r="H14" s="230"/>
      <c r="I14" s="230"/>
      <c r="J14" s="230"/>
      <c r="K14" s="230"/>
      <c r="L14" s="232"/>
      <c r="M14" s="233" t="n">
        <v>12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99</v>
      </c>
      <c r="B15" s="228" t="n">
        <v>36626</v>
      </c>
      <c r="C15" s="236" t="s">
        <v>116</v>
      </c>
      <c r="D15" s="230"/>
      <c r="E15" s="230"/>
      <c r="F15" s="230"/>
      <c r="G15" s="230"/>
      <c r="H15" s="230"/>
      <c r="I15" s="230"/>
      <c r="J15" s="230"/>
      <c r="K15" s="230"/>
      <c r="L15" s="232" t="s">
        <v>117</v>
      </c>
      <c r="M15" s="233" t="n">
        <v>85.2</v>
      </c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99</v>
      </c>
      <c r="B16" s="228" t="n">
        <v>36627</v>
      </c>
      <c r="C16" s="236" t="s">
        <v>118</v>
      </c>
      <c r="D16" s="230"/>
      <c r="E16" s="230"/>
      <c r="F16" s="230"/>
      <c r="G16" s="230"/>
      <c r="H16" s="230"/>
      <c r="I16" s="230"/>
      <c r="J16" s="230"/>
      <c r="K16" s="230"/>
      <c r="L16" s="232"/>
      <c r="M16" s="233" t="n">
        <v>85.2</v>
      </c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 t="s">
        <v>99</v>
      </c>
      <c r="B17" s="228" t="n">
        <v>36627</v>
      </c>
      <c r="C17" s="236" t="s">
        <v>119</v>
      </c>
      <c r="D17" s="230"/>
      <c r="E17" s="230"/>
      <c r="F17" s="230"/>
      <c r="G17" s="230"/>
      <c r="H17" s="230"/>
      <c r="I17" s="230"/>
      <c r="J17" s="230"/>
      <c r="K17" s="230"/>
      <c r="L17" s="232"/>
      <c r="M17" s="233" t="n">
        <v>76.2</v>
      </c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120</v>
      </c>
      <c r="G41" s="241"/>
      <c r="H41" s="242"/>
      <c r="I41" s="0"/>
      <c r="J41" s="243" t="s">
        <v>121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122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123</v>
      </c>
      <c r="G42" s="241"/>
      <c r="H42" s="0"/>
      <c r="I42" s="0"/>
      <c r="J42" s="193"/>
      <c r="K42" s="223" t="s">
        <v>124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125</v>
      </c>
      <c r="G43" s="241"/>
      <c r="H43" s="0"/>
      <c r="I43" s="0"/>
      <c r="J43" s="0"/>
      <c r="K43" s="253" t="s">
        <v>126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127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128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130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131</v>
      </c>
      <c r="M48" s="262"/>
      <c r="N48" s="250"/>
      <c r="O48" s="81" t="s">
        <v>132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99</v>
      </c>
      <c r="B49" s="266" t="s">
        <v>133</v>
      </c>
      <c r="C49" s="265" t="s">
        <v>27</v>
      </c>
      <c r="D49" s="227" t="s">
        <v>58</v>
      </c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122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101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134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103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2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94" t="str">
        <f aca="false">'Short Form'!E6</f>
        <v>Cindy </v>
      </c>
      <c r="F5" s="54"/>
      <c r="G5" s="54"/>
      <c r="H5" s="206" t="str">
        <f aca="false">'Short Form'!H6</f>
        <v>Exec VP HR &amp; Comm Relations</v>
      </c>
      <c r="I5" s="206"/>
      <c r="J5" s="206"/>
      <c r="K5" s="295"/>
      <c r="L5" s="296" t="str">
        <f aca="false">'Short Form'!K6</f>
        <v>515-58-9086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135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136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107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137</v>
      </c>
      <c r="M9" s="81" t="s">
        <v>37</v>
      </c>
      <c r="N9" s="81" t="s">
        <v>111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120</v>
      </c>
      <c r="G41" s="241"/>
      <c r="H41" s="242"/>
      <c r="I41" s="0"/>
      <c r="J41" s="243" t="s">
        <v>121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122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123</v>
      </c>
      <c r="G42" s="241"/>
      <c r="H42" s="0"/>
      <c r="I42" s="0"/>
      <c r="J42" s="193"/>
      <c r="K42" s="223" t="s">
        <v>124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125</v>
      </c>
      <c r="G43" s="241"/>
      <c r="H43" s="0"/>
      <c r="I43" s="0"/>
      <c r="J43" s="0"/>
      <c r="K43" s="253" t="s">
        <v>126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127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128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138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131</v>
      </c>
      <c r="M48" s="60"/>
      <c r="N48" s="312" t="s">
        <v>132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122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101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139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103</v>
      </c>
      <c r="N2" s="198" t="str">
        <f aca="false">IF((VALUE('Short Form'!J62)&lt;&gt;0),1+VALUE('Short Form'!I62)+VALUE('Short Form'!J62)+VALUE('Short Form'!H62),"")</f>
        <v/>
      </c>
      <c r="O2" s="199" t="n">
        <f aca="false">IF((N2=0),"",'Short Form'!$N3)</f>
        <v>2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 </v>
      </c>
      <c r="F5" s="69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140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106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107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110</v>
      </c>
      <c r="N9" s="81" t="s">
        <v>37</v>
      </c>
      <c r="O9" s="81" t="s">
        <v>111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120</v>
      </c>
      <c r="G41" s="241"/>
      <c r="H41" s="242"/>
      <c r="I41" s="0"/>
      <c r="J41" s="243" t="s">
        <v>121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122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123</v>
      </c>
      <c r="G42" s="241"/>
      <c r="H42" s="0"/>
      <c r="I42" s="0"/>
      <c r="J42" s="193"/>
      <c r="K42" s="0"/>
      <c r="L42" s="223" t="s">
        <v>124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125</v>
      </c>
      <c r="G43" s="241"/>
      <c r="H43" s="0"/>
      <c r="I43" s="0"/>
      <c r="J43" s="0"/>
      <c r="K43" s="0"/>
      <c r="L43" s="253" t="s">
        <v>126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127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128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130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131</v>
      </c>
      <c r="M48" s="262"/>
      <c r="N48" s="250"/>
      <c r="O48" s="81" t="s">
        <v>132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122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101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141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103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2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 </v>
      </c>
      <c r="F5" s="54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104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105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106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107</v>
      </c>
      <c r="B11" s="81" t="s">
        <v>32</v>
      </c>
      <c r="C11" s="82"/>
      <c r="D11" s="82"/>
      <c r="E11" s="82" t="s">
        <v>108</v>
      </c>
      <c r="F11" s="82"/>
      <c r="G11" s="82"/>
      <c r="H11" s="82"/>
      <c r="I11" s="82"/>
      <c r="J11" s="82"/>
      <c r="K11" s="83"/>
      <c r="L11" s="81" t="s">
        <v>109</v>
      </c>
      <c r="M11" s="81" t="s">
        <v>110</v>
      </c>
      <c r="N11" s="81" t="s">
        <v>37</v>
      </c>
      <c r="O11" s="81" t="s">
        <v>111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120</v>
      </c>
      <c r="G41" s="241"/>
      <c r="H41" s="242"/>
      <c r="I41" s="0"/>
      <c r="J41" s="243" t="s">
        <v>121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122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123</v>
      </c>
      <c r="G42" s="241"/>
      <c r="H42" s="0"/>
      <c r="I42" s="0"/>
      <c r="J42" s="193"/>
      <c r="K42" s="223" t="s">
        <v>124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125</v>
      </c>
      <c r="G43" s="241"/>
      <c r="H43" s="0"/>
      <c r="I43" s="0"/>
      <c r="J43" s="0"/>
      <c r="K43" s="253" t="s">
        <v>126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127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128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130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131</v>
      </c>
      <c r="M48" s="262"/>
      <c r="N48" s="250"/>
      <c r="O48" s="81" t="s">
        <v>132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122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101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142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103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2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94" t="str">
        <f aca="false">'Short Form'!E6</f>
        <v>Cindy </v>
      </c>
      <c r="F5" s="54"/>
      <c r="G5" s="54"/>
      <c r="H5" s="206" t="str">
        <f aca="false">'Short Form'!H6</f>
        <v>Exec VP HR &amp; Comm Relations</v>
      </c>
      <c r="I5" s="206"/>
      <c r="J5" s="206"/>
      <c r="K5" s="295"/>
      <c r="L5" s="296" t="str">
        <f aca="false">'Short Form'!K6</f>
        <v>515-58-9086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135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136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107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137</v>
      </c>
      <c r="M9" s="81" t="s">
        <v>37</v>
      </c>
      <c r="N9" s="81" t="s">
        <v>111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120</v>
      </c>
      <c r="G41" s="241"/>
      <c r="H41" s="242"/>
      <c r="I41" s="0"/>
      <c r="J41" s="243" t="s">
        <v>121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122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123</v>
      </c>
      <c r="G42" s="241"/>
      <c r="H42" s="0"/>
      <c r="I42" s="0"/>
      <c r="J42" s="193"/>
      <c r="K42" s="223" t="s">
        <v>124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125</v>
      </c>
      <c r="G43" s="241"/>
      <c r="H43" s="0"/>
      <c r="I43" s="0"/>
      <c r="J43" s="0"/>
      <c r="K43" s="253" t="s">
        <v>126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127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128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138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131</v>
      </c>
      <c r="M48" s="60"/>
      <c r="N48" s="312" t="s">
        <v>132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122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101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143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103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2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 </v>
      </c>
      <c r="F5" s="69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140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106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107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110</v>
      </c>
      <c r="N9" s="81" t="s">
        <v>37</v>
      </c>
      <c r="O9" s="81" t="s">
        <v>111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120</v>
      </c>
      <c r="G41" s="241"/>
      <c r="H41" s="242"/>
      <c r="I41" s="0"/>
      <c r="J41" s="243" t="s">
        <v>121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122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123</v>
      </c>
      <c r="G42" s="241"/>
      <c r="H42" s="0"/>
      <c r="I42" s="0"/>
      <c r="J42" s="193"/>
      <c r="K42" s="0"/>
      <c r="L42" s="223" t="s">
        <v>124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125</v>
      </c>
      <c r="G43" s="241"/>
      <c r="H43" s="0"/>
      <c r="I43" s="0"/>
      <c r="J43" s="0"/>
      <c r="K43" s="0"/>
      <c r="L43" s="253" t="s">
        <v>126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127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128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130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131</v>
      </c>
      <c r="M48" s="262"/>
      <c r="N48" s="250"/>
      <c r="O48" s="81" t="s">
        <v>132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122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2000-06-01T11:52:03Z</cp:lastPrinted>
  <cp:revision>0</cp:revision>
  <dc:subject/>
  <dc:title>Expense Report Form "2.0"</dc:title>
</cp:coreProperties>
</file>