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<sst xmlns="http://schemas.openxmlformats.org/spreadsheetml/2006/main" count="196" uniqueCount="70">
  <si>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</si>
  <si>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</si>
  <si>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</si>
  <si>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</si>
  <si>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</si>
  <si>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</si>
  <si>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</si>
  <si>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</si>
  <si>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</si>
  <si>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</si>
  <si>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</si>
  <si>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</si>
  <si>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</si>
  <si>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</si>
  <si>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</si>
  <si>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</si>
  <si>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</si>
  <si>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</si>
  <si>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Agency</t>
  </si>
  <si>
    <t xml:space="preserve">tennessee</t>
  </si>
  <si>
    <t xml:space="preserve">Reliant - Entex</t>
  </si>
  <si>
    <t xml:space="preserve">zone 1</t>
  </si>
  <si>
    <t xml:space="preserve">n</t>
  </si>
  <si>
    <t xml:space="preserve"> </t>
  </si>
  <si>
    <t xml:space="preserve">reimbursed</t>
  </si>
  <si>
    <t xml:space="preserve">Gulf3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</si>
  <si>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</si>
  <si>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</si>
  <si>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</si>
  <si>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</si>
  <si>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</si>
  <si>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buy </t>
  </si>
  <si>
    <t xml:space="preserve">Tennessee</t>
  </si>
  <si>
    <t xml:space="preserve">500L #010698</t>
  </si>
  <si>
    <t xml:space="preserve">Broad Run - #020001</t>
  </si>
  <si>
    <t xml:space="preserve">Dmean = $.18, Comm = $.02 plus ACA.  May not use for any other delivery point.</t>
  </si>
  <si>
    <t xml:space="preserve">TP1</t>
  </si>
  <si>
    <t xml:space="preserve">Storage</t>
  </si>
  <si>
    <t xml:space="preserve">TGP</t>
  </si>
  <si>
    <t xml:space="preserve">  </t>
  </si>
  <si>
    <t xml:space="preserve">buy</t>
  </si>
  <si>
    <t xml:space="preserve">Boston Gas</t>
  </si>
  <si>
    <t xml:space="preserve">Z5 - Wright</t>
  </si>
  <si>
    <t xml:space="preserve">Z6 - Various</t>
  </si>
  <si>
    <t xml:space="preserve">y</t>
  </si>
  <si>
    <t xml:space="preserve">13.36, see deal 224102</t>
  </si>
  <si>
    <t xml:space="preserve">93036/229817</t>
  </si>
  <si>
    <t xml:space="preserve">Act demand</t>
  </si>
  <si>
    <t xml:space="preserve">Nat Fuel</t>
  </si>
  <si>
    <t xml:space="preserve">ECT</t>
  </si>
  <si>
    <t xml:space="preserve">Niagara</t>
  </si>
  <si>
    <t xml:space="preserve">Trco/Leidy</t>
  </si>
  <si>
    <t xml:space="preserve">F01978</t>
  </si>
  <si>
    <t xml:space="preserve">Demand charge billed on receipt volume of 117 DT's.  </t>
  </si>
  <si>
    <t xml:space="preserve">TP3</t>
  </si>
  <si>
    <t xml:space="preserve">B00693-038181</t>
  </si>
  <si>
    <t xml:space="preserve">Demand charge billed on receipt volume</t>
  </si>
  <si>
    <t xml:space="preserve">Type</t>
  </si>
  <si>
    <t xml:space="preserve">New K#</t>
  </si>
  <si>
    <t xml:space="preserve">Est Demand</t>
  </si>
  <si>
    <t xml:space="preserve">Act Demand</t>
  </si>
  <si>
    <t xml:space="preserve">New Sitara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</si>
  <si>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</si>
  <si>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</si>
  <si>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</si>
  <si>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</si>
  <si>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</si>
  <si>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</si>
  <si>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</si>
  <si>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Tp1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</si>
</sst>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d\-mmm"/>
    <numFmt numFmtId="166" formatCode="[$-409]m/d/yyyy"/>
    <numFmt numFmtId="167" formatCode="#,##0.00000"/>
    <numFmt numFmtId="168" formatCode="0.00%"/>
    <numFmt numFmtId="169" formatCode="0"/>
    <numFmt numFmtId="170" formatCode="[$-409]#,##0_);[RED]\(#,##0\)"/>
    <numFmt numFmtId="171" formatCode="\$#,##0.0000_);[RED]&quot;($&quot;#,##0.0000\)"/>
    <numFmt numFmtId="172" formatCode="#,##0.00"/>
    <numFmt numFmtId="173" formatCode="_(\$* #,##0.00_);_(\$* \(#,##0.00\);_(\$* \-??_);_(@_)"/>
    <numFmt numFmtId="174" formatCode="_(\$* #,##0_);_(\$* \(#,##0\);_(\$* \-??_);_(@_)"/>
    <numFmt numFmtId="175" formatCode="0.0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3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9" min="1" style="1" width="9.14"/>
    <col collapsed="false" customWidth="true" hidden="true" outlineLevel="0" max="15" min="10" style="1" width="9.06"/>
    <col collapsed="false" customWidth="false" hidden="false" outlineLevel="0" max="16" min="16" style="2" width="9.14"/>
    <col collapsed="false" customWidth="false" hidden="false" outlineLevel="0" max="257" min="17" style="1" width="9.14"/>
  </cols>
  <sheetData>
    <row r="5" customFormat="false" ht="12.75" hidden="false" customHeight="false" outlineLevel="0" collapsed="false">
      <c r="A5" s="3" t="s">
        <v>0</v>
      </c>
      <c r="B5" s="4" t="s">
        <v>1</v>
      </c>
      <c r="C5" s="4" t="s">
        <v>2</v>
      </c>
      <c r="D5" s="5" t="s">
        <v>3</v>
      </c>
      <c r="E5" s="5"/>
      <c r="F5" s="3" t="s">
        <v>4</v>
      </c>
      <c r="G5" s="3" t="s">
        <v>5</v>
      </c>
      <c r="H5" s="4" t="s">
        <v>6</v>
      </c>
      <c r="I5" s="6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7" t="s">
        <v>12</v>
      </c>
      <c r="O5" s="4" t="s">
        <v>13</v>
      </c>
      <c r="P5" s="8" t="s">
        <v>14</v>
      </c>
      <c r="Q5" s="4" t="s">
        <v>15</v>
      </c>
      <c r="R5" s="3" t="s">
        <v>16</v>
      </c>
      <c r="S5" s="9" t="s">
        <v>17</v>
      </c>
      <c r="T5" s="10"/>
      <c r="U5" s="10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2.75" hidden="false" customHeight="false" outlineLevel="0" collapsed="false">
      <c r="A6" s="12" t="s">
        <v>18</v>
      </c>
      <c r="B6" s="13" t="s">
        <v>19</v>
      </c>
      <c r="C6" s="13" t="s">
        <v>20</v>
      </c>
      <c r="D6" s="14" t="n">
        <v>36526</v>
      </c>
      <c r="E6" s="14" t="n">
        <v>37560</v>
      </c>
      <c r="F6" s="12" t="s">
        <v>21</v>
      </c>
      <c r="G6" s="12" t="s">
        <v>21</v>
      </c>
      <c r="H6" s="13" t="s">
        <v>22</v>
      </c>
      <c r="I6" s="15" t="e">
        <f aca="false">5.2701/I$1</f>
        <v>#DIV/0!</v>
      </c>
      <c r="J6" s="16" t="n">
        <v>0</v>
      </c>
      <c r="K6" s="16" t="n">
        <v>0</v>
      </c>
      <c r="L6" s="16" t="n">
        <v>0</v>
      </c>
      <c r="M6" s="16" t="n">
        <v>0</v>
      </c>
      <c r="N6" s="17" t="n">
        <v>0.0369</v>
      </c>
      <c r="O6" s="16" t="n">
        <v>0</v>
      </c>
      <c r="P6" s="18" t="n">
        <v>1440</v>
      </c>
      <c r="Q6" s="13" t="n">
        <v>4803</v>
      </c>
      <c r="R6" s="19" t="s">
        <v>23</v>
      </c>
      <c r="S6" s="19" t="e">
        <f aca="false">+I6*Q6*#REF!</f>
        <v>#DIV/0!</v>
      </c>
      <c r="T6" s="20" t="n">
        <v>251724</v>
      </c>
      <c r="U6" s="20"/>
      <c r="V6" s="21" t="s">
        <v>24</v>
      </c>
      <c r="W6" s="21" t="s">
        <v>25</v>
      </c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12" t="s">
        <v>18</v>
      </c>
      <c r="B7" s="13" t="s">
        <v>19</v>
      </c>
      <c r="C7" s="13" t="s">
        <v>20</v>
      </c>
      <c r="D7" s="14" t="n">
        <v>36526</v>
      </c>
      <c r="E7" s="14" t="n">
        <v>37560</v>
      </c>
      <c r="F7" s="12" t="s">
        <v>21</v>
      </c>
      <c r="G7" s="12" t="s">
        <v>21</v>
      </c>
      <c r="H7" s="13" t="s">
        <v>22</v>
      </c>
      <c r="I7" s="15" t="e">
        <f aca="false">5.45/I$1</f>
        <v>#DIV/0!</v>
      </c>
      <c r="J7" s="16" t="n">
        <v>0</v>
      </c>
      <c r="K7" s="16" t="n">
        <v>0</v>
      </c>
      <c r="L7" s="16" t="n">
        <v>0</v>
      </c>
      <c r="M7" s="16" t="n">
        <v>0</v>
      </c>
      <c r="N7" s="17" t="n">
        <v>0.0369</v>
      </c>
      <c r="O7" s="16" t="n">
        <v>0</v>
      </c>
      <c r="P7" s="18" t="n">
        <v>1548</v>
      </c>
      <c r="Q7" s="13" t="n">
        <v>3841</v>
      </c>
      <c r="R7" s="19" t="s">
        <v>23</v>
      </c>
      <c r="S7" s="19" t="e">
        <f aca="false">+I7*Q7*#REF!</f>
        <v>#DIV/0!</v>
      </c>
      <c r="T7" s="20" t="n">
        <v>251745</v>
      </c>
      <c r="U7" s="20"/>
      <c r="V7" s="21" t="s">
        <v>24</v>
      </c>
      <c r="W7" s="21" t="s">
        <v>25</v>
      </c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</row>
    <row r="8" customFormat="false" ht="12.75" hidden="false" customHeight="false" outlineLevel="0" collapsed="false">
      <c r="A8" s="12" t="s">
        <v>18</v>
      </c>
      <c r="B8" s="13" t="s">
        <v>19</v>
      </c>
      <c r="C8" s="13" t="s">
        <v>20</v>
      </c>
      <c r="D8" s="14" t="n">
        <v>36039</v>
      </c>
      <c r="E8" s="14" t="n">
        <v>37560</v>
      </c>
      <c r="F8" s="12" t="s">
        <v>26</v>
      </c>
      <c r="G8" s="12"/>
      <c r="H8" s="13" t="s">
        <v>22</v>
      </c>
      <c r="I8" s="15" t="n">
        <v>0.0185</v>
      </c>
      <c r="J8" s="16" t="n">
        <v>0</v>
      </c>
      <c r="K8" s="16" t="n">
        <v>0</v>
      </c>
      <c r="L8" s="16" t="n">
        <v>0</v>
      </c>
      <c r="M8" s="16" t="n">
        <v>0</v>
      </c>
      <c r="N8" s="17" t="n">
        <v>0.0369</v>
      </c>
      <c r="O8" s="16" t="n">
        <v>0</v>
      </c>
      <c r="P8" s="18" t="n">
        <v>2210</v>
      </c>
      <c r="Q8" s="13" t="n">
        <v>709765</v>
      </c>
      <c r="R8" s="19" t="s">
        <v>27</v>
      </c>
      <c r="S8" s="19" t="n">
        <f aca="false">+Q8*I8</f>
        <v>13130.6525</v>
      </c>
      <c r="T8" s="20" t="n">
        <v>251751</v>
      </c>
      <c r="U8" s="20" t="n">
        <v>96005270</v>
      </c>
      <c r="V8" s="21" t="s">
        <v>24</v>
      </c>
      <c r="W8" s="21" t="s">
        <v>25</v>
      </c>
      <c r="X8" s="22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12.75" hidden="false" customHeight="false" outlineLevel="0" collapsed="false">
      <c r="A9" s="12" t="s">
        <v>18</v>
      </c>
      <c r="B9" s="13" t="s">
        <v>19</v>
      </c>
      <c r="C9" s="13" t="s">
        <v>20</v>
      </c>
      <c r="D9" s="14" t="n">
        <v>36039</v>
      </c>
      <c r="E9" s="14" t="n">
        <v>37560</v>
      </c>
      <c r="F9" s="12" t="s">
        <v>26</v>
      </c>
      <c r="G9" s="12"/>
      <c r="H9" s="13" t="s">
        <v>22</v>
      </c>
      <c r="I9" s="15" t="e">
        <f aca="false">1.15/I$1</f>
        <v>#DIV/0!</v>
      </c>
      <c r="J9" s="16" t="n">
        <v>0</v>
      </c>
      <c r="K9" s="16" t="n">
        <v>0</v>
      </c>
      <c r="L9" s="16" t="n">
        <v>0</v>
      </c>
      <c r="M9" s="16" t="n">
        <v>0</v>
      </c>
      <c r="N9" s="17" t="n">
        <v>0.0369</v>
      </c>
      <c r="O9" s="16" t="n">
        <v>0</v>
      </c>
      <c r="P9" s="18" t="n">
        <v>2210</v>
      </c>
      <c r="Q9" s="13" t="n">
        <v>14388</v>
      </c>
      <c r="R9" s="19" t="s">
        <v>27</v>
      </c>
      <c r="S9" s="19" t="e">
        <f aca="false">+I9*Q9*#REF!</f>
        <v>#DIV/0!</v>
      </c>
      <c r="T9" s="20" t="n">
        <v>251751</v>
      </c>
      <c r="U9" s="20" t="n">
        <v>96005270</v>
      </c>
      <c r="V9" s="21" t="s">
        <v>24</v>
      </c>
      <c r="W9" s="21" t="s">
        <v>25</v>
      </c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12.75" hidden="false" customHeight="false" outlineLevel="0" collapsed="false">
      <c r="A10" s="12" t="s">
        <v>18</v>
      </c>
      <c r="B10" s="13" t="s">
        <v>19</v>
      </c>
      <c r="C10" s="13" t="s">
        <v>28</v>
      </c>
      <c r="D10" s="14" t="n">
        <v>36039</v>
      </c>
      <c r="E10" s="14" t="n">
        <v>37560</v>
      </c>
      <c r="F10" s="12" t="s">
        <v>26</v>
      </c>
      <c r="G10" s="12"/>
      <c r="H10" s="13" t="s">
        <v>22</v>
      </c>
      <c r="I10" s="15" t="n">
        <v>0.0185</v>
      </c>
      <c r="J10" s="16" t="n">
        <v>0</v>
      </c>
      <c r="K10" s="16" t="n">
        <v>0</v>
      </c>
      <c r="L10" s="16" t="n">
        <v>0</v>
      </c>
      <c r="M10" s="16" t="n">
        <v>0</v>
      </c>
      <c r="N10" s="17" t="n">
        <v>0.0369</v>
      </c>
      <c r="O10" s="16" t="n">
        <v>0</v>
      </c>
      <c r="P10" s="18" t="n">
        <v>2076</v>
      </c>
      <c r="Q10" s="13" t="n">
        <v>11827</v>
      </c>
      <c r="R10" s="19" t="s">
        <v>29</v>
      </c>
      <c r="S10" s="19" t="n">
        <f aca="false">+I10*Q10</f>
        <v>218.7995</v>
      </c>
      <c r="T10" s="20" t="n">
        <v>251691</v>
      </c>
      <c r="U10" s="20" t="n">
        <v>96006727</v>
      </c>
      <c r="V10" s="21" t="s">
        <v>24</v>
      </c>
      <c r="W10" s="21" t="s">
        <v>25</v>
      </c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2.75" hidden="false" customHeight="false" outlineLevel="0" collapsed="false">
      <c r="A11" s="12" t="s">
        <v>18</v>
      </c>
      <c r="B11" s="13" t="s">
        <v>19</v>
      </c>
      <c r="C11" s="13" t="s">
        <v>28</v>
      </c>
      <c r="D11" s="14" t="n">
        <v>36039</v>
      </c>
      <c r="E11" s="14" t="n">
        <v>37560</v>
      </c>
      <c r="F11" s="12" t="s">
        <v>26</v>
      </c>
      <c r="G11" s="12"/>
      <c r="H11" s="13"/>
      <c r="I11" s="15" t="e">
        <f aca="false">1.15/I$1</f>
        <v>#DIV/0!</v>
      </c>
      <c r="J11" s="16"/>
      <c r="K11" s="16"/>
      <c r="L11" s="16"/>
      <c r="M11" s="16"/>
      <c r="N11" s="17"/>
      <c r="O11" s="16"/>
      <c r="P11" s="18" t="n">
        <v>2076</v>
      </c>
      <c r="Q11" s="13" t="n">
        <v>209</v>
      </c>
      <c r="R11" s="19" t="s">
        <v>29</v>
      </c>
      <c r="S11" s="19" t="e">
        <f aca="false">+I11*Q11</f>
        <v>#DIV/0!</v>
      </c>
      <c r="T11" s="20" t="n">
        <v>251691</v>
      </c>
      <c r="U11" s="20"/>
      <c r="V11" s="21" t="s">
        <v>24</v>
      </c>
      <c r="W11" s="21" t="s">
        <v>25</v>
      </c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12" t="s">
        <v>18</v>
      </c>
      <c r="B12" s="13" t="s">
        <v>19</v>
      </c>
      <c r="C12" s="13" t="s">
        <v>28</v>
      </c>
      <c r="D12" s="14" t="n">
        <v>36039</v>
      </c>
      <c r="E12" s="14" t="n">
        <v>37560</v>
      </c>
      <c r="F12" s="12" t="s">
        <v>21</v>
      </c>
      <c r="G12" s="12" t="s">
        <v>21</v>
      </c>
      <c r="H12" s="13" t="s">
        <v>22</v>
      </c>
      <c r="I12" s="15" t="e">
        <f aca="false">5.61/I$1</f>
        <v>#DIV/0!</v>
      </c>
      <c r="J12" s="16" t="n">
        <v>0</v>
      </c>
      <c r="K12" s="16" t="n">
        <v>0</v>
      </c>
      <c r="L12" s="16" t="n">
        <v>0</v>
      </c>
      <c r="M12" s="16" t="n">
        <v>0</v>
      </c>
      <c r="N12" s="17" t="n">
        <v>0.0369</v>
      </c>
      <c r="O12" s="16" t="n">
        <v>0</v>
      </c>
      <c r="P12" s="18" t="n">
        <v>1339</v>
      </c>
      <c r="Q12" s="13" t="n">
        <v>90</v>
      </c>
      <c r="R12" s="19" t="s">
        <v>30</v>
      </c>
      <c r="S12" s="19" t="e">
        <f aca="false">+I12*Q12</f>
        <v>#DIV/0!</v>
      </c>
      <c r="T12" s="20" t="n">
        <v>251714</v>
      </c>
      <c r="U12" s="20"/>
      <c r="V12" s="21" t="s">
        <v>24</v>
      </c>
      <c r="W12" s="21" t="s">
        <v>25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13.5" hidden="false" customHeight="true" outlineLevel="0" collapsed="false">
      <c r="A13" s="12"/>
      <c r="B13" s="13"/>
      <c r="C13" s="13"/>
      <c r="D13" s="14"/>
      <c r="E13" s="14"/>
      <c r="F13" s="12"/>
      <c r="G13" s="12"/>
      <c r="H13" s="13"/>
      <c r="I13" s="15"/>
      <c r="J13" s="16"/>
      <c r="K13" s="16"/>
      <c r="L13" s="16"/>
      <c r="M13" s="16"/>
      <c r="N13" s="17"/>
      <c r="O13" s="16"/>
      <c r="P13" s="18"/>
      <c r="Q13" s="13"/>
      <c r="R13" s="19"/>
      <c r="S13" s="19"/>
      <c r="T13" s="20"/>
      <c r="U13" s="20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2.75" hidden="false" customHeight="false" outlineLevel="0" collapsed="false">
      <c r="A14" s="12" t="s">
        <v>31</v>
      </c>
      <c r="B14" s="13" t="s">
        <v>19</v>
      </c>
      <c r="C14" s="13" t="s">
        <v>32</v>
      </c>
      <c r="D14" s="14" t="n">
        <v>37196</v>
      </c>
      <c r="E14" s="14" t="n">
        <v>37287</v>
      </c>
      <c r="F14" s="12" t="s">
        <v>33</v>
      </c>
      <c r="G14" s="12" t="s">
        <v>34</v>
      </c>
      <c r="H14" s="13" t="s">
        <v>22</v>
      </c>
      <c r="I14" s="15" t="e">
        <f aca="false">6.08/I$1</f>
        <v>#DIV/0!</v>
      </c>
      <c r="J14" s="16" t="n">
        <v>0</v>
      </c>
      <c r="K14" s="16" t="n">
        <v>0</v>
      </c>
      <c r="L14" s="16" t="n">
        <v>0</v>
      </c>
      <c r="M14" s="16" t="n">
        <v>0</v>
      </c>
      <c r="N14" s="17" t="n">
        <v>0.0369</v>
      </c>
      <c r="O14" s="16" t="n">
        <v>0</v>
      </c>
      <c r="P14" s="18" t="n">
        <v>38499</v>
      </c>
      <c r="Q14" s="13" t="n">
        <v>2500</v>
      </c>
      <c r="R14" s="19" t="s">
        <v>35</v>
      </c>
      <c r="S14" s="19" t="e">
        <f aca="false">I14*I$1*Q14</f>
        <v>#DIV/0!</v>
      </c>
      <c r="T14" s="20" t="n">
        <v>1150076</v>
      </c>
      <c r="U14" s="20"/>
      <c r="V14" s="21" t="s">
        <v>36</v>
      </c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2.75" hidden="false" customHeight="false" outlineLevel="0" collapsed="false">
      <c r="A15" s="12"/>
      <c r="B15" s="13"/>
      <c r="C15" s="13"/>
      <c r="D15" s="14"/>
      <c r="E15" s="14"/>
      <c r="F15" s="12"/>
      <c r="G15" s="12"/>
      <c r="H15" s="13"/>
      <c r="I15" s="15"/>
      <c r="J15" s="16"/>
      <c r="K15" s="16"/>
      <c r="L15" s="16"/>
      <c r="M15" s="16"/>
      <c r="N15" s="17"/>
      <c r="O15" s="16"/>
      <c r="P15" s="18"/>
      <c r="Q15" s="13"/>
      <c r="R15" s="12"/>
      <c r="S15" s="23"/>
      <c r="T15" s="24"/>
      <c r="U15" s="20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12.75" hidden="false" customHeight="false" outlineLevel="0" collapsed="false">
      <c r="A16" s="25" t="s">
        <v>37</v>
      </c>
      <c r="B16" s="26" t="s">
        <v>19</v>
      </c>
      <c r="C16" s="26" t="s">
        <v>38</v>
      </c>
      <c r="D16" s="27" t="n">
        <v>37226</v>
      </c>
      <c r="E16" s="27" t="n">
        <v>37256</v>
      </c>
      <c r="F16" s="25" t="s">
        <v>37</v>
      </c>
      <c r="G16" s="25" t="s">
        <v>37</v>
      </c>
      <c r="H16" s="26"/>
      <c r="I16" s="28" t="n">
        <v>0.015</v>
      </c>
      <c r="J16" s="29"/>
      <c r="K16" s="29"/>
      <c r="L16" s="29"/>
      <c r="M16" s="29"/>
      <c r="N16" s="30"/>
      <c r="O16" s="29"/>
      <c r="P16" s="31" t="n">
        <v>15692</v>
      </c>
      <c r="Q16" s="26" t="n">
        <v>250000</v>
      </c>
      <c r="R16" s="23"/>
      <c r="S16" s="23" t="n">
        <f aca="false">+Q16*I16</f>
        <v>3750</v>
      </c>
      <c r="T16" s="24"/>
      <c r="U16" s="20"/>
      <c r="V16" s="21"/>
      <c r="W16" s="21" t="s">
        <v>36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12.75" hidden="false" customHeight="false" outlineLevel="0" collapsed="false">
      <c r="A17" s="25" t="s">
        <v>37</v>
      </c>
      <c r="B17" s="26" t="s">
        <v>19</v>
      </c>
      <c r="C17" s="26" t="s">
        <v>38</v>
      </c>
      <c r="D17" s="27" t="n">
        <v>37043</v>
      </c>
      <c r="E17" s="27" t="n">
        <v>37225</v>
      </c>
      <c r="F17" s="25" t="s">
        <v>37</v>
      </c>
      <c r="G17" s="25" t="s">
        <v>37</v>
      </c>
      <c r="H17" s="26"/>
      <c r="I17" s="28" t="n">
        <v>0.015</v>
      </c>
      <c r="J17" s="29"/>
      <c r="K17" s="29"/>
      <c r="L17" s="29"/>
      <c r="M17" s="29"/>
      <c r="N17" s="30"/>
      <c r="O17" s="29"/>
      <c r="P17" s="31" t="n">
        <v>15692</v>
      </c>
      <c r="Q17" s="26" t="n">
        <v>500000</v>
      </c>
      <c r="R17" s="23"/>
      <c r="S17" s="23" t="n">
        <f aca="false">+Q17*I17</f>
        <v>7500</v>
      </c>
      <c r="T17" s="24"/>
      <c r="U17" s="20"/>
      <c r="V17" s="21"/>
      <c r="W17" s="21" t="s">
        <v>36</v>
      </c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12.75" hidden="false" customHeight="false" outlineLevel="0" collapsed="false">
      <c r="A18" s="32" t="s">
        <v>23</v>
      </c>
      <c r="B18" s="33" t="s">
        <v>23</v>
      </c>
      <c r="C18" s="33" t="s">
        <v>23</v>
      </c>
      <c r="D18" s="34" t="s">
        <v>23</v>
      </c>
      <c r="E18" s="34" t="s">
        <v>23</v>
      </c>
      <c r="F18" s="32" t="s">
        <v>23</v>
      </c>
      <c r="G18" s="32" t="s">
        <v>23</v>
      </c>
      <c r="H18" s="33" t="s">
        <v>23</v>
      </c>
      <c r="I18" s="35" t="s">
        <v>23</v>
      </c>
      <c r="J18" s="36" t="s">
        <v>23</v>
      </c>
      <c r="K18" s="36" t="s">
        <v>23</v>
      </c>
      <c r="L18" s="36" t="s">
        <v>23</v>
      </c>
      <c r="M18" s="36" t="s">
        <v>39</v>
      </c>
      <c r="N18" s="37" t="s">
        <v>23</v>
      </c>
      <c r="O18" s="36" t="s">
        <v>23</v>
      </c>
      <c r="P18" s="38" t="s">
        <v>23</v>
      </c>
      <c r="Q18" s="33" t="s">
        <v>23</v>
      </c>
      <c r="R18" s="32" t="s">
        <v>23</v>
      </c>
      <c r="S18" s="39"/>
      <c r="T18" s="40"/>
      <c r="U18" s="40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</row>
    <row r="19" customFormat="false" ht="12.75" hidden="false" customHeight="false" outlineLevel="0" collapsed="false">
      <c r="A19" s="42" t="s">
        <v>40</v>
      </c>
      <c r="B19" s="43" t="s">
        <v>19</v>
      </c>
      <c r="C19" s="43" t="s">
        <v>41</v>
      </c>
      <c r="D19" s="44" t="n">
        <v>36342</v>
      </c>
      <c r="E19" s="44" t="n">
        <v>39172</v>
      </c>
      <c r="F19" s="42" t="s">
        <v>42</v>
      </c>
      <c r="G19" s="42" t="s">
        <v>43</v>
      </c>
      <c r="H19" s="43" t="s">
        <v>44</v>
      </c>
      <c r="I19" s="45" t="e">
        <f aca="false">10.7/I$1</f>
        <v>#DIV/0!</v>
      </c>
      <c r="J19" s="46" t="n">
        <v>0</v>
      </c>
      <c r="K19" s="46" t="n">
        <v>0.0022</v>
      </c>
      <c r="L19" s="46" t="n">
        <v>0.0075</v>
      </c>
      <c r="M19" s="46" t="n">
        <v>0</v>
      </c>
      <c r="N19" s="47" t="n">
        <v>0.0131</v>
      </c>
      <c r="O19" s="46" t="e">
        <f aca="false">SUM(I19:M19)</f>
        <v>#DIV/0!</v>
      </c>
      <c r="P19" s="18" t="n">
        <v>29667</v>
      </c>
      <c r="Q19" s="43" t="n">
        <v>35000</v>
      </c>
      <c r="R19" s="48" t="s">
        <v>45</v>
      </c>
      <c r="S19" s="49" t="e">
        <f aca="false">I19*I$1*Q19</f>
        <v>#DIV/0!</v>
      </c>
      <c r="T19" s="49"/>
      <c r="U19" s="50" t="s">
        <v>46</v>
      </c>
      <c r="V19" s="50"/>
      <c r="W19" s="51" t="s">
        <v>36</v>
      </c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</row>
    <row r="22" customFormat="false" ht="12.75" hidden="false" customHeight="false" outlineLevel="0" collapsed="false">
      <c r="A22" s="3" t="s">
        <v>0</v>
      </c>
      <c r="B22" s="4" t="s">
        <v>1</v>
      </c>
      <c r="C22" s="4" t="s">
        <v>2</v>
      </c>
      <c r="D22" s="5" t="s">
        <v>3</v>
      </c>
      <c r="E22" s="5"/>
      <c r="F22" s="3" t="s">
        <v>4</v>
      </c>
      <c r="G22" s="3" t="s">
        <v>5</v>
      </c>
      <c r="H22" s="4" t="s">
        <v>6</v>
      </c>
      <c r="I22" s="6" t="s">
        <v>7</v>
      </c>
      <c r="J22" s="4" t="s">
        <v>8</v>
      </c>
      <c r="K22" s="4" t="s">
        <v>9</v>
      </c>
      <c r="L22" s="4" t="s">
        <v>10</v>
      </c>
      <c r="M22" s="4" t="s">
        <v>11</v>
      </c>
      <c r="N22" s="7" t="s">
        <v>12</v>
      </c>
      <c r="O22" s="4" t="s">
        <v>13</v>
      </c>
      <c r="P22" s="8" t="s">
        <v>14</v>
      </c>
      <c r="Q22" s="4" t="s">
        <v>15</v>
      </c>
      <c r="R22" s="3" t="s">
        <v>16</v>
      </c>
      <c r="S22" s="9" t="s">
        <v>17</v>
      </c>
      <c r="T22" s="9" t="s">
        <v>47</v>
      </c>
      <c r="U22" s="10"/>
      <c r="V22" s="10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2.75" hidden="false" customHeight="false" outlineLevel="0" collapsed="false">
      <c r="A23" s="12" t="s">
        <v>40</v>
      </c>
      <c r="B23" s="13" t="s">
        <v>48</v>
      </c>
      <c r="C23" s="13" t="s">
        <v>49</v>
      </c>
      <c r="D23" s="14" t="n">
        <v>36100</v>
      </c>
      <c r="E23" s="14" t="n">
        <v>39387</v>
      </c>
      <c r="F23" s="12" t="s">
        <v>50</v>
      </c>
      <c r="G23" s="12" t="s">
        <v>51</v>
      </c>
      <c r="H23" s="13" t="s">
        <v>23</v>
      </c>
      <c r="I23" s="16" t="e">
        <f aca="false">6.1038/I$1</f>
        <v>#DIV/0!</v>
      </c>
      <c r="J23" s="16" t="n">
        <v>0.0013</v>
      </c>
      <c r="K23" s="16" t="n">
        <v>0.0022</v>
      </c>
      <c r="L23" s="16" t="n">
        <v>0</v>
      </c>
      <c r="M23" s="16" t="n">
        <v>0</v>
      </c>
      <c r="N23" s="17" t="n">
        <v>0.02</v>
      </c>
      <c r="O23" s="16" t="e">
        <f aca="false">SUM(I23:M23)</f>
        <v>#DIV/0!</v>
      </c>
      <c r="P23" s="18" t="s">
        <v>52</v>
      </c>
      <c r="Q23" s="13" t="n">
        <v>117</v>
      </c>
      <c r="R23" s="12" t="s">
        <v>53</v>
      </c>
      <c r="S23" s="19" t="e">
        <f aca="false">I23*I$1*Q23</f>
        <v>#DIV/0!</v>
      </c>
      <c r="T23" s="52"/>
      <c r="U23" s="20" t="n">
        <v>79923</v>
      </c>
      <c r="V23" s="21" t="s">
        <v>54</v>
      </c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12.75" hidden="false" customHeight="false" outlineLevel="0" collapsed="false">
      <c r="A24" s="42" t="s">
        <v>40</v>
      </c>
      <c r="B24" s="43" t="s">
        <v>48</v>
      </c>
      <c r="C24" s="43" t="s">
        <v>49</v>
      </c>
      <c r="D24" s="44" t="n">
        <v>37196</v>
      </c>
      <c r="E24" s="44" t="n">
        <v>37560</v>
      </c>
      <c r="F24" s="42" t="s">
        <v>50</v>
      </c>
      <c r="G24" s="42" t="s">
        <v>51</v>
      </c>
      <c r="H24" s="43" t="s">
        <v>23</v>
      </c>
      <c r="I24" s="46" t="e">
        <f aca="false">6.1038/I$1</f>
        <v>#DIV/0!</v>
      </c>
      <c r="J24" s="46" t="n">
        <v>0.0013</v>
      </c>
      <c r="K24" s="46" t="n">
        <v>0.0022</v>
      </c>
      <c r="L24" s="46" t="n">
        <v>0</v>
      </c>
      <c r="M24" s="46" t="n">
        <v>0</v>
      </c>
      <c r="N24" s="53" t="n">
        <v>0.02</v>
      </c>
      <c r="O24" s="46" t="e">
        <f aca="false">SUM(I24:M24)</f>
        <v>#DIV/0!</v>
      </c>
      <c r="P24" s="18" t="s">
        <v>55</v>
      </c>
      <c r="Q24" s="43" t="n">
        <v>9189</v>
      </c>
      <c r="R24" s="42" t="s">
        <v>56</v>
      </c>
      <c r="S24" s="49" t="e">
        <f aca="false">I24*I$1*Q24</f>
        <v>#DIV/0!</v>
      </c>
      <c r="T24" s="54"/>
      <c r="U24" s="50" t="n">
        <v>1134794</v>
      </c>
      <c r="V24" s="51" t="s">
        <v>36</v>
      </c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</row>
    <row r="27" customFormat="false" ht="12.75" hidden="false" customHeight="false" outlineLevel="0" collapsed="false">
      <c r="A27" s="55" t="s">
        <v>0</v>
      </c>
      <c r="B27" s="56" t="s">
        <v>1</v>
      </c>
      <c r="C27" s="56" t="s">
        <v>2</v>
      </c>
      <c r="D27" s="57" t="s">
        <v>3</v>
      </c>
      <c r="E27" s="57"/>
      <c r="F27" s="55" t="s">
        <v>4</v>
      </c>
      <c r="G27" s="55" t="s">
        <v>5</v>
      </c>
      <c r="H27" s="56" t="s">
        <v>57</v>
      </c>
      <c r="I27" s="58" t="s">
        <v>7</v>
      </c>
      <c r="J27" s="56" t="s">
        <v>8</v>
      </c>
      <c r="K27" s="56" t="s">
        <v>9</v>
      </c>
      <c r="L27" s="56" t="s">
        <v>10</v>
      </c>
      <c r="M27" s="56" t="s">
        <v>11</v>
      </c>
      <c r="N27" s="59" t="s">
        <v>12</v>
      </c>
      <c r="O27" s="56" t="s">
        <v>13</v>
      </c>
      <c r="P27" s="60" t="s">
        <v>58</v>
      </c>
      <c r="Q27" s="56" t="s">
        <v>15</v>
      </c>
      <c r="R27" s="55" t="s">
        <v>16</v>
      </c>
      <c r="S27" s="61" t="s">
        <v>59</v>
      </c>
      <c r="T27" s="62" t="s">
        <v>60</v>
      </c>
      <c r="U27" s="63" t="s">
        <v>61</v>
      </c>
      <c r="V27" s="20"/>
      <c r="W27" s="20"/>
    </row>
    <row r="28" customFormat="false" ht="12.75" hidden="false" customHeight="false" outlineLevel="0" collapsed="false">
      <c r="A28" s="12" t="s">
        <v>40</v>
      </c>
      <c r="B28" s="13" t="s">
        <v>62</v>
      </c>
      <c r="C28" s="13" t="s">
        <v>62</v>
      </c>
      <c r="D28" s="14" t="n">
        <v>36100</v>
      </c>
      <c r="E28" s="14" t="n">
        <v>39022</v>
      </c>
      <c r="F28" s="12" t="n">
        <v>1</v>
      </c>
      <c r="G28" s="12" t="n">
        <v>2</v>
      </c>
      <c r="H28" s="13" t="s">
        <v>22</v>
      </c>
      <c r="I28" s="15" t="e">
        <f aca="false">(14.1123+0.2)/I$1</f>
        <v>#DIV/0!</v>
      </c>
      <c r="J28" s="16" t="n">
        <v>0.0054</v>
      </c>
      <c r="K28" s="16" t="n">
        <v>0.0022</v>
      </c>
      <c r="L28" s="16" t="n">
        <v>0.0075</v>
      </c>
      <c r="M28" s="16" t="n">
        <v>0.0012</v>
      </c>
      <c r="N28" s="17" t="n">
        <v>0.007</v>
      </c>
      <c r="O28" s="16" t="e">
        <f aca="false">SUM(I28:M28)</f>
        <v>#DIV/0!</v>
      </c>
      <c r="P28" s="18" t="s">
        <v>63</v>
      </c>
      <c r="Q28" s="13" t="n">
        <v>2017</v>
      </c>
      <c r="R28" s="12" t="s">
        <v>64</v>
      </c>
      <c r="S28" s="19" t="e">
        <f aca="false">I28*I$1*Q28</f>
        <v>#DIV/0!</v>
      </c>
      <c r="T28" s="19"/>
      <c r="U28" s="20" t="n">
        <v>77758</v>
      </c>
      <c r="V28" s="21" t="s">
        <v>36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42" t="s">
        <v>40</v>
      </c>
      <c r="B29" s="43" t="s">
        <v>62</v>
      </c>
      <c r="C29" s="43" t="s">
        <v>41</v>
      </c>
      <c r="D29" s="44" t="n">
        <v>36100</v>
      </c>
      <c r="E29" s="44" t="n">
        <v>39539</v>
      </c>
      <c r="F29" s="42" t="s">
        <v>65</v>
      </c>
      <c r="G29" s="42" t="s">
        <v>66</v>
      </c>
      <c r="H29" s="43" t="s">
        <v>23</v>
      </c>
      <c r="I29" s="45" t="e">
        <f aca="false">(8.3055)/I$1</f>
        <v>#DIV/0!</v>
      </c>
      <c r="J29" s="46" t="n">
        <v>0.003</v>
      </c>
      <c r="K29" s="46" t="n">
        <v>0.0022</v>
      </c>
      <c r="L29" s="46" t="n">
        <v>0</v>
      </c>
      <c r="M29" s="46" t="n">
        <v>0.0007</v>
      </c>
      <c r="N29" s="53" t="n">
        <v>0</v>
      </c>
      <c r="O29" s="46" t="e">
        <f aca="false">SUM(I29:M29)</f>
        <v>#DIV/0!</v>
      </c>
      <c r="P29" s="18" t="s">
        <v>67</v>
      </c>
      <c r="Q29" s="43" t="n">
        <v>35465</v>
      </c>
      <c r="R29" s="42" t="s">
        <v>68</v>
      </c>
      <c r="S29" s="49" t="e">
        <f aca="false">I29*I$1*Q29</f>
        <v>#DIV/0!</v>
      </c>
      <c r="T29" s="49"/>
      <c r="U29" s="50" t="n">
        <v>77729</v>
      </c>
      <c r="V29" s="51" t="s">
        <v>69</v>
      </c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2002-01-09T13:17:22Z</dcterms:created>
  <dc:creator>cgerman</dc:creator>
  <dc:description/>
  <dc:language>en-US</dc:language>
  <cp:lastModifiedBy>cgerman</cp:lastModifiedBy>
  <dcterms:modified xsi:type="dcterms:W3CDTF">2002-01-09T13:20:43Z</dcterms:modified>
  <cp:revision>0</cp:revision>
  <dc:subject/>
  <dc:title/>
</cp:coreProperties>
</file>