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lue Range Recovery" sheetId="1" state="visible" r:id="rId3"/>
    <sheet name="Sheet1" sheetId="2" state="visible" r:id="rId4"/>
    <sheet name="Sheet3" sheetId="3" state="visible" r:id="rId5"/>
  </sheets>
  <definedNames>
    <definedName function="false" hidden="false" localSheetId="0" name="_xlnm.Print_Area" vbProcedure="false">'Blue Range Recovery'!$1:$65536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<sst xmlns="http://schemas.openxmlformats.org/spreadsheetml/2006/main" count="104" uniqueCount="89">
  <si>
    <t xml:space="preserve">BLUE RANGE RECEIVABLE</t>
  </si>
  <si>
    <t xml:space="preserve">Accounts Receivable - Blue Range</t>
  </si>
  <si>
    <t xml:space="preserve">Cdn $</t>
  </si>
  <si>
    <t xml:space="preserve">US $</t>
  </si>
  <si>
    <t xml:space="preserve">Value of Blue Range deals recorded in DPR</t>
  </si>
  <si>
    <t xml:space="preserve">Other adjustments for March A/R and A/P</t>
  </si>
  <si>
    <t xml:space="preserve">Total Blue Range Exposure</t>
  </si>
  <si>
    <t xml:space="preserve">Chq From P/W for Blue Range</t>
  </si>
  <si>
    <t xml:space="preserve">Subtotal - Recovery to January 25, 2000</t>
  </si>
  <si>
    <t xml:space="preserve">Balance, January 25, 2000 - Blue Range Receivable per Cdn F/S</t>
  </si>
  <si>
    <t xml:space="preserve">Recovery per Lavorato:</t>
  </si>
  <si>
    <t xml:space="preserve">Recovery to January 25, 2000</t>
  </si>
  <si>
    <t xml:space="preserve">Origination granted in 1999 for estimated recovery:</t>
  </si>
  <si>
    <t xml:space="preserve">Taken by the Risk Assessment and Control Group</t>
  </si>
  <si>
    <t xml:space="preserve">Origination granted to Milnthorp</t>
  </si>
  <si>
    <t xml:space="preserve">Origination granted to Kitagawa</t>
  </si>
  <si>
    <t xml:space="preserve">Total Origination granted - 1999</t>
  </si>
  <si>
    <t xml:space="preserve">Subtotal - Remaining Income</t>
  </si>
  <si>
    <t xml:space="preserve">Prudence reserve for outstanding court case</t>
  </si>
  <si>
    <t xml:space="preserve">Remaining Recovery to be booked in 2000 (half to each of Kitagawa and Milnthorp)</t>
  </si>
  <si>
    <t xml:space="preserve">Foreign Exchange Issue Regarding Houston Credit Reserve (assuming no further recovery):</t>
  </si>
  <si>
    <t xml:space="preserve">Balance in Houston credit reserve account (converted at December 31 rate of 1.4433)</t>
  </si>
  <si>
    <t xml:space="preserve">Apparent Remaining Net Income to be Recognized</t>
  </si>
  <si>
    <t xml:space="preserve">Remaining Income per above in Cdn$</t>
  </si>
  <si>
    <t xml:space="preserve">Shortfall due to Cdn $ strengthening from 1.50 to 1.4433</t>
  </si>
  <si>
    <t xml:space="preserve">Amount Required to be granted as origination from Houston to keep Canada whole:</t>
  </si>
  <si>
    <t xml:space="preserve">Remaining Income</t>
  </si>
  <si>
    <t xml:space="preserve">Total Origination Required - converted at 1.4433</t>
  </si>
  <si>
    <r>
      <rPr>
        <b val="true"/>
        <sz val="12"/>
        <rFont val="Arial"/>
        <family val="2"/>
      </rPr>
      <t xml:space="preserve">Balance as at December</t>
    </r>
    <r>
      <rPr>
        <b val="true"/>
        <sz val="12"/>
        <color rgb="FFFF0000"/>
        <rFont val="Arial"/>
        <family val="2"/>
      </rPr>
      <t xml:space="preserve"> 31, 1999</t>
    </r>
  </si>
  <si>
    <t xml:space="preserve">ACC 1420100000-000-0000Z-12-1</t>
  </si>
  <si>
    <t xml:space="preserve">Accounts Receivable - Blue Range CA $</t>
  </si>
  <si>
    <t xml:space="preserve">Credit Reserve</t>
  </si>
  <si>
    <t xml:space="preserve">March 99 NIT </t>
  </si>
  <si>
    <t xml:space="preserve">019821</t>
  </si>
  <si>
    <t xml:space="preserve">008610</t>
  </si>
  <si>
    <t xml:space="preserve">A/P Inv #000212 NIT Adjustment</t>
  </si>
  <si>
    <t xml:space="preserve">026107</t>
  </si>
  <si>
    <t xml:space="preserve">009965</t>
  </si>
  <si>
    <t xml:space="preserve">42643C HUMBLE PETROLEUM MARKET</t>
  </si>
  <si>
    <t xml:space="preserve">955508</t>
  </si>
  <si>
    <t xml:space="preserve">010188</t>
  </si>
  <si>
    <t xml:space="preserve">May service fee</t>
  </si>
  <si>
    <t xml:space="preserve">LS</t>
  </si>
  <si>
    <t xml:space="preserve">005523</t>
  </si>
  <si>
    <t xml:space="preserve">005688</t>
  </si>
  <si>
    <t xml:space="preserve">JDL</t>
  </si>
  <si>
    <t xml:space="preserve">006133</t>
  </si>
  <si>
    <t xml:space="preserve">ACC 1420100001-000-0000Z-12-1</t>
  </si>
  <si>
    <t xml:space="preserve">Accounts Receivable - Blue Range US $</t>
  </si>
  <si>
    <t xml:space="preserve">USD</t>
  </si>
  <si>
    <t xml:space="preserve">CAD</t>
  </si>
  <si>
    <t xml:space="preserve">A/P Mar 99 Huntington ( Partially Paid)</t>
  </si>
  <si>
    <t xml:space="preserve">009500</t>
  </si>
  <si>
    <t xml:space="preserve">024832</t>
  </si>
  <si>
    <t xml:space="preserve">A/P Mar 99 TZ3 (Partially Paid)</t>
  </si>
  <si>
    <t xml:space="preserve">009526</t>
  </si>
  <si>
    <t xml:space="preserve">024943</t>
  </si>
  <si>
    <t xml:space="preserve">A/P Mar 99  Day TZ3 (Partially Paid)</t>
  </si>
  <si>
    <t xml:space="preserve">024944</t>
  </si>
  <si>
    <t xml:space="preserve">A/R Mar 99 NIT</t>
  </si>
  <si>
    <t xml:space="preserve">008611</t>
  </si>
  <si>
    <t xml:space="preserve">019824</t>
  </si>
  <si>
    <t xml:space="preserve">A/P Mar 99 NIT Purchases</t>
  </si>
  <si>
    <t xml:space="preserve">009630</t>
  </si>
  <si>
    <t xml:space="preserve">025160</t>
  </si>
  <si>
    <t xml:space="preserve">A/P Mar 99 NB 03/99</t>
  </si>
  <si>
    <t xml:space="preserve">009632</t>
  </si>
  <si>
    <t xml:space="preserve">025164</t>
  </si>
  <si>
    <t xml:space="preserve">025161</t>
  </si>
  <si>
    <t xml:space="preserve">Chicago Feb 99 Adjustment</t>
  </si>
  <si>
    <t xml:space="preserve">009450</t>
  </si>
  <si>
    <t xml:space="preserve">024545</t>
  </si>
  <si>
    <t xml:space="preserve">024546</t>
  </si>
  <si>
    <t xml:space="preserve">Huntington Apr 99 invoice</t>
  </si>
  <si>
    <t xml:space="preserve">009731</t>
  </si>
  <si>
    <t xml:space="preserve">025408</t>
  </si>
  <si>
    <t xml:space="preserve">009873</t>
  </si>
  <si>
    <t xml:space="preserve">952534</t>
  </si>
  <si>
    <t xml:space="preserve">Huntington June 99 invoice</t>
  </si>
  <si>
    <t xml:space="preserve">010389</t>
  </si>
  <si>
    <t xml:space="preserve">027187</t>
  </si>
  <si>
    <t xml:space="preserve">010552</t>
  </si>
  <si>
    <t xml:space="preserve">991032</t>
  </si>
  <si>
    <t xml:space="preserve">MEND fx Rate</t>
  </si>
  <si>
    <t xml:space="preserve">Total $CDN</t>
  </si>
  <si>
    <t xml:space="preserve">CDN $</t>
  </si>
  <si>
    <t xml:space="preserve">TOTAL Balance December 31, 1999</t>
  </si>
  <si>
    <t xml:space="preserve">Recovery</t>
  </si>
  <si>
    <t xml:space="preserve">Current O/S Balance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</si>
</sst>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.00_);_(\$* \(#,##0.00\);_(\$* \-??_);_(@_)"/>
    <numFmt numFmtId="166" formatCode="_(* #,##0.00_);_(* \(#,##0.00\);_(* \-??_);_(@_)"/>
    <numFmt numFmtId="167" formatCode="[$-409]mmm\-yy"/>
    <numFmt numFmtId="168" formatCode="[$-409]m/d/yyyy"/>
    <numFmt numFmtId="169" formatCode="0.0000"/>
    <numFmt numFmtId="170" formatCode="_(\$* #,##0.0000_);_(\$* \(#,##0.0000\);_(\$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0"/>
    </font>
    <font>
      <b val="true"/>
      <u val="singl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2"/>
      <color rgb="FFFF0000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14"/>
    <col collapsed="false" customWidth="true" hidden="false" outlineLevel="0" max="2" min="2" style="0" width="39.85"/>
    <col collapsed="false" customWidth="true" hidden="false" outlineLevel="0" max="3" min="3" style="0" width="15.41"/>
    <col collapsed="false" customWidth="true" hidden="false" outlineLevel="0" max="4" min="4" style="0" width="14.14"/>
    <col collapsed="false" customWidth="true" hidden="false" outlineLevel="0" max="5" min="5" style="0" width="15.41"/>
    <col collapsed="false" customWidth="true" hidden="false" outlineLevel="0" max="6" min="6" style="0" width="16.42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</row>
    <row r="4" customFormat="false" ht="12.75" hidden="false" customHeight="false" outlineLevel="0" collapsed="false">
      <c r="A4" s="3"/>
      <c r="B4" s="3"/>
      <c r="C4" s="3"/>
      <c r="D4" s="3"/>
      <c r="E4" s="3"/>
      <c r="F4" s="3"/>
    </row>
    <row r="5" customFormat="false" ht="12.75" hidden="false" customHeight="false" outlineLevel="0" collapsed="false">
      <c r="A5" s="4"/>
      <c r="B5" s="3"/>
      <c r="C5" s="3"/>
      <c r="D5" s="3"/>
      <c r="E5" s="5" t="s">
        <v>2</v>
      </c>
      <c r="F5" s="5" t="s">
        <v>3</v>
      </c>
    </row>
    <row r="6" customFormat="false" ht="12.75" hidden="false" customHeight="false" outlineLevel="0" collapsed="false">
      <c r="A6" s="3"/>
      <c r="B6" s="3"/>
      <c r="C6" s="3"/>
      <c r="D6" s="3"/>
      <c r="E6" s="6"/>
      <c r="F6" s="3"/>
    </row>
    <row r="7" customFormat="false" ht="13.5" hidden="false" customHeight="false" outlineLevel="0" collapsed="false">
      <c r="A7" s="4"/>
      <c r="B7" s="4"/>
      <c r="C7" s="4"/>
      <c r="D7" s="4"/>
      <c r="E7" s="7"/>
      <c r="F7" s="3"/>
    </row>
    <row r="8" customFormat="false" ht="12.75" hidden="false" customHeight="false" outlineLevel="0" collapsed="false">
      <c r="A8" s="8" t="n">
        <v>36220</v>
      </c>
      <c r="B8" s="9" t="s">
        <v>4</v>
      </c>
      <c r="C8" s="9"/>
      <c r="D8" s="9"/>
      <c r="E8" s="10" t="n">
        <v>37921000</v>
      </c>
      <c r="F8" s="11"/>
    </row>
    <row r="9" customFormat="false" ht="12.75" hidden="false" customHeight="false" outlineLevel="0" collapsed="false">
      <c r="A9" s="12" t="n">
        <v>36312</v>
      </c>
      <c r="B9" s="13" t="str">
        <f aca="false">B8</f>
        <v>Value of Blue Range deals recorded in DPR</v>
      </c>
      <c r="C9" s="11"/>
      <c r="D9" s="11"/>
      <c r="E9" s="14" t="n">
        <v>7259000</v>
      </c>
      <c r="F9" s="11"/>
    </row>
    <row r="10" customFormat="false" ht="12.75" hidden="false" customHeight="false" outlineLevel="0" collapsed="false">
      <c r="A10" s="12" t="n">
        <v>36251</v>
      </c>
      <c r="B10" s="3" t="s">
        <v>5</v>
      </c>
      <c r="C10" s="3"/>
      <c r="D10" s="3"/>
      <c r="E10" s="14" t="n">
        <v>-183111.342107</v>
      </c>
      <c r="F10" s="11"/>
    </row>
    <row r="11" customFormat="false" ht="12.75" hidden="false" customHeight="false" outlineLevel="0" collapsed="false">
      <c r="A11" s="12" t="s">
        <v>6</v>
      </c>
      <c r="B11" s="3"/>
      <c r="C11" s="3"/>
      <c r="D11" s="3"/>
      <c r="E11" s="15" t="n">
        <f aca="false">SUBTOTAL(9,E8:E10)</f>
        <v>44996888.657893</v>
      </c>
      <c r="F11" s="11"/>
    </row>
    <row r="12" customFormat="false" ht="12.75" hidden="false" customHeight="false" outlineLevel="0" collapsed="false">
      <c r="A12" s="12"/>
      <c r="B12" s="3"/>
      <c r="C12" s="3"/>
      <c r="D12" s="3"/>
      <c r="E12" s="14"/>
      <c r="F12" s="11"/>
    </row>
    <row r="13" customFormat="false" ht="12.75" hidden="false" customHeight="false" outlineLevel="0" collapsed="false">
      <c r="A13" s="12" t="n">
        <v>36434</v>
      </c>
      <c r="B13" s="13" t="s">
        <v>7</v>
      </c>
      <c r="C13" s="11"/>
      <c r="D13" s="11"/>
      <c r="E13" s="14" t="n">
        <v>-9628671.4</v>
      </c>
      <c r="F13" s="11"/>
    </row>
    <row r="14" customFormat="false" ht="12.75" hidden="false" customHeight="false" outlineLevel="0" collapsed="false">
      <c r="A14" s="16" t="n">
        <v>36537</v>
      </c>
      <c r="B14" s="13" t="s">
        <v>7</v>
      </c>
      <c r="C14" s="3"/>
      <c r="D14" s="3"/>
      <c r="E14" s="14" t="n">
        <v>-17807492.09</v>
      </c>
      <c r="F14" s="11"/>
    </row>
    <row r="15" customFormat="false" ht="12.75" hidden="false" customHeight="false" outlineLevel="0" collapsed="false">
      <c r="A15" s="16" t="n">
        <v>36539</v>
      </c>
      <c r="B15" s="13" t="s">
        <v>7</v>
      </c>
      <c r="C15" s="3"/>
      <c r="D15" s="3"/>
      <c r="E15" s="14" t="n">
        <v>-1443850.71</v>
      </c>
      <c r="F15" s="11"/>
    </row>
    <row r="16" customFormat="false" ht="12.75" hidden="false" customHeight="false" outlineLevel="0" collapsed="false">
      <c r="A16" s="16"/>
      <c r="B16" s="3" t="s">
        <v>8</v>
      </c>
      <c r="C16" s="3"/>
      <c r="D16" s="3"/>
      <c r="E16" s="15" t="n">
        <f aca="false">SUBTOTAL(9,E13:E15)</f>
        <v>-28880014.2</v>
      </c>
      <c r="F16" s="11"/>
    </row>
    <row r="17" customFormat="false" ht="12.75" hidden="false" customHeight="false" outlineLevel="0" collapsed="false">
      <c r="A17" s="17"/>
      <c r="B17" s="3"/>
      <c r="C17" s="3"/>
      <c r="D17" s="3"/>
      <c r="E17" s="14"/>
      <c r="F17" s="11"/>
    </row>
    <row r="18" customFormat="false" ht="13.5" hidden="false" customHeight="false" outlineLevel="0" collapsed="false">
      <c r="A18" s="18" t="s">
        <v>9</v>
      </c>
      <c r="B18" s="19"/>
      <c r="C18" s="19"/>
      <c r="D18" s="19"/>
      <c r="E18" s="20" t="n">
        <f aca="false">SUBTOTAL(9,E8:E17)</f>
        <v>16116874.457893</v>
      </c>
      <c r="F18" s="11"/>
    </row>
    <row r="19" customFormat="false" ht="12.75" hidden="false" customHeight="false" outlineLevel="0" collapsed="false">
      <c r="E19" s="11"/>
      <c r="F19" s="11"/>
    </row>
    <row r="20" customFormat="false" ht="13.5" hidden="false" customHeight="false" outlineLevel="0" collapsed="false">
      <c r="E20" s="11"/>
      <c r="F20" s="11"/>
    </row>
    <row r="21" customFormat="false" ht="12.75" hidden="false" customHeight="false" outlineLevel="0" collapsed="false">
      <c r="A21" s="21" t="s">
        <v>10</v>
      </c>
      <c r="B21" s="22"/>
      <c r="C21" s="22"/>
      <c r="D21" s="22"/>
      <c r="E21" s="23"/>
      <c r="F21" s="24"/>
    </row>
    <row r="22" customFormat="false" ht="12.75" hidden="false" customHeight="false" outlineLevel="0" collapsed="false">
      <c r="A22" s="17"/>
      <c r="B22" s="3"/>
      <c r="C22" s="3"/>
      <c r="D22" s="3"/>
      <c r="E22" s="11"/>
      <c r="F22" s="14"/>
    </row>
    <row r="23" customFormat="false" ht="12.75" hidden="false" customHeight="false" outlineLevel="0" collapsed="false">
      <c r="A23" s="17" t="s">
        <v>11</v>
      </c>
      <c r="B23" s="3"/>
      <c r="C23" s="3"/>
      <c r="D23" s="3"/>
      <c r="E23" s="11" t="n">
        <f aca="false">-E16</f>
        <v>28880014.2</v>
      </c>
      <c r="F23" s="14"/>
    </row>
    <row r="24" customFormat="false" ht="12.75" hidden="false" customHeight="false" outlineLevel="0" collapsed="false">
      <c r="A24" s="17"/>
      <c r="B24" s="3"/>
      <c r="C24" s="3"/>
      <c r="D24" s="3"/>
      <c r="E24" s="11"/>
      <c r="F24" s="14"/>
    </row>
    <row r="25" customFormat="false" ht="12.75" hidden="false" customHeight="false" outlineLevel="0" collapsed="false">
      <c r="A25" s="17" t="s">
        <v>12</v>
      </c>
      <c r="B25" s="3"/>
      <c r="C25" s="3"/>
      <c r="D25" s="3"/>
      <c r="E25" s="11"/>
      <c r="F25" s="14"/>
    </row>
    <row r="26" customFormat="false" ht="12.75" hidden="false" customHeight="false" outlineLevel="0" collapsed="false">
      <c r="A26" s="17" t="s">
        <v>13</v>
      </c>
      <c r="B26" s="3"/>
      <c r="C26" s="3"/>
      <c r="D26" s="3"/>
      <c r="E26" s="11" t="n">
        <v>-7300000</v>
      </c>
      <c r="F26" s="14" t="n">
        <v>-5000000</v>
      </c>
    </row>
    <row r="27" customFormat="false" ht="12.75" hidden="false" customHeight="false" outlineLevel="0" collapsed="false">
      <c r="A27" s="17" t="s">
        <v>14</v>
      </c>
      <c r="B27" s="3"/>
      <c r="C27" s="3"/>
      <c r="D27" s="3"/>
      <c r="E27" s="11" t="n">
        <v>-5350000</v>
      </c>
      <c r="F27" s="14" t="n">
        <v>-3625000</v>
      </c>
    </row>
    <row r="28" customFormat="false" ht="12.75" hidden="false" customHeight="false" outlineLevel="0" collapsed="false">
      <c r="A28" s="17" t="s">
        <v>15</v>
      </c>
      <c r="B28" s="3"/>
      <c r="C28" s="3"/>
      <c r="D28" s="3"/>
      <c r="E28" s="11" t="n">
        <v>-5350000</v>
      </c>
      <c r="F28" s="14" t="n">
        <v>-3625000</v>
      </c>
    </row>
    <row r="29" customFormat="false" ht="12.75" hidden="false" customHeight="false" outlineLevel="0" collapsed="false">
      <c r="A29" s="17" t="s">
        <v>16</v>
      </c>
      <c r="B29" s="3"/>
      <c r="C29" s="3"/>
      <c r="D29" s="3"/>
      <c r="E29" s="25" t="n">
        <f aca="false">SUBTOTAL(9,E26:E28)</f>
        <v>-18000000</v>
      </c>
      <c r="F29" s="15" t="n">
        <f aca="false">SUBTOTAL(9,F26:F28)</f>
        <v>-12250000</v>
      </c>
    </row>
    <row r="30" customFormat="false" ht="12.75" hidden="false" customHeight="false" outlineLevel="0" collapsed="false">
      <c r="A30" s="17"/>
      <c r="B30" s="3"/>
      <c r="C30" s="3"/>
      <c r="D30" s="3"/>
      <c r="E30" s="11"/>
      <c r="F30" s="14"/>
    </row>
    <row r="31" customFormat="false" ht="12.75" hidden="false" customHeight="false" outlineLevel="0" collapsed="false">
      <c r="A31" s="26" t="s">
        <v>17</v>
      </c>
      <c r="B31" s="27"/>
      <c r="C31" s="27"/>
      <c r="D31" s="27"/>
      <c r="E31" s="28" t="n">
        <f aca="false">SUBTOTAL(9,E23:E30)</f>
        <v>10880014.2</v>
      </c>
      <c r="F31" s="29"/>
    </row>
    <row r="32" customFormat="false" ht="12.75" hidden="false" customHeight="false" outlineLevel="0" collapsed="false">
      <c r="A32" s="17"/>
      <c r="B32" s="3"/>
      <c r="C32" s="3"/>
      <c r="D32" s="3"/>
      <c r="E32" s="11"/>
      <c r="F32" s="14"/>
    </row>
    <row r="33" customFormat="false" ht="12.75" hidden="false" customHeight="false" outlineLevel="0" collapsed="false">
      <c r="A33" s="17" t="s">
        <v>18</v>
      </c>
      <c r="B33" s="3"/>
      <c r="C33" s="3"/>
      <c r="D33" s="3"/>
      <c r="E33" s="11" t="n">
        <v>-800000</v>
      </c>
      <c r="F33" s="14"/>
    </row>
    <row r="34" customFormat="false" ht="12.75" hidden="false" customHeight="false" outlineLevel="0" collapsed="false">
      <c r="A34" s="17"/>
      <c r="B34" s="3"/>
      <c r="C34" s="3"/>
      <c r="D34" s="3"/>
      <c r="E34" s="11"/>
      <c r="F34" s="14"/>
    </row>
    <row r="35" customFormat="false" ht="13.5" hidden="false" customHeight="false" outlineLevel="0" collapsed="false">
      <c r="A35" s="18" t="s">
        <v>19</v>
      </c>
      <c r="B35" s="19"/>
      <c r="C35" s="19"/>
      <c r="D35" s="19"/>
      <c r="E35" s="30" t="n">
        <f aca="false">SUBTOTAL(9,E23:E34)</f>
        <v>10080014.2</v>
      </c>
      <c r="F35" s="31"/>
    </row>
    <row r="36" customFormat="false" ht="12.75" hidden="false" customHeight="false" outlineLevel="0" collapsed="false">
      <c r="E36" s="11"/>
      <c r="F36" s="11"/>
    </row>
    <row r="37" customFormat="false" ht="13.5" hidden="false" customHeight="false" outlineLevel="0" collapsed="false">
      <c r="E37" s="11"/>
      <c r="F37" s="11"/>
    </row>
    <row r="38" customFormat="false" ht="12.75" hidden="false" customHeight="false" outlineLevel="0" collapsed="false">
      <c r="A38" s="21" t="s">
        <v>20</v>
      </c>
      <c r="B38" s="22"/>
      <c r="C38" s="22"/>
      <c r="D38" s="22"/>
      <c r="E38" s="23"/>
      <c r="F38" s="24"/>
    </row>
    <row r="39" customFormat="false" ht="12.75" hidden="false" customHeight="false" outlineLevel="0" collapsed="false">
      <c r="A39" s="17"/>
      <c r="B39" s="3"/>
      <c r="C39" s="3"/>
      <c r="D39" s="3"/>
      <c r="E39" s="11"/>
      <c r="F39" s="14"/>
    </row>
    <row r="40" customFormat="false" ht="12.75" hidden="false" customHeight="false" outlineLevel="0" collapsed="false">
      <c r="A40" s="17" t="s">
        <v>21</v>
      </c>
      <c r="B40" s="3"/>
      <c r="C40" s="3"/>
      <c r="D40" s="3"/>
      <c r="E40" s="11" t="n">
        <f aca="false">F40*1.4433</f>
        <v>25618575</v>
      </c>
      <c r="F40" s="29" t="n">
        <v>17750000</v>
      </c>
    </row>
    <row r="41" customFormat="false" ht="12.75" hidden="false" customHeight="false" outlineLevel="0" collapsed="false">
      <c r="A41" s="17" t="s">
        <v>9</v>
      </c>
      <c r="B41" s="3"/>
      <c r="C41" s="3"/>
      <c r="D41" s="3"/>
      <c r="E41" s="11" t="n">
        <f aca="false">-E18</f>
        <v>-16116874.457893</v>
      </c>
      <c r="F41" s="14" t="n">
        <f aca="false">E41/1.4433</f>
        <v>-11166683.6124804</v>
      </c>
    </row>
    <row r="42" customFormat="false" ht="12.75" hidden="false" customHeight="false" outlineLevel="0" collapsed="false">
      <c r="A42" s="17"/>
      <c r="B42" s="3"/>
      <c r="C42" s="3"/>
      <c r="D42" s="3"/>
      <c r="E42" s="32"/>
      <c r="F42" s="33"/>
    </row>
    <row r="43" customFormat="false" ht="12.75" hidden="false" customHeight="false" outlineLevel="0" collapsed="false">
      <c r="A43" s="17" t="s">
        <v>22</v>
      </c>
      <c r="B43" s="3"/>
      <c r="C43" s="3"/>
      <c r="D43" s="3"/>
      <c r="E43" s="11" t="n">
        <f aca="false">E40+E41</f>
        <v>9501700.542107</v>
      </c>
      <c r="F43" s="14" t="n">
        <f aca="false">F40-F41</f>
        <v>28916683.6124804</v>
      </c>
    </row>
    <row r="44" customFormat="false" ht="12.75" hidden="false" customHeight="false" outlineLevel="0" collapsed="false">
      <c r="A44" s="17"/>
      <c r="B44" s="3"/>
      <c r="C44" s="3"/>
      <c r="D44" s="3"/>
      <c r="E44" s="11"/>
      <c r="F44" s="14"/>
    </row>
    <row r="45" customFormat="false" ht="12.75" hidden="false" customHeight="false" outlineLevel="0" collapsed="false">
      <c r="A45" s="17" t="s">
        <v>23</v>
      </c>
      <c r="B45" s="3"/>
      <c r="C45" s="3"/>
      <c r="D45" s="3"/>
      <c r="E45" s="11" t="n">
        <f aca="false">E31</f>
        <v>10880014.2</v>
      </c>
      <c r="F45" s="34"/>
    </row>
    <row r="46" customFormat="false" ht="12.75" hidden="false" customHeight="false" outlineLevel="0" collapsed="false">
      <c r="A46" s="17"/>
      <c r="B46" s="3"/>
      <c r="C46" s="3"/>
      <c r="D46" s="3"/>
      <c r="E46" s="11"/>
      <c r="F46" s="34"/>
    </row>
    <row r="47" customFormat="false" ht="13.5" hidden="false" customHeight="false" outlineLevel="0" collapsed="false">
      <c r="A47" s="17" t="s">
        <v>24</v>
      </c>
      <c r="B47" s="3"/>
      <c r="C47" s="3"/>
      <c r="D47" s="3"/>
      <c r="E47" s="35" t="n">
        <f aca="false">E43-E45</f>
        <v>-1378313.657893</v>
      </c>
      <c r="F47" s="34"/>
    </row>
    <row r="48" customFormat="false" ht="13.5" hidden="false" customHeight="false" outlineLevel="0" collapsed="false">
      <c r="A48" s="17"/>
      <c r="B48" s="3"/>
      <c r="C48" s="3"/>
      <c r="D48" s="3"/>
      <c r="E48" s="11"/>
      <c r="F48" s="34"/>
    </row>
    <row r="49" customFormat="false" ht="12.75" hidden="false" customHeight="false" outlineLevel="0" collapsed="false">
      <c r="A49" s="26" t="s">
        <v>25</v>
      </c>
      <c r="B49" s="3"/>
      <c r="C49" s="3"/>
      <c r="D49" s="3"/>
      <c r="E49" s="11"/>
      <c r="F49" s="34"/>
    </row>
    <row r="50" customFormat="false" ht="12.75" hidden="false" customHeight="false" outlineLevel="0" collapsed="false">
      <c r="A50" s="17"/>
      <c r="B50" s="3" t="s">
        <v>9</v>
      </c>
      <c r="C50" s="3"/>
      <c r="D50" s="3"/>
      <c r="E50" s="11" t="n">
        <f aca="false">E18</f>
        <v>16116874.457893</v>
      </c>
      <c r="F50" s="34"/>
    </row>
    <row r="51" customFormat="false" ht="12.75" hidden="false" customHeight="false" outlineLevel="0" collapsed="false">
      <c r="A51" s="17"/>
      <c r="B51" s="3" t="s">
        <v>26</v>
      </c>
      <c r="C51" s="3"/>
      <c r="D51" s="3"/>
      <c r="E51" s="11" t="n">
        <f aca="false">E31</f>
        <v>10880014.2</v>
      </c>
      <c r="F51" s="34"/>
    </row>
    <row r="52" customFormat="false" ht="13.5" hidden="false" customHeight="false" outlineLevel="0" collapsed="false">
      <c r="A52" s="18"/>
      <c r="B52" s="36" t="s">
        <v>27</v>
      </c>
      <c r="C52" s="36"/>
      <c r="D52" s="36"/>
      <c r="E52" s="30" t="n">
        <f aca="false">E50+E51</f>
        <v>26996888.657893</v>
      </c>
      <c r="F52" s="37" t="n">
        <f aca="false">E52/1.4433</f>
        <v>18704973.7808446</v>
      </c>
    </row>
    <row r="53" customFormat="false" ht="12.75" hidden="false" customHeight="false" outlineLevel="0" collapsed="false">
      <c r="E53" s="11"/>
    </row>
    <row r="54" customFormat="false" ht="12.75" hidden="false" customHeight="false" outlineLevel="0" collapsed="false">
      <c r="E54" s="11"/>
    </row>
    <row r="55" customFormat="false" ht="12.75" hidden="false" customHeight="false" outlineLevel="0" collapsed="false">
      <c r="E55" s="11"/>
    </row>
    <row r="56" customFormat="false" ht="12.75" hidden="false" customHeight="false" outlineLevel="0" collapsed="false">
      <c r="E56" s="11"/>
    </row>
    <row r="57" customFormat="false" ht="12.75" hidden="false" customHeight="false" outlineLevel="0" collapsed="false">
      <c r="E57" s="11"/>
    </row>
    <row r="58" customFormat="false" ht="12.75" hidden="false" customHeight="false" outlineLevel="0" collapsed="false">
      <c r="E58" s="11"/>
    </row>
  </sheetData>
  <mergeCells count="2">
    <mergeCell ref="A1:E1"/>
    <mergeCell ref="A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33" activePane="bottomLeft" state="frozen"/>
      <selection pane="topLeft" activeCell="A1" activeCellId="0" sqref="A1"/>
      <selection pane="bottomLeft" activeCell="A25" activeCellId="0" sqref="A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5.85"/>
    <col collapsed="false" customWidth="true" hidden="false" outlineLevel="0" max="4" min="3" style="0" width="8.14"/>
    <col collapsed="false" customWidth="true" hidden="true" outlineLevel="0" max="5" min="5" style="0" width="5.71"/>
    <col collapsed="false" customWidth="true" hidden="true" outlineLevel="0" max="6" min="6" style="0" width="11.28"/>
    <col collapsed="false" customWidth="true" hidden="true" outlineLevel="0" max="7" min="7" style="0" width="5.71"/>
    <col collapsed="false" customWidth="true" hidden="true" outlineLevel="0" max="8" min="8" style="0" width="10.28"/>
    <col collapsed="false" customWidth="false" hidden="true" outlineLevel="0" max="9" min="9" style="0" width="9.06"/>
    <col collapsed="false" customWidth="true" hidden="false" outlineLevel="0" max="10" min="10" style="0" width="16.7"/>
    <col collapsed="false" customWidth="true" hidden="false" outlineLevel="0" max="11" min="11" style="0" width="23.7"/>
  </cols>
  <sheetData>
    <row r="1" customFormat="false" ht="15.75" hidden="false" customHeight="false" outlineLevel="0" collapsed="false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5.75" hidden="false" customHeight="false" outlineLevel="0" collapsed="false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customFormat="false" ht="15.75" hidden="false" customHeight="false" outlineLevel="0" collapsed="false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</row>
    <row r="4" customFormat="false" ht="15.75" hidden="false" customHeight="false" outlineLevel="0" collapsed="false">
      <c r="A4" s="2" t="s">
        <v>30</v>
      </c>
      <c r="B4" s="2"/>
      <c r="C4" s="2"/>
      <c r="D4" s="2"/>
      <c r="E4" s="2"/>
      <c r="F4" s="2"/>
      <c r="G4" s="2"/>
      <c r="H4" s="2"/>
      <c r="I4" s="2"/>
      <c r="J4" s="2"/>
    </row>
    <row r="5" customFormat="false" ht="12.75" hidden="false" customHeight="false" outlineLevel="0" collapsed="false">
      <c r="A5" s="38"/>
      <c r="B5" s="39"/>
      <c r="C5" s="39"/>
      <c r="D5" s="39"/>
      <c r="E5" s="39"/>
      <c r="F5" s="39"/>
      <c r="G5" s="39"/>
      <c r="H5" s="39"/>
      <c r="I5" s="39"/>
      <c r="J5" s="40" t="s">
        <v>2</v>
      </c>
    </row>
    <row r="6" customFormat="false" ht="12.75" hidden="false" customHeight="false" outlineLevel="0" collapsed="false">
      <c r="A6" s="41"/>
      <c r="B6" s="3"/>
      <c r="C6" s="3"/>
      <c r="D6" s="3"/>
      <c r="E6" s="3"/>
      <c r="F6" s="3"/>
      <c r="G6" s="3"/>
      <c r="H6" s="3"/>
      <c r="I6" s="3"/>
      <c r="J6" s="42"/>
    </row>
    <row r="7" customFormat="false" ht="12.75" hidden="false" customHeight="false" outlineLevel="0" collapsed="false">
      <c r="A7" s="43"/>
      <c r="B7" s="4"/>
      <c r="C7" s="4"/>
      <c r="D7" s="4"/>
      <c r="E7" s="4"/>
      <c r="F7" s="4"/>
      <c r="G7" s="4"/>
      <c r="H7" s="4"/>
      <c r="I7" s="4"/>
      <c r="J7" s="44"/>
    </row>
    <row r="8" customFormat="false" ht="12.75" hidden="false" customHeight="false" outlineLevel="0" collapsed="false">
      <c r="A8" s="45" t="n">
        <v>36220</v>
      </c>
      <c r="B8" s="46" t="s">
        <v>31</v>
      </c>
      <c r="C8" s="46"/>
      <c r="D8" s="46"/>
      <c r="E8" s="46"/>
      <c r="F8" s="46"/>
      <c r="G8" s="46"/>
      <c r="H8" s="46"/>
      <c r="I8" s="46"/>
      <c r="J8" s="47" t="n">
        <v>37921000</v>
      </c>
    </row>
    <row r="9" customFormat="false" ht="12.75" hidden="false" customHeight="false" outlineLevel="0" collapsed="false">
      <c r="A9" s="45" t="n">
        <v>36251</v>
      </c>
      <c r="B9" s="48" t="s">
        <v>32</v>
      </c>
      <c r="C9" s="3" t="s">
        <v>33</v>
      </c>
      <c r="D9" s="3" t="s">
        <v>34</v>
      </c>
      <c r="E9" s="3"/>
      <c r="F9" s="3"/>
      <c r="I9" s="3"/>
      <c r="J9" s="42" t="n">
        <v>79429.53</v>
      </c>
    </row>
    <row r="10" customFormat="false" ht="12.75" hidden="false" customHeight="false" outlineLevel="0" collapsed="false">
      <c r="A10" s="45" t="n">
        <v>36281</v>
      </c>
      <c r="B10" s="0" t="s">
        <v>35</v>
      </c>
      <c r="C10" s="11" t="s">
        <v>36</v>
      </c>
      <c r="D10" s="11" t="s">
        <v>37</v>
      </c>
      <c r="E10" s="3"/>
      <c r="F10" s="3"/>
      <c r="I10" s="3"/>
      <c r="J10" s="42" t="n">
        <v>-2349.72</v>
      </c>
    </row>
    <row r="11" customFormat="false" ht="12.75" hidden="false" customHeight="false" outlineLevel="0" collapsed="false">
      <c r="A11" s="45"/>
      <c r="B11" s="49" t="s">
        <v>38</v>
      </c>
      <c r="C11" s="11" t="s">
        <v>39</v>
      </c>
      <c r="D11" s="11" t="s">
        <v>40</v>
      </c>
      <c r="E11" s="11" t="n">
        <v>0</v>
      </c>
      <c r="F11" s="11" t="n">
        <v>0</v>
      </c>
      <c r="G11" s="50" t="n">
        <v>0</v>
      </c>
      <c r="H11" s="6" t="n">
        <v>0</v>
      </c>
      <c r="I11" s="49"/>
      <c r="J11" s="42" t="n">
        <f aca="false">G11-H11</f>
        <v>0</v>
      </c>
    </row>
    <row r="12" customFormat="false" ht="12.75" hidden="false" customHeight="false" outlineLevel="0" collapsed="false">
      <c r="A12" s="45"/>
      <c r="B12" s="49" t="s">
        <v>41</v>
      </c>
      <c r="C12" s="11" t="s">
        <v>42</v>
      </c>
      <c r="D12" s="11" t="s">
        <v>43</v>
      </c>
      <c r="E12" s="11" t="n">
        <v>0</v>
      </c>
      <c r="F12" s="11" t="n">
        <v>99200</v>
      </c>
      <c r="G12" s="50" t="n">
        <v>0</v>
      </c>
      <c r="H12" s="6" t="n">
        <v>99200</v>
      </c>
      <c r="I12" s="49"/>
      <c r="J12" s="42" t="n">
        <f aca="false">G12-H12</f>
        <v>-99200</v>
      </c>
    </row>
    <row r="13" customFormat="false" ht="12.75" hidden="false" customHeight="false" outlineLevel="0" collapsed="false">
      <c r="A13" s="45" t="n">
        <v>36312</v>
      </c>
      <c r="B13" s="49" t="s">
        <v>31</v>
      </c>
      <c r="C13" s="11"/>
      <c r="D13" s="11" t="s">
        <v>44</v>
      </c>
      <c r="E13" s="11"/>
      <c r="F13" s="11"/>
      <c r="G13" s="50"/>
      <c r="H13" s="6"/>
      <c r="I13" s="49"/>
      <c r="J13" s="42" t="n">
        <v>7259000</v>
      </c>
    </row>
    <row r="14" customFormat="false" ht="12.75" hidden="false" customHeight="false" outlineLevel="0" collapsed="false">
      <c r="A14" s="45" t="n">
        <v>36434</v>
      </c>
      <c r="B14" s="49" t="s">
        <v>7</v>
      </c>
      <c r="C14" s="11" t="s">
        <v>45</v>
      </c>
      <c r="D14" s="11" t="s">
        <v>46</v>
      </c>
      <c r="E14" s="11"/>
      <c r="F14" s="11"/>
      <c r="G14" s="50"/>
      <c r="H14" s="6"/>
      <c r="I14" s="49"/>
      <c r="J14" s="42" t="n">
        <v>-9628671.4</v>
      </c>
    </row>
    <row r="15" customFormat="false" ht="12.75" hidden="false" customHeight="false" outlineLevel="0" collapsed="false">
      <c r="A15" s="45"/>
      <c r="C15" s="11"/>
      <c r="D15" s="11"/>
      <c r="E15" s="3"/>
      <c r="F15" s="3"/>
      <c r="I15" s="3"/>
      <c r="J15" s="42"/>
    </row>
    <row r="16" customFormat="false" ht="13.5" hidden="false" customHeight="false" outlineLevel="0" collapsed="false">
      <c r="A16" s="51" t="str">
        <f aca="false">A1</f>
        <v>Balance as at December 31, 1999</v>
      </c>
      <c r="B16" s="52"/>
      <c r="C16" s="52"/>
      <c r="D16" s="52"/>
      <c r="E16" s="46"/>
      <c r="F16" s="46"/>
      <c r="G16" s="46"/>
      <c r="H16" s="46"/>
      <c r="I16" s="46"/>
      <c r="J16" s="53" t="n">
        <f aca="false">SUBTOTAL(9,J8:J15)</f>
        <v>35529208.41</v>
      </c>
      <c r="K16" s="54" t="n">
        <f aca="false">K40+J12+J9+J10</f>
        <v>-183111.342107</v>
      </c>
    </row>
    <row r="17" customFormat="false" ht="13.5" hidden="false" customHeight="false" outlineLevel="0" collapsed="false">
      <c r="A17" s="55"/>
      <c r="B17" s="56"/>
      <c r="C17" s="56"/>
      <c r="D17" s="56"/>
      <c r="E17" s="57"/>
      <c r="F17" s="57"/>
      <c r="G17" s="57"/>
      <c r="H17" s="57"/>
      <c r="I17" s="57"/>
      <c r="J17" s="58"/>
    </row>
    <row r="19" customFormat="false" ht="15.75" hidden="false" customHeight="false" outlineLevel="0" collapsed="false">
      <c r="A19" s="2" t="s">
        <v>47</v>
      </c>
      <c r="B19" s="2"/>
      <c r="C19" s="2"/>
      <c r="D19" s="2"/>
      <c r="E19" s="2"/>
      <c r="F19" s="2"/>
      <c r="G19" s="2"/>
      <c r="H19" s="2"/>
      <c r="I19" s="2"/>
      <c r="J19" s="2"/>
    </row>
    <row r="20" customFormat="false" ht="15.75" hidden="false" customHeight="false" outlineLevel="0" collapsed="false">
      <c r="A20" s="2" t="s">
        <v>48</v>
      </c>
      <c r="B20" s="2"/>
      <c r="C20" s="2"/>
      <c r="D20" s="2"/>
      <c r="E20" s="2"/>
      <c r="F20" s="2"/>
      <c r="G20" s="2"/>
      <c r="H20" s="2"/>
      <c r="I20" s="2"/>
      <c r="J20" s="2"/>
    </row>
    <row r="21" customFormat="false" ht="12.75" hidden="false" customHeight="false" outlineLevel="0" collapsed="false">
      <c r="A21" s="38"/>
      <c r="B21" s="39"/>
      <c r="C21" s="39"/>
      <c r="D21" s="39"/>
      <c r="E21" s="39"/>
      <c r="F21" s="59"/>
      <c r="G21" s="60"/>
      <c r="H21" s="61"/>
      <c r="I21" s="39"/>
      <c r="J21" s="62"/>
    </row>
    <row r="22" customFormat="false" ht="12.75" hidden="false" customHeight="false" outlineLevel="0" collapsed="false">
      <c r="A22" s="63"/>
      <c r="B22" s="3"/>
      <c r="C22" s="3"/>
      <c r="D22" s="3"/>
      <c r="E22" s="3"/>
      <c r="F22" s="11"/>
      <c r="G22" s="64"/>
      <c r="H22" s="6"/>
      <c r="I22" s="3"/>
      <c r="J22" s="65"/>
    </row>
    <row r="23" customFormat="false" ht="12.75" hidden="false" customHeight="false" outlineLevel="0" collapsed="false">
      <c r="A23" s="45"/>
      <c r="B23" s="46"/>
      <c r="C23" s="46"/>
      <c r="D23" s="46"/>
      <c r="E23" s="46"/>
      <c r="F23" s="66" t="s">
        <v>49</v>
      </c>
      <c r="G23" s="64"/>
      <c r="H23" s="67" t="s">
        <v>50</v>
      </c>
      <c r="I23" s="11"/>
      <c r="J23" s="68"/>
    </row>
    <row r="24" customFormat="false" ht="12.75" hidden="false" customHeight="false" outlineLevel="0" collapsed="false">
      <c r="A24" s="45"/>
      <c r="B24" s="46"/>
      <c r="C24" s="46"/>
      <c r="D24" s="46"/>
      <c r="E24" s="46"/>
      <c r="F24" s="69"/>
      <c r="G24" s="64"/>
      <c r="H24" s="6"/>
      <c r="I24" s="4"/>
      <c r="J24" s="70"/>
    </row>
    <row r="25" customFormat="false" ht="12.75" hidden="false" customHeight="false" outlineLevel="0" collapsed="false">
      <c r="A25" s="45" t="n">
        <v>36251</v>
      </c>
      <c r="B25" s="3" t="s">
        <v>51</v>
      </c>
      <c r="C25" s="3" t="s">
        <v>52</v>
      </c>
      <c r="D25" s="3" t="s">
        <v>53</v>
      </c>
      <c r="E25" s="3" t="n">
        <v>0</v>
      </c>
      <c r="F25" s="71" t="n">
        <v>815481.43</v>
      </c>
      <c r="G25" s="11" t="n">
        <v>0</v>
      </c>
      <c r="H25" s="3" t="n">
        <v>1237493.07</v>
      </c>
      <c r="I25" s="11" t="n">
        <v>1.5175</v>
      </c>
      <c r="J25" s="72" t="n">
        <v>-53999.98</v>
      </c>
      <c r="K25" s="54" t="n">
        <f aca="false">J25*1.4433</f>
        <v>-77938.171134</v>
      </c>
    </row>
    <row r="26" customFormat="false" ht="12.75" hidden="false" customHeight="false" outlineLevel="0" collapsed="false">
      <c r="A26" s="45" t="n">
        <v>36251</v>
      </c>
      <c r="B26" s="3" t="s">
        <v>54</v>
      </c>
      <c r="C26" s="3" t="s">
        <v>55</v>
      </c>
      <c r="D26" s="3" t="s">
        <v>56</v>
      </c>
      <c r="E26" s="3" t="n">
        <v>0</v>
      </c>
      <c r="F26" s="71" t="n">
        <v>17109.3</v>
      </c>
      <c r="G26" s="11" t="n">
        <v>0</v>
      </c>
      <c r="H26" s="3" t="n">
        <v>25963.36</v>
      </c>
      <c r="I26" s="11" t="n">
        <v>1.5175</v>
      </c>
      <c r="J26" s="72" t="n">
        <v>-6810.49</v>
      </c>
      <c r="K26" s="54" t="n">
        <f aca="false">J26*1.4433</f>
        <v>-9829.580217</v>
      </c>
    </row>
    <row r="27" customFormat="false" ht="12.75" hidden="false" customHeight="false" outlineLevel="0" collapsed="false">
      <c r="A27" s="45" t="n">
        <v>36251</v>
      </c>
      <c r="B27" s="3" t="s">
        <v>57</v>
      </c>
      <c r="C27" s="73" t="s">
        <v>55</v>
      </c>
      <c r="D27" s="73" t="s">
        <v>58</v>
      </c>
      <c r="E27" s="73" t="n">
        <v>0</v>
      </c>
      <c r="F27" s="74" t="n">
        <v>17715.16</v>
      </c>
      <c r="G27" s="75" t="n">
        <v>0</v>
      </c>
      <c r="H27" s="73" t="n">
        <v>26882.76</v>
      </c>
      <c r="I27" s="75" t="n">
        <v>1.5175</v>
      </c>
      <c r="J27" s="72" t="n">
        <v>-17715.16</v>
      </c>
      <c r="K27" s="54" t="n">
        <f aca="false">J27*1.4433</f>
        <v>-25568.290428</v>
      </c>
    </row>
    <row r="28" customFormat="false" ht="12.75" hidden="false" customHeight="false" outlineLevel="0" collapsed="false">
      <c r="A28" s="45" t="n">
        <v>36251</v>
      </c>
      <c r="B28" s="3" t="s">
        <v>59</v>
      </c>
      <c r="C28" s="0" t="s">
        <v>60</v>
      </c>
      <c r="D28" s="73" t="s">
        <v>61</v>
      </c>
      <c r="E28" s="74" t="n">
        <v>16103.5</v>
      </c>
      <c r="F28" s="73" t="n">
        <v>0</v>
      </c>
      <c r="G28" s="75" t="n">
        <v>24437.06</v>
      </c>
      <c r="H28" s="73" t="n">
        <v>0</v>
      </c>
      <c r="I28" s="75" t="n">
        <v>1.5175</v>
      </c>
      <c r="J28" s="72" t="n">
        <v>16103.5</v>
      </c>
      <c r="K28" s="54" t="n">
        <f aca="false">J28*1.4433</f>
        <v>23242.18155</v>
      </c>
    </row>
    <row r="29" customFormat="false" ht="12.75" hidden="false" customHeight="false" outlineLevel="0" collapsed="false">
      <c r="A29" s="45" t="n">
        <v>36251</v>
      </c>
      <c r="B29" s="3" t="s">
        <v>62</v>
      </c>
      <c r="C29" s="3" t="s">
        <v>63</v>
      </c>
      <c r="D29" s="3" t="s">
        <v>64</v>
      </c>
      <c r="E29" s="3" t="n">
        <v>0</v>
      </c>
      <c r="F29" s="71" t="n">
        <v>7804.27</v>
      </c>
      <c r="G29" s="11" t="n">
        <v>0</v>
      </c>
      <c r="H29" s="3" t="n">
        <v>11842.98</v>
      </c>
      <c r="I29" s="11" t="n">
        <v>1.5175</v>
      </c>
      <c r="J29" s="72" t="n">
        <v>-7804.27</v>
      </c>
      <c r="K29" s="54" t="n">
        <f aca="false">J29*1.4433</f>
        <v>-11263.902891</v>
      </c>
    </row>
    <row r="30" customFormat="false" ht="12.75" hidden="false" customHeight="false" outlineLevel="0" collapsed="false">
      <c r="A30" s="45" t="n">
        <v>36251</v>
      </c>
      <c r="B30" s="3" t="s">
        <v>65</v>
      </c>
      <c r="C30" s="3" t="s">
        <v>66</v>
      </c>
      <c r="D30" s="3" t="s">
        <v>67</v>
      </c>
      <c r="E30" s="3" t="n">
        <v>0</v>
      </c>
      <c r="F30" s="71" t="n">
        <v>25537.73</v>
      </c>
      <c r="G30" s="11" t="n">
        <v>0</v>
      </c>
      <c r="H30" s="3" t="n">
        <v>38753.51</v>
      </c>
      <c r="I30" s="11" t="n">
        <v>1.5175</v>
      </c>
      <c r="J30" s="72" t="n">
        <v>-25537.73</v>
      </c>
      <c r="K30" s="54" t="n">
        <f aca="false">J30*1.4433</f>
        <v>-36858.605709</v>
      </c>
    </row>
    <row r="31" customFormat="false" ht="12.75" hidden="false" customHeight="false" outlineLevel="0" collapsed="false">
      <c r="A31" s="45" t="n">
        <v>36251</v>
      </c>
      <c r="B31" s="3" t="s">
        <v>62</v>
      </c>
      <c r="C31" s="3" t="s">
        <v>63</v>
      </c>
      <c r="D31" s="3" t="s">
        <v>68</v>
      </c>
      <c r="E31" s="3" t="n">
        <v>0</v>
      </c>
      <c r="F31" s="71" t="n">
        <v>15779.66</v>
      </c>
      <c r="G31" s="11" t="n">
        <v>0</v>
      </c>
      <c r="H31" s="3" t="n">
        <v>23945.63</v>
      </c>
      <c r="I31" s="11" t="n">
        <v>1.5175</v>
      </c>
      <c r="J31" s="72" t="n">
        <v>-15779.66</v>
      </c>
      <c r="K31" s="54" t="n">
        <f aca="false">J31*1.4433</f>
        <v>-22774.783278</v>
      </c>
    </row>
    <row r="32" customFormat="false" ht="12.75" hidden="false" customHeight="false" outlineLevel="0" collapsed="false">
      <c r="A32" s="45" t="n">
        <v>36251</v>
      </c>
      <c r="B32" s="3" t="s">
        <v>69</v>
      </c>
      <c r="C32" s="3" t="s">
        <v>70</v>
      </c>
      <c r="D32" s="3" t="s">
        <v>71</v>
      </c>
      <c r="E32" s="71" t="n">
        <v>419503.43</v>
      </c>
      <c r="F32" s="3" t="n">
        <v>0</v>
      </c>
      <c r="G32" s="11" t="n">
        <v>636596.46</v>
      </c>
      <c r="H32" s="3" t="n">
        <v>0</v>
      </c>
      <c r="I32" s="11" t="n">
        <v>1.5175</v>
      </c>
      <c r="J32" s="72" t="n">
        <v>419503.43</v>
      </c>
      <c r="K32" s="54" t="n">
        <f aca="false">J32*1.4433</f>
        <v>605469.300519</v>
      </c>
    </row>
    <row r="33" customFormat="false" ht="12.75" hidden="false" customHeight="false" outlineLevel="0" collapsed="false">
      <c r="A33" s="45" t="n">
        <v>36251</v>
      </c>
      <c r="B33" s="3" t="s">
        <v>69</v>
      </c>
      <c r="C33" s="3" t="s">
        <v>70</v>
      </c>
      <c r="D33" s="3" t="s">
        <v>72</v>
      </c>
      <c r="E33" s="3" t="n">
        <v>0</v>
      </c>
      <c r="F33" s="71" t="n">
        <v>419301.95</v>
      </c>
      <c r="G33" s="11" t="n">
        <v>0</v>
      </c>
      <c r="H33" s="3" t="n">
        <v>636290.71</v>
      </c>
      <c r="I33" s="11" t="n">
        <v>1.5175</v>
      </c>
      <c r="J33" s="72" t="n">
        <v>-419301.95</v>
      </c>
      <c r="K33" s="54" t="n">
        <f aca="false">J33*1.4433</f>
        <v>-605178.504435</v>
      </c>
    </row>
    <row r="34" customFormat="false" ht="12.75" hidden="false" customHeight="false" outlineLevel="0" collapsed="false">
      <c r="A34" s="76" t="n">
        <v>36281</v>
      </c>
      <c r="B34" s="46" t="s">
        <v>73</v>
      </c>
      <c r="C34" s="46" t="s">
        <v>74</v>
      </c>
      <c r="D34" s="46" t="s">
        <v>75</v>
      </c>
      <c r="E34" s="77"/>
      <c r="F34" s="69"/>
      <c r="G34" s="78"/>
      <c r="H34" s="44"/>
      <c r="I34" s="3"/>
      <c r="J34" s="72" t="n">
        <v>-945237.54</v>
      </c>
      <c r="K34" s="54" t="n">
        <f aca="false">J34*1.4433</f>
        <v>-1364261.341482</v>
      </c>
    </row>
    <row r="35" customFormat="false" ht="12.75" hidden="false" customHeight="false" outlineLevel="0" collapsed="false">
      <c r="A35" s="76" t="n">
        <v>36281</v>
      </c>
      <c r="B35" s="46"/>
      <c r="C35" s="46" t="s">
        <v>76</v>
      </c>
      <c r="D35" s="46" t="s">
        <v>77</v>
      </c>
      <c r="E35" s="77"/>
      <c r="F35" s="69"/>
      <c r="G35" s="78"/>
      <c r="H35" s="44"/>
      <c r="I35" s="3"/>
      <c r="J35" s="72" t="n">
        <v>945036.06</v>
      </c>
      <c r="K35" s="54" t="n">
        <f aca="false">J35*1.4433</f>
        <v>1363970.545398</v>
      </c>
    </row>
    <row r="36" customFormat="false" ht="12.75" hidden="false" customHeight="false" outlineLevel="0" collapsed="false">
      <c r="A36" s="76" t="n">
        <v>36312</v>
      </c>
      <c r="B36" s="46" t="s">
        <v>78</v>
      </c>
      <c r="C36" s="49" t="s">
        <v>79</v>
      </c>
      <c r="D36" s="49" t="s">
        <v>80</v>
      </c>
      <c r="E36" s="77"/>
      <c r="F36" s="69"/>
      <c r="G36" s="78"/>
      <c r="H36" s="44"/>
      <c r="I36" s="3"/>
      <c r="J36" s="72" t="n">
        <v>-852785.71</v>
      </c>
      <c r="K36" s="54" t="n">
        <f aca="false">J36*1.4433</f>
        <v>-1230825.615243</v>
      </c>
    </row>
    <row r="37" customFormat="false" ht="12.75" hidden="false" customHeight="false" outlineLevel="0" collapsed="false">
      <c r="A37" s="76" t="n">
        <v>36312</v>
      </c>
      <c r="B37" s="46"/>
      <c r="C37" s="49" t="s">
        <v>81</v>
      </c>
      <c r="D37" s="49" t="s">
        <v>82</v>
      </c>
      <c r="E37" s="77"/>
      <c r="F37" s="69"/>
      <c r="G37" s="78"/>
      <c r="H37" s="44"/>
      <c r="I37" s="3"/>
      <c r="J37" s="72" t="n">
        <v>852785.71</v>
      </c>
      <c r="K37" s="54" t="n">
        <f aca="false">J37*1.4433</f>
        <v>1230825.615243</v>
      </c>
    </row>
    <row r="38" customFormat="false" ht="12.75" hidden="false" customHeight="false" outlineLevel="0" collapsed="false">
      <c r="A38" s="76"/>
      <c r="B38" s="46"/>
      <c r="C38" s="46"/>
      <c r="D38" s="46"/>
      <c r="E38" s="77"/>
      <c r="F38" s="69"/>
      <c r="G38" s="78"/>
      <c r="H38" s="44"/>
      <c r="I38" s="3"/>
      <c r="J38" s="72"/>
    </row>
    <row r="39" customFormat="false" ht="12.75" hidden="false" customHeight="false" outlineLevel="0" collapsed="false">
      <c r="A39" s="41"/>
      <c r="B39" s="46"/>
      <c r="C39" s="46"/>
      <c r="D39" s="46"/>
      <c r="E39" s="77"/>
      <c r="F39" s="69"/>
      <c r="G39" s="78"/>
      <c r="H39" s="44"/>
      <c r="I39" s="3"/>
      <c r="J39" s="65"/>
    </row>
    <row r="40" customFormat="false" ht="13.5" hidden="false" customHeight="false" outlineLevel="0" collapsed="false">
      <c r="A40" s="51" t="str">
        <f aca="false">A1</f>
        <v>Balance as at December 31, 1999</v>
      </c>
      <c r="B40" s="46"/>
      <c r="C40" s="46"/>
      <c r="D40" s="46"/>
      <c r="E40" s="77"/>
      <c r="F40" s="69"/>
      <c r="G40" s="79"/>
      <c r="H40" s="47"/>
      <c r="I40" s="46"/>
      <c r="J40" s="80" t="n">
        <f aca="false">SUM(J25:J39)</f>
        <v>-111543.79</v>
      </c>
      <c r="K40" s="80" t="n">
        <f aca="false">SUM(K25:K39)</f>
        <v>-160991.152107</v>
      </c>
    </row>
    <row r="41" customFormat="false" ht="12.75" hidden="false" customHeight="false" outlineLevel="0" collapsed="false">
      <c r="A41" s="51"/>
      <c r="B41" s="46"/>
      <c r="C41" s="46"/>
      <c r="D41" s="46"/>
      <c r="E41" s="77"/>
      <c r="F41" s="69"/>
      <c r="G41" s="79"/>
      <c r="H41" s="47"/>
      <c r="I41" s="46"/>
      <c r="J41" s="81"/>
    </row>
    <row r="42" customFormat="false" ht="12.75" hidden="false" customHeight="false" outlineLevel="0" collapsed="false">
      <c r="A42" s="51" t="s">
        <v>83</v>
      </c>
      <c r="B42" s="82"/>
      <c r="C42" s="82"/>
      <c r="D42" s="82"/>
      <c r="E42" s="82"/>
      <c r="F42" s="82"/>
      <c r="G42" s="46"/>
      <c r="H42" s="46"/>
      <c r="I42" s="46"/>
      <c r="J42" s="83" t="n">
        <v>1.4433</v>
      </c>
    </row>
    <row r="43" customFormat="false" ht="12.75" hidden="false" customHeight="false" outlineLevel="0" collapsed="false">
      <c r="A43" s="51"/>
      <c r="B43" s="82"/>
      <c r="C43" s="82"/>
      <c r="D43" s="82"/>
      <c r="E43" s="82"/>
      <c r="F43" s="82"/>
      <c r="G43" s="46"/>
      <c r="H43" s="46"/>
      <c r="I43" s="46"/>
      <c r="J43" s="72"/>
    </row>
    <row r="44" customFormat="false" ht="13.5" hidden="false" customHeight="false" outlineLevel="0" collapsed="false">
      <c r="A44" s="51" t="s">
        <v>84</v>
      </c>
      <c r="B44" s="82"/>
      <c r="C44" s="82"/>
      <c r="D44" s="82"/>
      <c r="E44" s="82"/>
      <c r="F44" s="82"/>
      <c r="G44" s="46"/>
      <c r="H44" s="46"/>
      <c r="I44" s="46"/>
      <c r="J44" s="80" t="n">
        <f aca="false">J40*J42</f>
        <v>-160991.152107</v>
      </c>
    </row>
    <row r="47" customFormat="false" ht="13.5" hidden="false" customHeight="false" outlineLevel="0" collapsed="false">
      <c r="J47" s="84" t="s">
        <v>85</v>
      </c>
      <c r="K47" s="84" t="s">
        <v>3</v>
      </c>
    </row>
    <row r="49" customFormat="false" ht="13.5" hidden="false" customHeight="false" outlineLevel="0" collapsed="false">
      <c r="A49" s="85" t="s">
        <v>86</v>
      </c>
      <c r="J49" s="86" t="n">
        <f aca="false">J44+J16</f>
        <v>35368217.257893</v>
      </c>
      <c r="K49" s="86" t="n">
        <f aca="false">J49/1.4433</f>
        <v>24505104.4536084</v>
      </c>
    </row>
    <row r="50" customFormat="false" ht="13.5" hidden="false" customHeight="false" outlineLevel="0" collapsed="false"/>
    <row r="52" customFormat="false" ht="12.75" hidden="false" customHeight="false" outlineLevel="0" collapsed="false">
      <c r="A52" s="87" t="n">
        <v>36537</v>
      </c>
      <c r="B52" s="0" t="s">
        <v>87</v>
      </c>
      <c r="J52" s="11" t="n">
        <v>-17807492.09</v>
      </c>
      <c r="K52" s="54" t="n">
        <f aca="false">J52/1.4433</f>
        <v>-12338039.2780434</v>
      </c>
    </row>
    <row r="53" customFormat="false" ht="12.75" hidden="false" customHeight="false" outlineLevel="0" collapsed="false">
      <c r="A53" s="87" t="n">
        <v>36539</v>
      </c>
      <c r="B53" s="0" t="s">
        <v>87</v>
      </c>
      <c r="J53" s="11" t="n">
        <v>-1443850.71</v>
      </c>
      <c r="K53" s="54" t="n">
        <f aca="false">J53/1.4433</f>
        <v>-1000381.5630846</v>
      </c>
    </row>
    <row r="55" customFormat="false" ht="13.5" hidden="false" customHeight="false" outlineLevel="0" collapsed="false">
      <c r="A55" s="85" t="s">
        <v>88</v>
      </c>
      <c r="J55" s="86" t="n">
        <f aca="false">J49+J52+J53</f>
        <v>16116874.457893</v>
      </c>
      <c r="K55" s="86" t="n">
        <f aca="false">J55/1.4433</f>
        <v>11166683.6124804</v>
      </c>
    </row>
    <row r="56" customFormat="false" ht="13.5" hidden="false" customHeight="false" outlineLevel="0" collapsed="false"/>
    <row r="66" customFormat="false" ht="12.75" hidden="false" customHeight="false" outlineLevel="0" collapsed="false">
      <c r="A66" s="0" t="str">
        <f aca="true">CELL("filename",A60)</f>
        <v>'file:///mnt/12tb/@roms/datasets/enron/EDRM Enron Email Data Set v2 XML/filtered-attachments/xls/blue_range.xls'#$Sheet1</v>
      </c>
    </row>
  </sheetData>
  <mergeCells count="6">
    <mergeCell ref="A1:J1"/>
    <mergeCell ref="A2:J2"/>
    <mergeCell ref="A3:J3"/>
    <mergeCell ref="A4:J4"/>
    <mergeCell ref="A19:J19"/>
    <mergeCell ref="A20:J2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2000-01-25T21:09:27Z</dcterms:created>
  <dc:creator>lscott</dc:creator>
  <dc:description/>
  <dc:language>en-US</dc:language>
  <cp:lastModifiedBy>lscott</cp:lastModifiedBy>
  <cp:lastPrinted>2000-01-25T21:26:30Z</cp:lastPrinted>
  <cp:revision>0</cp:revision>
  <dc:subject/>
  <dc:title/>
</cp:coreProperties>
</file>