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<sst xmlns="http://schemas.openxmlformats.org/spreadsheetml/2006/main" count="26" uniqueCount="14">
  <si>
    <t xml:space="preserve">15 Year</t>
  </si>
  <si>
    <t xml:space="preserve">Price</t>
  </si>
  <si>
    <t xml:space="preserve">Discount Rate</t>
  </si>
  <si>
    <t xml:space="preserve">Discount Factor</t>
  </si>
  <si>
    <t xml:space="preserve">Price adjusted for time </t>
  </si>
  <si>
    <t xml:space="preserve">Tons</t>
  </si>
  <si>
    <t xml:space="preserve">Price per year adjusted for time</t>
  </si>
  <si>
    <t xml:space="preserve">NPV</t>
  </si>
  <si>
    <t xml:space="preserve">Regulatory risk</t>
  </si>
  <si>
    <t xml:space="preserve">Final price</t>
  </si>
  <si>
    <t xml:space="preserve">20 Year</t>
  </si>
  <si>
    <t xml:space="preserve">Purchase Price</t>
  </si>
  <si>
    <t xml:space="preserve">Sale Price</t>
  </si>
  <si>
    <t xml:space="preserve">P/L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</si>
</sst>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\$#,##0.00_);[RED]&quot;($&quot;#,##0.00\)"/>
    <numFmt numFmtId="169" formatCode="_(* #,##0.00_);_(* \(#,##0.00\);_(* \-??_);_(@_)"/>
    <numFmt numFmtId="170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V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0" width="14.41"/>
    <col collapsed="false" customWidth="true" hidden="false" outlineLevel="0" max="22" min="3" style="0" width="13.41"/>
  </cols>
  <sheetData>
    <row r="5" customFormat="false" ht="12.75" hidden="false" customHeight="false" outlineLevel="0" collapsed="false">
      <c r="A5" s="0" t="s">
        <v>0</v>
      </c>
    </row>
    <row r="6" customFormat="false" ht="12.75" hidden="false" customHeight="false" outlineLevel="0" collapsed="false">
      <c r="B6" s="1" t="n">
        <v>2002</v>
      </c>
      <c r="C6" s="1" t="n">
        <v>2003</v>
      </c>
      <c r="D6" s="1" t="n">
        <v>2004</v>
      </c>
      <c r="E6" s="1" t="n">
        <v>2005</v>
      </c>
      <c r="F6" s="1" t="n">
        <v>2006</v>
      </c>
      <c r="G6" s="1" t="n">
        <v>2007</v>
      </c>
      <c r="H6" s="1" t="n">
        <v>2008</v>
      </c>
      <c r="I6" s="1" t="n">
        <v>2009</v>
      </c>
      <c r="J6" s="1" t="n">
        <v>2010</v>
      </c>
      <c r="K6" s="1" t="n">
        <v>2011</v>
      </c>
      <c r="L6" s="1" t="n">
        <v>2012</v>
      </c>
      <c r="M6" s="1" t="n">
        <v>2013</v>
      </c>
      <c r="N6" s="1" t="n">
        <v>2014</v>
      </c>
      <c r="O6" s="1" t="n">
        <v>2015</v>
      </c>
      <c r="P6" s="1" t="n">
        <v>2016</v>
      </c>
      <c r="Q6" s="1" t="n">
        <v>2017</v>
      </c>
    </row>
    <row r="7" customFormat="false" ht="12.75" hidden="false" customHeight="false" outlineLevel="0" collapsed="false">
      <c r="A7" s="1" t="s">
        <v>1</v>
      </c>
      <c r="B7" s="2" t="n">
        <v>5000</v>
      </c>
      <c r="C7" s="2" t="n">
        <f aca="false">B7*1.1</f>
        <v>5500</v>
      </c>
      <c r="D7" s="2" t="n">
        <f aca="false">C7*1.1</f>
        <v>6050</v>
      </c>
      <c r="E7" s="2" t="n">
        <f aca="false">D7*1.1</f>
        <v>6655</v>
      </c>
      <c r="F7" s="2" t="n">
        <f aca="false">E7*1.1</f>
        <v>7320.5</v>
      </c>
      <c r="G7" s="2" t="n">
        <f aca="false">F7*1.1</f>
        <v>8052.55</v>
      </c>
      <c r="H7" s="2" t="n">
        <f aca="false">G7*1.1</f>
        <v>8857.80500000001</v>
      </c>
      <c r="I7" s="2" t="n">
        <f aca="false">H7*1.1</f>
        <v>9743.58550000001</v>
      </c>
      <c r="J7" s="2" t="n">
        <f aca="false">I7*1.1</f>
        <v>10717.94405</v>
      </c>
      <c r="K7" s="2" t="n">
        <f aca="false">J7*1.1</f>
        <v>11789.738455</v>
      </c>
      <c r="L7" s="2" t="n">
        <f aca="false">K7*1.1</f>
        <v>12968.7123005</v>
      </c>
      <c r="M7" s="2" t="n">
        <f aca="false">L7*1.1</f>
        <v>14265.58353055</v>
      </c>
      <c r="N7" s="2" t="n">
        <f aca="false">M7*1.1</f>
        <v>15692.141883605</v>
      </c>
      <c r="O7" s="2" t="n">
        <f aca="false">N7*1.1</f>
        <v>17261.3560719655</v>
      </c>
      <c r="P7" s="2" t="n">
        <f aca="false">O7*1.1</f>
        <v>18987.4916791621</v>
      </c>
      <c r="Q7" s="2" t="n">
        <f aca="false">P7*1.1</f>
        <v>20886.2408470783</v>
      </c>
    </row>
    <row r="8" customFormat="false" ht="12.75" hidden="false" customHeight="false" outlineLevel="0" collapsed="false">
      <c r="A8" s="1" t="s">
        <v>2</v>
      </c>
      <c r="B8" s="3" t="n">
        <v>0</v>
      </c>
      <c r="C8" s="3" t="n">
        <v>0.05</v>
      </c>
      <c r="D8" s="3" t="n">
        <v>0.05</v>
      </c>
      <c r="E8" s="3" t="n">
        <v>0.05</v>
      </c>
      <c r="F8" s="3" t="n">
        <v>0.05</v>
      </c>
      <c r="G8" s="3" t="n">
        <v>0.05</v>
      </c>
      <c r="H8" s="3" t="n">
        <v>0.05</v>
      </c>
      <c r="I8" s="3" t="n">
        <v>0.05</v>
      </c>
      <c r="J8" s="3" t="n">
        <v>0.05</v>
      </c>
      <c r="K8" s="3" t="n">
        <v>0.05</v>
      </c>
      <c r="L8" s="3" t="n">
        <v>0.05</v>
      </c>
      <c r="M8" s="3" t="n">
        <v>0.05</v>
      </c>
      <c r="N8" s="3" t="n">
        <v>0.05</v>
      </c>
      <c r="O8" s="3" t="n">
        <v>0.05</v>
      </c>
      <c r="P8" s="3" t="n">
        <v>0.05</v>
      </c>
      <c r="Q8" s="3" t="n">
        <v>0.05</v>
      </c>
    </row>
    <row r="9" customFormat="false" ht="12.75" hidden="false" customHeight="false" outlineLevel="0" collapsed="false">
      <c r="A9" s="1" t="s">
        <v>3</v>
      </c>
      <c r="B9" s="0" t="n">
        <v>1</v>
      </c>
      <c r="C9" s="0" t="n">
        <f aca="false">(1-C8)^1/1</f>
        <v>0.95</v>
      </c>
      <c r="D9" s="0" t="n">
        <f aca="false">(1-D8)^2/1</f>
        <v>0.9025</v>
      </c>
      <c r="E9" s="0" t="n">
        <f aca="false">(1-E8)^3/1</f>
        <v>0.857375</v>
      </c>
      <c r="F9" s="0" t="n">
        <f aca="false">(1-F8)^4/1</f>
        <v>0.81450625</v>
      </c>
      <c r="G9" s="0" t="n">
        <f aca="false">(1-G8)^5/1</f>
        <v>0.7737809375</v>
      </c>
      <c r="H9" s="0" t="n">
        <f aca="false">(1-H8)^6/1</f>
        <v>0.735091890625</v>
      </c>
      <c r="I9" s="0" t="n">
        <f aca="false">(1-I8)^7/1</f>
        <v>0.69833729609375</v>
      </c>
      <c r="J9" s="0" t="n">
        <f aca="false">(1-J8)^8/1</f>
        <v>0.663420431289062</v>
      </c>
      <c r="K9" s="0" t="n">
        <f aca="false">(1-K8)^9/1</f>
        <v>0.630249409724609</v>
      </c>
      <c r="L9" s="0" t="n">
        <f aca="false">(1-L8)^10/1</f>
        <v>0.598736939238379</v>
      </c>
      <c r="M9" s="0" t="n">
        <f aca="false">(1-M8)^11/1</f>
        <v>0.56880009227646</v>
      </c>
      <c r="N9" s="0" t="n">
        <f aca="false">(1-N8)^12/1</f>
        <v>0.540360087662637</v>
      </c>
      <c r="O9" s="0" t="n">
        <f aca="false">(1-O8)^13/1</f>
        <v>0.513342083279505</v>
      </c>
      <c r="P9" s="0" t="n">
        <f aca="false">(1-P8)^14/1</f>
        <v>0.48767497911553</v>
      </c>
      <c r="Q9" s="0" t="n">
        <f aca="false">(1-Q8)^15/1</f>
        <v>0.463291230159753</v>
      </c>
    </row>
    <row r="10" customFormat="false" ht="12.75" hidden="false" customHeight="false" outlineLevel="0" collapsed="false">
      <c r="A10" s="1" t="s">
        <v>4</v>
      </c>
      <c r="B10" s="4" t="n">
        <f aca="false">NPV(B8,B7)</f>
        <v>5000</v>
      </c>
      <c r="C10" s="4" t="n">
        <f aca="false">C7*C9</f>
        <v>5225</v>
      </c>
      <c r="D10" s="4" t="n">
        <f aca="false">D7*D9</f>
        <v>5460.125</v>
      </c>
      <c r="E10" s="4" t="n">
        <f aca="false">E7*E9</f>
        <v>5705.830625</v>
      </c>
      <c r="F10" s="4" t="n">
        <f aca="false">F7*F9</f>
        <v>5962.593003125</v>
      </c>
      <c r="G10" s="4" t="n">
        <f aca="false">G7*G9</f>
        <v>6230.90968826563</v>
      </c>
      <c r="H10" s="4" t="n">
        <f aca="false">H7*H9</f>
        <v>6511.30062423758</v>
      </c>
      <c r="I10" s="4" t="n">
        <f aca="false">I7*I9</f>
        <v>6804.30915232827</v>
      </c>
      <c r="J10" s="4" t="n">
        <f aca="false">J7*J9</f>
        <v>7110.50306418304</v>
      </c>
      <c r="K10" s="4" t="n">
        <f aca="false">K7*K9</f>
        <v>7430.47570207128</v>
      </c>
      <c r="L10" s="4" t="n">
        <f aca="false">L7*L9</f>
        <v>7764.84710866449</v>
      </c>
      <c r="M10" s="4" t="n">
        <f aca="false">M7*M9</f>
        <v>8114.26522855439</v>
      </c>
      <c r="N10" s="4" t="n">
        <f aca="false">N7*N9</f>
        <v>8479.40716383934</v>
      </c>
      <c r="O10" s="4" t="n">
        <f aca="false">O7*O9</f>
        <v>8860.98048621211</v>
      </c>
      <c r="P10" s="4" t="n">
        <f aca="false">P7*P9</f>
        <v>9259.72460809166</v>
      </c>
      <c r="Q10" s="4" t="n">
        <f aca="false">Q7*Q9</f>
        <v>9676.41221545578</v>
      </c>
    </row>
    <row r="11" customFormat="false" ht="12.75" hidden="false" customHeight="false" outlineLevel="0" collapsed="false">
      <c r="A11" s="1" t="s">
        <v>5</v>
      </c>
      <c r="B11" s="5" t="n">
        <v>350</v>
      </c>
      <c r="C11" s="5" t="n">
        <v>350</v>
      </c>
      <c r="D11" s="5" t="n">
        <v>350</v>
      </c>
      <c r="E11" s="5" t="n">
        <v>350</v>
      </c>
      <c r="F11" s="5" t="n">
        <v>350</v>
      </c>
      <c r="G11" s="5" t="n">
        <v>350</v>
      </c>
      <c r="H11" s="5" t="n">
        <v>350</v>
      </c>
      <c r="I11" s="5" t="n">
        <v>350</v>
      </c>
      <c r="J11" s="5" t="n">
        <v>350</v>
      </c>
      <c r="K11" s="5" t="n">
        <v>350</v>
      </c>
      <c r="L11" s="5" t="n">
        <v>350</v>
      </c>
      <c r="M11" s="5" t="n">
        <v>350</v>
      </c>
      <c r="N11" s="5" t="n">
        <v>350</v>
      </c>
      <c r="O11" s="5" t="n">
        <v>350</v>
      </c>
      <c r="P11" s="5" t="n">
        <v>350</v>
      </c>
      <c r="Q11" s="5" t="n">
        <v>350</v>
      </c>
    </row>
    <row r="12" customFormat="false" ht="12.75" hidden="false" customHeight="false" outlineLevel="0" collapsed="false">
      <c r="A12" s="1" t="s">
        <v>6</v>
      </c>
      <c r="B12" s="4" t="n">
        <f aca="false">B11*B10</f>
        <v>1750000</v>
      </c>
      <c r="C12" s="4" t="n">
        <f aca="false">C11*C10</f>
        <v>1828750</v>
      </c>
      <c r="D12" s="4" t="n">
        <f aca="false">D11*D10</f>
        <v>1911043.75</v>
      </c>
      <c r="E12" s="4" t="n">
        <f aca="false">E11*E10</f>
        <v>1997040.71875</v>
      </c>
      <c r="F12" s="4" t="n">
        <f aca="false">F11*F10</f>
        <v>2086907.55109375</v>
      </c>
      <c r="G12" s="4" t="n">
        <f aca="false">G11*G10</f>
        <v>2180818.39089297</v>
      </c>
      <c r="H12" s="4" t="n">
        <f aca="false">H11*H10</f>
        <v>2278955.21848315</v>
      </c>
      <c r="I12" s="4" t="n">
        <f aca="false">I11*I10</f>
        <v>2381508.2033149</v>
      </c>
      <c r="J12" s="4" t="n">
        <f aca="false">J11*J10</f>
        <v>2488676.07246407</v>
      </c>
      <c r="K12" s="4" t="n">
        <f aca="false">K11*K10</f>
        <v>2600666.49572495</v>
      </c>
      <c r="L12" s="4" t="n">
        <f aca="false">L11*L10</f>
        <v>2717696.48803257</v>
      </c>
      <c r="M12" s="4" t="n">
        <f aca="false">M11*M10</f>
        <v>2839992.82999404</v>
      </c>
      <c r="N12" s="4" t="n">
        <f aca="false">N11*N10</f>
        <v>2967792.50734377</v>
      </c>
      <c r="O12" s="4" t="n">
        <f aca="false">O11*O10</f>
        <v>3101343.17017424</v>
      </c>
      <c r="P12" s="4" t="n">
        <f aca="false">P11*P10</f>
        <v>3240903.61283208</v>
      </c>
      <c r="Q12" s="4" t="n">
        <f aca="false">Q11*Q10</f>
        <v>3386744.27540952</v>
      </c>
    </row>
    <row r="14" customFormat="false" ht="12.75" hidden="false" customHeight="false" outlineLevel="0" collapsed="false">
      <c r="A14" s="1" t="s">
        <v>7</v>
      </c>
      <c r="B14" s="6" t="n">
        <f aca="false">SUM(B12:Q12)</f>
        <v>39758839.28451</v>
      </c>
    </row>
    <row r="15" customFormat="false" ht="12.75" hidden="false" customHeight="false" outlineLevel="0" collapsed="false">
      <c r="A15" s="1" t="s">
        <v>8</v>
      </c>
      <c r="B15" s="7" t="n">
        <v>0.35</v>
      </c>
    </row>
    <row r="16" customFormat="false" ht="12.75" hidden="false" customHeight="false" outlineLevel="0" collapsed="false">
      <c r="A16" s="1" t="s">
        <v>9</v>
      </c>
      <c r="B16" s="6" t="n">
        <f aca="false">B14*(1+B15)</f>
        <v>53674433.0340885</v>
      </c>
    </row>
    <row r="18" customFormat="false" ht="12.75" hidden="false" customHeight="false" outlineLevel="0" collapsed="false">
      <c r="B18" s="8" t="n">
        <f aca="false">B16/B19</f>
        <v>9584.72018465866</v>
      </c>
    </row>
    <row r="19" customFormat="false" ht="12.75" hidden="false" customHeight="false" outlineLevel="0" collapsed="false">
      <c r="B19" s="8" t="n">
        <f aca="false">SUM(B11:Q11)</f>
        <v>5600</v>
      </c>
    </row>
    <row r="20" customFormat="false" ht="12.75" hidden="false" customHeight="false" outlineLevel="0" collapsed="false">
      <c r="B20" s="8"/>
    </row>
    <row r="21" customFormat="false" ht="19.5" hidden="false" customHeight="true" outlineLevel="0" collapsed="false">
      <c r="A21" s="0" t="s">
        <v>10</v>
      </c>
    </row>
    <row r="22" customFormat="false" ht="12.75" hidden="false" customHeight="false" outlineLevel="0" collapsed="false">
      <c r="B22" s="1" t="n">
        <v>2002</v>
      </c>
      <c r="C22" s="1" t="n">
        <v>2003</v>
      </c>
      <c r="D22" s="1" t="n">
        <v>2004</v>
      </c>
      <c r="E22" s="1" t="n">
        <v>2005</v>
      </c>
      <c r="F22" s="1" t="n">
        <v>2006</v>
      </c>
      <c r="G22" s="1" t="n">
        <v>2007</v>
      </c>
      <c r="H22" s="1" t="n">
        <v>2008</v>
      </c>
      <c r="I22" s="1" t="n">
        <v>2009</v>
      </c>
      <c r="J22" s="1" t="n">
        <v>2010</v>
      </c>
      <c r="K22" s="1" t="n">
        <v>2011</v>
      </c>
      <c r="L22" s="1" t="n">
        <v>2012</v>
      </c>
      <c r="M22" s="1" t="n">
        <v>2013</v>
      </c>
      <c r="N22" s="1" t="n">
        <v>2014</v>
      </c>
      <c r="O22" s="1" t="n">
        <v>2015</v>
      </c>
      <c r="P22" s="1" t="n">
        <v>2016</v>
      </c>
      <c r="Q22" s="1" t="n">
        <v>2017</v>
      </c>
      <c r="R22" s="1" t="n">
        <v>2018</v>
      </c>
      <c r="S22" s="1" t="n">
        <v>2019</v>
      </c>
      <c r="T22" s="1" t="n">
        <v>2020</v>
      </c>
      <c r="U22" s="1" t="n">
        <v>2021</v>
      </c>
      <c r="V22" s="1" t="n">
        <v>2022</v>
      </c>
    </row>
    <row r="23" customFormat="false" ht="12.75" hidden="false" customHeight="false" outlineLevel="0" collapsed="false">
      <c r="A23" s="1" t="s">
        <v>11</v>
      </c>
      <c r="B23" s="2" t="n">
        <v>4200</v>
      </c>
      <c r="C23" s="2" t="n">
        <f aca="false">B23*1.1</f>
        <v>4620</v>
      </c>
      <c r="D23" s="2" t="n">
        <f aca="false">C23*1.1</f>
        <v>5082</v>
      </c>
      <c r="E23" s="2" t="n">
        <f aca="false">D23*1.1</f>
        <v>5590.2</v>
      </c>
      <c r="F23" s="2" t="n">
        <f aca="false">E23*1.1</f>
        <v>6149.22</v>
      </c>
      <c r="G23" s="2" t="n">
        <f aca="false">F23*1.1</f>
        <v>6764.142</v>
      </c>
      <c r="H23" s="2" t="n">
        <f aca="false">G23*1.1</f>
        <v>7440.5562</v>
      </c>
      <c r="I23" s="2" t="n">
        <f aca="false">H23*1.1</f>
        <v>8184.61182</v>
      </c>
      <c r="J23" s="2" t="n">
        <f aca="false">I23*1.1</f>
        <v>9003.07300200001</v>
      </c>
      <c r="K23" s="2" t="n">
        <f aca="false">J23*1.1</f>
        <v>9903.38030220001</v>
      </c>
      <c r="L23" s="2" t="n">
        <f aca="false">K23*1.1</f>
        <v>10893.71833242</v>
      </c>
      <c r="M23" s="2" t="n">
        <f aca="false">L23*1.1</f>
        <v>11983.090165662</v>
      </c>
      <c r="N23" s="2" t="n">
        <f aca="false">M23*1.1</f>
        <v>13181.3991822282</v>
      </c>
      <c r="O23" s="2" t="n">
        <f aca="false">N23*1.1</f>
        <v>14499.539100451</v>
      </c>
      <c r="P23" s="2" t="n">
        <f aca="false">O23*1.1</f>
        <v>15949.4930104961</v>
      </c>
      <c r="Q23" s="2" t="n">
        <f aca="false">P23*1.1</f>
        <v>17544.4423115458</v>
      </c>
      <c r="R23" s="2" t="n">
        <f aca="false">Q23*1.1</f>
        <v>19298.8865427003</v>
      </c>
      <c r="S23" s="2" t="n">
        <f aca="false">R23*1.1</f>
        <v>21228.7751969704</v>
      </c>
      <c r="T23" s="2" t="n">
        <f aca="false">S23*1.1</f>
        <v>23351.6527166674</v>
      </c>
      <c r="U23" s="2" t="n">
        <f aca="false">T23*1.1</f>
        <v>25686.8179883341</v>
      </c>
      <c r="V23" s="2" t="n">
        <f aca="false">U23*1.1</f>
        <v>28255.4997871676</v>
      </c>
    </row>
    <row r="24" customFormat="false" ht="12.75" hidden="false" customHeight="false" outlineLevel="0" collapsed="false">
      <c r="A24" s="1" t="s">
        <v>2</v>
      </c>
      <c r="B24" s="3" t="n">
        <v>0</v>
      </c>
      <c r="C24" s="3" t="n">
        <v>0.05</v>
      </c>
      <c r="D24" s="3" t="n">
        <v>0.05</v>
      </c>
      <c r="E24" s="3" t="n">
        <v>0.05</v>
      </c>
      <c r="F24" s="3" t="n">
        <v>0.05</v>
      </c>
      <c r="G24" s="3" t="n">
        <v>0.05</v>
      </c>
      <c r="H24" s="3" t="n">
        <v>0.05</v>
      </c>
      <c r="I24" s="3" t="n">
        <v>0.05</v>
      </c>
      <c r="J24" s="3" t="n">
        <v>0.05</v>
      </c>
      <c r="K24" s="3" t="n">
        <v>0.05</v>
      </c>
      <c r="L24" s="3" t="n">
        <v>0.05</v>
      </c>
      <c r="M24" s="3" t="n">
        <v>0.05</v>
      </c>
      <c r="N24" s="3" t="n">
        <v>0.05</v>
      </c>
      <c r="O24" s="3" t="n">
        <v>0.05</v>
      </c>
      <c r="P24" s="3" t="n">
        <v>0.05</v>
      </c>
      <c r="Q24" s="3" t="n">
        <v>0.05</v>
      </c>
      <c r="R24" s="3" t="n">
        <v>0.05</v>
      </c>
      <c r="S24" s="3" t="n">
        <v>0.05</v>
      </c>
      <c r="T24" s="3" t="n">
        <v>0.05</v>
      </c>
      <c r="U24" s="3" t="n">
        <v>0.05</v>
      </c>
      <c r="V24" s="3" t="n">
        <v>0.05</v>
      </c>
    </row>
    <row r="25" customFormat="false" ht="12.75" hidden="false" customHeight="false" outlineLevel="0" collapsed="false">
      <c r="A25" s="1" t="s">
        <v>3</v>
      </c>
      <c r="B25" s="0" t="n">
        <v>1</v>
      </c>
      <c r="C25" s="0" t="n">
        <f aca="false">(1-C24)^1/1</f>
        <v>0.95</v>
      </c>
      <c r="D25" s="0" t="n">
        <f aca="false">(1-D24)^2/1</f>
        <v>0.9025</v>
      </c>
      <c r="E25" s="0" t="n">
        <f aca="false">(1-E24)^3/1</f>
        <v>0.857375</v>
      </c>
      <c r="F25" s="0" t="n">
        <f aca="false">(1-F24)^4/1</f>
        <v>0.81450625</v>
      </c>
      <c r="G25" s="0" t="n">
        <f aca="false">(1-G24)^5/1</f>
        <v>0.7737809375</v>
      </c>
      <c r="H25" s="0" t="n">
        <f aca="false">(1-H24)^6/1</f>
        <v>0.735091890625</v>
      </c>
      <c r="I25" s="0" t="n">
        <f aca="false">(1-I24)^7/1</f>
        <v>0.69833729609375</v>
      </c>
      <c r="J25" s="0" t="n">
        <f aca="false">(1-J24)^8/1</f>
        <v>0.663420431289062</v>
      </c>
      <c r="K25" s="0" t="n">
        <f aca="false">(1-K24)^9/1</f>
        <v>0.630249409724609</v>
      </c>
      <c r="L25" s="0" t="n">
        <f aca="false">(1-L24)^10/1</f>
        <v>0.598736939238379</v>
      </c>
      <c r="M25" s="0" t="n">
        <f aca="false">(1-M24)^11/1</f>
        <v>0.56880009227646</v>
      </c>
      <c r="N25" s="0" t="n">
        <f aca="false">(1-N24)^12/1</f>
        <v>0.540360087662637</v>
      </c>
      <c r="O25" s="0" t="n">
        <f aca="false">(1-O24)^13/1</f>
        <v>0.513342083279505</v>
      </c>
      <c r="P25" s="0" t="n">
        <f aca="false">(1-P24)^14/1</f>
        <v>0.48767497911553</v>
      </c>
      <c r="Q25" s="0" t="n">
        <f aca="false">(1-Q24)^15/1</f>
        <v>0.463291230159753</v>
      </c>
      <c r="R25" s="0" t="n">
        <f aca="false">(1-R24)^15/1</f>
        <v>0.463291230159753</v>
      </c>
      <c r="S25" s="0" t="n">
        <f aca="false">(1-S24)^15/1</f>
        <v>0.463291230159753</v>
      </c>
      <c r="T25" s="0" t="n">
        <f aca="false">(1-T24)^15/1</f>
        <v>0.463291230159753</v>
      </c>
      <c r="U25" s="0" t="n">
        <f aca="false">(1-U24)^15/1</f>
        <v>0.463291230159753</v>
      </c>
      <c r="V25" s="0" t="n">
        <f aca="false">(1-V24)^15/1</f>
        <v>0.463291230159753</v>
      </c>
    </row>
    <row r="26" customFormat="false" ht="12.75" hidden="false" customHeight="false" outlineLevel="0" collapsed="false">
      <c r="A26" s="1" t="s">
        <v>4</v>
      </c>
      <c r="B26" s="4" t="n">
        <f aca="false">NPV(B24,B23)</f>
        <v>4200</v>
      </c>
      <c r="C26" s="4" t="n">
        <f aca="false">C23*C25</f>
        <v>4389</v>
      </c>
      <c r="D26" s="4" t="n">
        <f aca="false">D23*D25</f>
        <v>4586.505</v>
      </c>
      <c r="E26" s="4" t="n">
        <f aca="false">E23*E25</f>
        <v>4792.897725</v>
      </c>
      <c r="F26" s="4" t="n">
        <f aca="false">F23*F25</f>
        <v>5008.578122625</v>
      </c>
      <c r="G26" s="4" t="n">
        <f aca="false">G23*G25</f>
        <v>5233.96413814313</v>
      </c>
      <c r="H26" s="4" t="n">
        <f aca="false">H23*H25</f>
        <v>5469.49252435957</v>
      </c>
      <c r="I26" s="4" t="n">
        <f aca="false">I23*I25</f>
        <v>5715.61968795575</v>
      </c>
      <c r="J26" s="4" t="n">
        <f aca="false">J23*J25</f>
        <v>5972.82257391376</v>
      </c>
      <c r="K26" s="4" t="n">
        <f aca="false">K23*K25</f>
        <v>6241.59958973988</v>
      </c>
      <c r="L26" s="4" t="n">
        <f aca="false">L23*L25</f>
        <v>6522.47157127817</v>
      </c>
      <c r="M26" s="4" t="n">
        <f aca="false">M23*M25</f>
        <v>6815.98279198569</v>
      </c>
      <c r="N26" s="4" t="n">
        <f aca="false">N23*N25</f>
        <v>7122.70201762504</v>
      </c>
      <c r="O26" s="4" t="n">
        <f aca="false">O23*O25</f>
        <v>7443.22360841817</v>
      </c>
      <c r="P26" s="4" t="n">
        <f aca="false">P23*P25</f>
        <v>7778.16867079699</v>
      </c>
      <c r="Q26" s="4" t="n">
        <f aca="false">Q23*Q25</f>
        <v>8128.18626098285</v>
      </c>
      <c r="R26" s="4" t="n">
        <f aca="false">R23*R25</f>
        <v>8941.00488708114</v>
      </c>
      <c r="S26" s="4" t="n">
        <f aca="false">S23*S25</f>
        <v>9835.10537578925</v>
      </c>
      <c r="T26" s="4" t="n">
        <f aca="false">T23*T25</f>
        <v>10818.6159133682</v>
      </c>
      <c r="U26" s="4" t="n">
        <f aca="false">U23*U25</f>
        <v>11900.477504705</v>
      </c>
      <c r="V26" s="4" t="n">
        <f aca="false">V23*V25</f>
        <v>13090.5252551755</v>
      </c>
    </row>
    <row r="27" customFormat="false" ht="12.75" hidden="false" customHeight="false" outlineLevel="0" collapsed="false">
      <c r="A27" s="1" t="s">
        <v>5</v>
      </c>
      <c r="B27" s="5" t="n">
        <v>350</v>
      </c>
      <c r="C27" s="5" t="n">
        <v>350</v>
      </c>
      <c r="D27" s="5" t="n">
        <v>350</v>
      </c>
      <c r="E27" s="5" t="n">
        <v>350</v>
      </c>
      <c r="F27" s="5" t="n">
        <v>350</v>
      </c>
      <c r="G27" s="5" t="n">
        <v>350</v>
      </c>
      <c r="H27" s="5" t="n">
        <v>350</v>
      </c>
      <c r="I27" s="5" t="n">
        <v>350</v>
      </c>
      <c r="J27" s="5" t="n">
        <v>350</v>
      </c>
      <c r="K27" s="5" t="n">
        <v>350</v>
      </c>
      <c r="L27" s="5" t="n">
        <v>350</v>
      </c>
      <c r="M27" s="5" t="n">
        <v>350</v>
      </c>
      <c r="N27" s="5" t="n">
        <v>350</v>
      </c>
      <c r="O27" s="5" t="n">
        <v>350</v>
      </c>
      <c r="P27" s="5" t="n">
        <v>350</v>
      </c>
      <c r="Q27" s="5" t="n">
        <v>350</v>
      </c>
      <c r="R27" s="5" t="n">
        <v>351</v>
      </c>
      <c r="S27" s="5" t="n">
        <v>352</v>
      </c>
      <c r="T27" s="5" t="n">
        <v>353</v>
      </c>
      <c r="U27" s="5" t="n">
        <v>354</v>
      </c>
      <c r="V27" s="5" t="n">
        <v>355</v>
      </c>
    </row>
    <row r="28" customFormat="false" ht="12.75" hidden="false" customHeight="false" outlineLevel="0" collapsed="false">
      <c r="A28" s="1" t="s">
        <v>6</v>
      </c>
      <c r="B28" s="4" t="n">
        <f aca="false">B27*B26</f>
        <v>1470000</v>
      </c>
      <c r="C28" s="4" t="n">
        <f aca="false">C27*C26</f>
        <v>1536150</v>
      </c>
      <c r="D28" s="4" t="n">
        <f aca="false">D27*D26</f>
        <v>1605276.75</v>
      </c>
      <c r="E28" s="4" t="n">
        <f aca="false">E27*E26</f>
        <v>1677514.20375</v>
      </c>
      <c r="F28" s="4" t="n">
        <f aca="false">F27*F26</f>
        <v>1753002.34291875</v>
      </c>
      <c r="G28" s="4" t="n">
        <f aca="false">G27*G26</f>
        <v>1831887.44835009</v>
      </c>
      <c r="H28" s="4" t="n">
        <f aca="false">H27*H26</f>
        <v>1914322.38352585</v>
      </c>
      <c r="I28" s="4" t="n">
        <f aca="false">I27*I26</f>
        <v>2000466.89078451</v>
      </c>
      <c r="J28" s="4" t="n">
        <f aca="false">J27*J26</f>
        <v>2090487.90086981</v>
      </c>
      <c r="K28" s="4" t="n">
        <f aca="false">K27*K26</f>
        <v>2184559.85640896</v>
      </c>
      <c r="L28" s="4" t="n">
        <f aca="false">L27*L26</f>
        <v>2282865.04994736</v>
      </c>
      <c r="M28" s="4" t="n">
        <f aca="false">M27*M26</f>
        <v>2385593.97719499</v>
      </c>
      <c r="N28" s="4" t="n">
        <f aca="false">N27*N26</f>
        <v>2492945.70616877</v>
      </c>
      <c r="O28" s="4" t="n">
        <f aca="false">O27*O26</f>
        <v>2605128.26294636</v>
      </c>
      <c r="P28" s="4" t="n">
        <f aca="false">P27*P26</f>
        <v>2722359.03477895</v>
      </c>
      <c r="Q28" s="4" t="n">
        <f aca="false">Q27*Q26</f>
        <v>2844865.191344</v>
      </c>
      <c r="R28" s="4" t="n">
        <f aca="false">R27*R26</f>
        <v>3138292.71536548</v>
      </c>
      <c r="S28" s="4" t="n">
        <f aca="false">S27*S26</f>
        <v>3461957.09227782</v>
      </c>
      <c r="T28" s="4" t="n">
        <f aca="false">T27*T26</f>
        <v>3818971.41741897</v>
      </c>
      <c r="U28" s="4" t="n">
        <f aca="false">U27*U26</f>
        <v>4212769.03666557</v>
      </c>
      <c r="V28" s="4" t="n">
        <f aca="false">V27*V26</f>
        <v>4647136.4655873</v>
      </c>
    </row>
    <row r="29" customFormat="false" ht="12.75" hidden="false" customHeight="false" outlineLevel="0" collapsed="false">
      <c r="A29" s="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2.75" hidden="false" customHeight="false" outlineLevel="0" collapsed="false">
      <c r="A30" s="1" t="s">
        <v>7</v>
      </c>
      <c r="B30" s="4" t="n">
        <f aca="false">NPV(0.1,B28:V28)</f>
        <v>18086048.9371021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2.75" hidden="false" customHeight="false" outlineLevel="0" collapsed="false">
      <c r="A31" s="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2.75" hidden="false" customHeight="false" outlineLevel="0" collapsed="false">
      <c r="A32" s="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4" customFormat="false" ht="12.75" hidden="false" customHeight="false" outlineLevel="0" collapsed="false">
      <c r="B34" s="1" t="n">
        <v>2002</v>
      </c>
      <c r="C34" s="1" t="n">
        <v>2003</v>
      </c>
      <c r="D34" s="1" t="n">
        <v>2004</v>
      </c>
      <c r="E34" s="1" t="n">
        <v>2005</v>
      </c>
      <c r="F34" s="1" t="n">
        <v>2006</v>
      </c>
      <c r="G34" s="1" t="n">
        <v>2007</v>
      </c>
      <c r="H34" s="1" t="n">
        <v>2008</v>
      </c>
      <c r="I34" s="1" t="n">
        <v>2009</v>
      </c>
      <c r="J34" s="1" t="n">
        <v>2010</v>
      </c>
      <c r="K34" s="1" t="n">
        <v>2011</v>
      </c>
      <c r="L34" s="1" t="n">
        <v>2012</v>
      </c>
      <c r="M34" s="1" t="n">
        <v>2013</v>
      </c>
      <c r="N34" s="1" t="n">
        <v>2014</v>
      </c>
      <c r="O34" s="1" t="n">
        <v>2015</v>
      </c>
      <c r="P34" s="1" t="n">
        <v>2016</v>
      </c>
      <c r="Q34" s="1" t="n">
        <v>2017</v>
      </c>
      <c r="R34" s="1" t="n">
        <v>2018</v>
      </c>
      <c r="S34" s="1" t="n">
        <v>2019</v>
      </c>
      <c r="T34" s="1" t="n">
        <v>2020</v>
      </c>
      <c r="U34" s="1" t="n">
        <v>2021</v>
      </c>
      <c r="V34" s="1" t="n">
        <v>2022</v>
      </c>
    </row>
    <row r="35" customFormat="false" ht="12.75" hidden="false" customHeight="false" outlineLevel="0" collapsed="false">
      <c r="A35" s="1" t="s">
        <v>12</v>
      </c>
      <c r="B35" s="2" t="n">
        <v>5000</v>
      </c>
      <c r="C35" s="2" t="n">
        <f aca="false">B35*1.1</f>
        <v>5500</v>
      </c>
      <c r="D35" s="2" t="n">
        <f aca="false">C35*1.1</f>
        <v>6050</v>
      </c>
      <c r="E35" s="2" t="n">
        <f aca="false">D35*1.1</f>
        <v>6655</v>
      </c>
      <c r="F35" s="2" t="n">
        <f aca="false">E35*1.1</f>
        <v>7320.5</v>
      </c>
      <c r="G35" s="2" t="n">
        <f aca="false">F35*1.1</f>
        <v>8052.55</v>
      </c>
      <c r="H35" s="2" t="n">
        <f aca="false">G35*1.1</f>
        <v>8857.80500000001</v>
      </c>
      <c r="I35" s="2" t="n">
        <f aca="false">H35*1.1</f>
        <v>9743.58550000001</v>
      </c>
      <c r="J35" s="2" t="n">
        <f aca="false">I35*1.1</f>
        <v>10717.94405</v>
      </c>
      <c r="K35" s="2" t="n">
        <f aca="false">J35*1.1</f>
        <v>11789.738455</v>
      </c>
      <c r="L35" s="2" t="n">
        <f aca="false">K35*1.1</f>
        <v>12968.7123005</v>
      </c>
      <c r="M35" s="2" t="n">
        <f aca="false">L35*1.1</f>
        <v>14265.58353055</v>
      </c>
      <c r="N35" s="2" t="n">
        <f aca="false">M35*1.1</f>
        <v>15692.141883605</v>
      </c>
      <c r="O35" s="2" t="n">
        <f aca="false">N35*1.1</f>
        <v>17261.3560719655</v>
      </c>
      <c r="P35" s="2" t="n">
        <f aca="false">O35*1.1</f>
        <v>18987.4916791621</v>
      </c>
      <c r="Q35" s="2" t="n">
        <f aca="false">P35*1.1</f>
        <v>20886.2408470783</v>
      </c>
      <c r="R35" s="2" t="n">
        <f aca="false">Q35*1.1</f>
        <v>22974.8649317861</v>
      </c>
      <c r="S35" s="2" t="n">
        <f aca="false">R35*1.1</f>
        <v>25272.3514249647</v>
      </c>
      <c r="T35" s="2" t="n">
        <f aca="false">S35*1.1</f>
        <v>27799.5865674612</v>
      </c>
      <c r="U35" s="2" t="n">
        <f aca="false">T35*1.1</f>
        <v>30579.5452242073</v>
      </c>
      <c r="V35" s="2" t="n">
        <f aca="false">U35*1.1</f>
        <v>33637.4997466281</v>
      </c>
    </row>
    <row r="36" customFormat="false" ht="12.75" hidden="false" customHeight="false" outlineLevel="0" collapsed="false">
      <c r="A36" s="1" t="s">
        <v>2</v>
      </c>
      <c r="B36" s="3" t="n">
        <v>0</v>
      </c>
      <c r="C36" s="3" t="n">
        <v>0.05</v>
      </c>
      <c r="D36" s="3" t="n">
        <v>0.05</v>
      </c>
      <c r="E36" s="3" t="n">
        <v>0.05</v>
      </c>
      <c r="F36" s="3" t="n">
        <v>0.05</v>
      </c>
      <c r="G36" s="3" t="n">
        <v>0.05</v>
      </c>
      <c r="H36" s="3" t="n">
        <v>0.05</v>
      </c>
      <c r="I36" s="3" t="n">
        <v>0.05</v>
      </c>
      <c r="J36" s="3" t="n">
        <v>0.05</v>
      </c>
      <c r="K36" s="3" t="n">
        <v>0.05</v>
      </c>
      <c r="L36" s="3" t="n">
        <v>0.05</v>
      </c>
      <c r="M36" s="3" t="n">
        <v>0.05</v>
      </c>
      <c r="N36" s="3" t="n">
        <v>0.05</v>
      </c>
      <c r="O36" s="3" t="n">
        <v>0.05</v>
      </c>
      <c r="P36" s="3" t="n">
        <v>0.05</v>
      </c>
      <c r="Q36" s="3" t="n">
        <v>0.05</v>
      </c>
      <c r="R36" s="3" t="n">
        <v>0.05</v>
      </c>
      <c r="S36" s="3" t="n">
        <v>0.05</v>
      </c>
      <c r="T36" s="3" t="n">
        <v>0.05</v>
      </c>
      <c r="U36" s="3" t="n">
        <v>0.05</v>
      </c>
      <c r="V36" s="3" t="n">
        <v>0.05</v>
      </c>
    </row>
    <row r="37" customFormat="false" ht="12.75" hidden="false" customHeight="false" outlineLevel="0" collapsed="false">
      <c r="A37" s="1" t="s">
        <v>3</v>
      </c>
      <c r="B37" s="0" t="n">
        <v>1</v>
      </c>
      <c r="C37" s="0" t="n">
        <f aca="false">(1-C36)^1/1</f>
        <v>0.95</v>
      </c>
      <c r="D37" s="0" t="n">
        <f aca="false">(1-D36)^2/1</f>
        <v>0.9025</v>
      </c>
      <c r="E37" s="0" t="n">
        <f aca="false">(1-E36)^3/1</f>
        <v>0.857375</v>
      </c>
      <c r="F37" s="0" t="n">
        <f aca="false">(1-F36)^4/1</f>
        <v>0.81450625</v>
      </c>
      <c r="G37" s="0" t="n">
        <f aca="false">(1-G36)^5/1</f>
        <v>0.7737809375</v>
      </c>
      <c r="H37" s="0" t="n">
        <f aca="false">(1-H36)^6/1</f>
        <v>0.735091890625</v>
      </c>
      <c r="I37" s="0" t="n">
        <f aca="false">(1-I36)^7/1</f>
        <v>0.69833729609375</v>
      </c>
      <c r="J37" s="0" t="n">
        <f aca="false">(1-J36)^8/1</f>
        <v>0.663420431289062</v>
      </c>
      <c r="K37" s="0" t="n">
        <f aca="false">(1-K36)^9/1</f>
        <v>0.630249409724609</v>
      </c>
      <c r="L37" s="0" t="n">
        <f aca="false">(1-L36)^10/1</f>
        <v>0.598736939238379</v>
      </c>
      <c r="M37" s="0" t="n">
        <f aca="false">(1-M36)^11/1</f>
        <v>0.56880009227646</v>
      </c>
      <c r="N37" s="0" t="n">
        <f aca="false">(1-N36)^12/1</f>
        <v>0.540360087662637</v>
      </c>
      <c r="O37" s="0" t="n">
        <f aca="false">(1-O36)^13/1</f>
        <v>0.513342083279505</v>
      </c>
      <c r="P37" s="0" t="n">
        <f aca="false">(1-P36)^14/1</f>
        <v>0.48767497911553</v>
      </c>
      <c r="Q37" s="0" t="n">
        <f aca="false">(1-Q36)^15/1</f>
        <v>0.463291230159753</v>
      </c>
      <c r="R37" s="0" t="n">
        <f aca="false">(1-R36)^15/1</f>
        <v>0.463291230159753</v>
      </c>
      <c r="S37" s="0" t="n">
        <f aca="false">(1-S36)^15/1</f>
        <v>0.463291230159753</v>
      </c>
      <c r="T37" s="0" t="n">
        <f aca="false">(1-T36)^15/1</f>
        <v>0.463291230159753</v>
      </c>
      <c r="U37" s="0" t="n">
        <f aca="false">(1-U36)^15/1</f>
        <v>0.463291230159753</v>
      </c>
      <c r="V37" s="0" t="n">
        <f aca="false">(1-V36)^15/1</f>
        <v>0.463291230159753</v>
      </c>
    </row>
    <row r="38" customFormat="false" ht="12.75" hidden="false" customHeight="false" outlineLevel="0" collapsed="false">
      <c r="A38" s="1" t="s">
        <v>4</v>
      </c>
      <c r="B38" s="4" t="n">
        <f aca="false">NPV(B36,B35)</f>
        <v>5000</v>
      </c>
      <c r="C38" s="4" t="n">
        <f aca="false">C35*C37</f>
        <v>5225</v>
      </c>
      <c r="D38" s="4" t="n">
        <f aca="false">D35*D37</f>
        <v>5460.125</v>
      </c>
      <c r="E38" s="4" t="n">
        <f aca="false">E35*E37</f>
        <v>5705.830625</v>
      </c>
      <c r="F38" s="4" t="n">
        <f aca="false">F35*F37</f>
        <v>5962.593003125</v>
      </c>
      <c r="G38" s="4" t="n">
        <f aca="false">G35*G37</f>
        <v>6230.90968826563</v>
      </c>
      <c r="H38" s="4" t="n">
        <f aca="false">H35*H37</f>
        <v>6511.30062423758</v>
      </c>
      <c r="I38" s="4" t="n">
        <f aca="false">I35*I37</f>
        <v>6804.30915232827</v>
      </c>
      <c r="J38" s="4" t="n">
        <f aca="false">J35*J37</f>
        <v>7110.50306418304</v>
      </c>
      <c r="K38" s="4" t="n">
        <f aca="false">K35*K37</f>
        <v>7430.47570207128</v>
      </c>
      <c r="L38" s="4" t="n">
        <f aca="false">L35*L37</f>
        <v>7764.84710866449</v>
      </c>
      <c r="M38" s="4" t="n">
        <f aca="false">M35*M37</f>
        <v>8114.26522855439</v>
      </c>
      <c r="N38" s="4" t="n">
        <f aca="false">N35*N37</f>
        <v>8479.40716383934</v>
      </c>
      <c r="O38" s="4" t="n">
        <f aca="false">O35*O37</f>
        <v>8860.98048621211</v>
      </c>
      <c r="P38" s="4" t="n">
        <f aca="false">P35*P37</f>
        <v>9259.72460809166</v>
      </c>
      <c r="Q38" s="4" t="n">
        <f aca="false">Q35*Q37</f>
        <v>9676.41221545578</v>
      </c>
      <c r="R38" s="4" t="n">
        <f aca="false">R35*R37</f>
        <v>10644.0534370014</v>
      </c>
      <c r="S38" s="4" t="n">
        <f aca="false">S35*S37</f>
        <v>11708.4587807015</v>
      </c>
      <c r="T38" s="4" t="n">
        <f aca="false">T35*T37</f>
        <v>12879.3046587716</v>
      </c>
      <c r="U38" s="4" t="n">
        <f aca="false">U35*U37</f>
        <v>14167.2351246488</v>
      </c>
      <c r="V38" s="4" t="n">
        <f aca="false">V35*V37</f>
        <v>15583.9586371137</v>
      </c>
    </row>
    <row r="39" customFormat="false" ht="12.75" hidden="false" customHeight="false" outlineLevel="0" collapsed="false">
      <c r="A39" s="1" t="s">
        <v>5</v>
      </c>
      <c r="B39" s="5" t="n">
        <v>350</v>
      </c>
      <c r="C39" s="5" t="n">
        <v>350</v>
      </c>
      <c r="D39" s="5" t="n">
        <v>350</v>
      </c>
      <c r="E39" s="5" t="n">
        <v>350</v>
      </c>
      <c r="F39" s="5" t="n">
        <v>350</v>
      </c>
      <c r="G39" s="5" t="n">
        <v>350</v>
      </c>
      <c r="H39" s="5" t="n">
        <v>350</v>
      </c>
      <c r="I39" s="5" t="n">
        <v>350</v>
      </c>
      <c r="J39" s="5" t="n">
        <v>350</v>
      </c>
      <c r="K39" s="5" t="n">
        <v>350</v>
      </c>
      <c r="L39" s="5" t="n">
        <v>350</v>
      </c>
      <c r="M39" s="5" t="n">
        <v>350</v>
      </c>
      <c r="N39" s="5" t="n">
        <v>350</v>
      </c>
      <c r="O39" s="5" t="n">
        <v>350</v>
      </c>
      <c r="P39" s="5" t="n">
        <v>350</v>
      </c>
      <c r="Q39" s="5" t="n">
        <v>350</v>
      </c>
      <c r="R39" s="5" t="n">
        <v>351</v>
      </c>
      <c r="S39" s="5" t="n">
        <v>352</v>
      </c>
      <c r="T39" s="5" t="n">
        <v>353</v>
      </c>
      <c r="U39" s="5" t="n">
        <v>354</v>
      </c>
      <c r="V39" s="5" t="n">
        <v>355</v>
      </c>
    </row>
    <row r="40" customFormat="false" ht="12.75" hidden="false" customHeight="false" outlineLevel="0" collapsed="false">
      <c r="A40" s="1" t="s">
        <v>6</v>
      </c>
      <c r="B40" s="4" t="n">
        <f aca="false">B39*B38</f>
        <v>1750000</v>
      </c>
      <c r="C40" s="4" t="n">
        <f aca="false">C39*C38</f>
        <v>1828750</v>
      </c>
      <c r="D40" s="4" t="n">
        <f aca="false">D39*D38</f>
        <v>1911043.75</v>
      </c>
      <c r="E40" s="4" t="n">
        <f aca="false">E39*E38</f>
        <v>1997040.71875</v>
      </c>
      <c r="F40" s="4" t="n">
        <f aca="false">F39*F38</f>
        <v>2086907.55109375</v>
      </c>
      <c r="G40" s="4" t="n">
        <f aca="false">G39*G38</f>
        <v>2180818.39089297</v>
      </c>
      <c r="H40" s="4" t="n">
        <f aca="false">H39*H38</f>
        <v>2278955.21848315</v>
      </c>
      <c r="I40" s="4" t="n">
        <f aca="false">I39*I38</f>
        <v>2381508.2033149</v>
      </c>
      <c r="J40" s="4" t="n">
        <f aca="false">J39*J38</f>
        <v>2488676.07246407</v>
      </c>
      <c r="K40" s="4" t="n">
        <f aca="false">K39*K38</f>
        <v>2600666.49572495</v>
      </c>
      <c r="L40" s="4" t="n">
        <f aca="false">L39*L38</f>
        <v>2717696.48803257</v>
      </c>
      <c r="M40" s="4" t="n">
        <f aca="false">M39*M38</f>
        <v>2839992.82999404</v>
      </c>
      <c r="N40" s="4" t="n">
        <f aca="false">N39*N38</f>
        <v>2967792.50734377</v>
      </c>
      <c r="O40" s="4" t="n">
        <f aca="false">O39*O38</f>
        <v>3101343.17017424</v>
      </c>
      <c r="P40" s="4" t="n">
        <f aca="false">P39*P38</f>
        <v>3240903.61283208</v>
      </c>
      <c r="Q40" s="4" t="n">
        <f aca="false">Q39*Q38</f>
        <v>3386744.27540952</v>
      </c>
      <c r="R40" s="4" t="n">
        <f aca="false">R39*R38</f>
        <v>3736062.75638748</v>
      </c>
      <c r="S40" s="4" t="n">
        <f aca="false">S39*S38</f>
        <v>4121377.49080693</v>
      </c>
      <c r="T40" s="4" t="n">
        <f aca="false">T39*T38</f>
        <v>4546394.54454639</v>
      </c>
      <c r="U40" s="4" t="n">
        <f aca="false">U39*U38</f>
        <v>5015201.23412568</v>
      </c>
      <c r="V40" s="4" t="n">
        <f aca="false">V39*V38</f>
        <v>5532305.31617536</v>
      </c>
    </row>
    <row r="41" customFormat="false" ht="12.75" hidden="false" customHeight="false" outlineLevel="0" collapsed="false">
      <c r="A41" s="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customFormat="false" ht="12.75" hidden="false" customHeight="false" outlineLevel="0" collapsed="false">
      <c r="A42" s="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customFormat="false" ht="12.75" hidden="false" customHeight="false" outlineLevel="0" collapsed="false">
      <c r="A43" s="1" t="s">
        <v>7</v>
      </c>
      <c r="B43" s="6" t="n">
        <f aca="false">NPV(0.1,B40:V40)</f>
        <v>21531010.6394073</v>
      </c>
    </row>
    <row r="44" customFormat="false" ht="12.75" hidden="false" customHeight="false" outlineLevel="0" collapsed="false">
      <c r="A44" s="1" t="s">
        <v>13</v>
      </c>
      <c r="B44" s="4" t="n">
        <f aca="false">B43-B30</f>
        <v>3444961.70230517</v>
      </c>
    </row>
    <row r="47" customFormat="false" ht="12.75" hidden="false" customHeight="false" outlineLevel="0" collapsed="false">
      <c r="B47" s="8" t="n">
        <f aca="false">B43/B48</f>
        <v>2923.42303318497</v>
      </c>
    </row>
    <row r="48" customFormat="false" ht="12.75" hidden="false" customHeight="false" outlineLevel="0" collapsed="false">
      <c r="B48" s="8" t="n">
        <f aca="false">SUM(B27:V27)</f>
        <v>7365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2001-09-06T16:37:02Z</dcterms:created>
  <dc:creator>mtaylor5</dc:creator>
  <dc:description/>
  <dc:language>en-US</dc:language>
  <cp:lastModifiedBy>Trevor Woods</cp:lastModifiedBy>
  <dcterms:modified xsi:type="dcterms:W3CDTF">2001-09-06T17:23:02Z</dcterms:modified>
  <cp:revision>0</cp:revision>
  <dc:subject/>
  <dc:title/>
</cp:coreProperties>
</file>