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ex 9911" sheetId="1" state="visible" r:id="rId3"/>
    <sheet name="Retex 0001" sheetId="2" state="visible" r:id="rId4"/>
    <sheet name="Summar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<sst xmlns="http://schemas.openxmlformats.org/spreadsheetml/2006/main" count="63" uniqueCount="36">
  <si>
    <t xml:space="preserve">Retex, Inc.</t>
  </si>
  <si>
    <t xml:space="preserve">Contract: various</t>
  </si>
  <si>
    <t xml:space="preserve">CPR estimate</t>
  </si>
  <si>
    <t xml:space="preserve">Actual Payment</t>
  </si>
  <si>
    <t xml:space="preserve">Variance</t>
  </si>
  <si>
    <t xml:space="preserve">UA 4 RATE</t>
  </si>
  <si>
    <t xml:space="preserve">VOLUMES</t>
  </si>
  <si>
    <t xml:space="preserve"> </t>
  </si>
  <si>
    <t xml:space="preserve">VALUE</t>
  </si>
  <si>
    <t xml:space="preserve">NET RATE</t>
  </si>
  <si>
    <t xml:space="preserve">Volume Variance:</t>
  </si>
  <si>
    <t xml:space="preserve">=D8 (Volume Variance) * (B12-E12) CPR Price less UA 4 Rate</t>
  </si>
  <si>
    <t xml:space="preserve">Rate Variance:</t>
  </si>
  <si>
    <t xml:space="preserve">=(B8+D8) Actual Volumes * (C12-B12) Actual Price less CPR Price</t>
  </si>
  <si>
    <t xml:space="preserve">TOTAL IMPACT TO INCOME:</t>
  </si>
  <si>
    <t xml:space="preserve">=Volume Variance + Rate Variance</t>
  </si>
  <si>
    <t xml:space="preserve">Check Figure = ((D10/D8) less E12 UA 4 Rate) * D8 </t>
  </si>
  <si>
    <t xml:space="preserve">CHECK FIGURE</t>
  </si>
  <si>
    <t xml:space="preserve">($1,526,969)/(446,480) LESS $1.947 (UA4 RATE) BY (446,480MMBTU)</t>
  </si>
  <si>
    <t xml:space="preserve">Note:              </t>
  </si>
  <si>
    <t xml:space="preserve">Retex Inc.</t>
  </si>
  <si>
    <t xml:space="preserve">$(60,498.28) credit does not appear to be denver</t>
  </si>
  <si>
    <t xml:space="preserve">Does not look to be a problem similar to December - Deal 133309 does not cause that big of a variance, we need to </t>
  </si>
  <si>
    <t xml:space="preserve">look at this deal because there could be a true up needed</t>
  </si>
  <si>
    <t xml:space="preserve">Denver Adjustments for 0005</t>
  </si>
  <si>
    <t xml:space="preserve">Counterparty</t>
  </si>
  <si>
    <t xml:space="preserve">Prod Month</t>
  </si>
  <si>
    <t xml:space="preserve">Amount</t>
  </si>
  <si>
    <t xml:space="preserve">Retex</t>
  </si>
  <si>
    <t xml:space="preserve">0001</t>
  </si>
  <si>
    <t xml:space="preserve">*</t>
  </si>
  <si>
    <t xml:space="preserve">Enervest</t>
  </si>
  <si>
    <t xml:space="preserve">Total</t>
  </si>
  <si>
    <t xml:space="preserve">* This amount includes the amount on the 0001 Tab </t>
  </si>
  <si>
    <t xml:space="preserve">   as well as the adjustment already taken to the P&amp;L</t>
  </si>
  <si>
    <t xml:space="preserve">Enervest and Retex 9911 reside on West's P&amp;L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</si>
</sst>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0.00000"/>
    <numFmt numFmtId="170" formatCode="_(* #,##0.00000_);_(* \(#,##0.00000\);_(* \-??_);_(@_)"/>
    <numFmt numFmtId="171" formatCode="_(\$* #,##0_);_(\$* \(#,##0\);_(\$* \-??_);_(@_)"/>
    <numFmt numFmtId="172" formatCode="\$#,##0_);[RED]&quot;($&quot;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0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  <c r="B2" s="4" t="n">
        <v>36465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545865</v>
      </c>
      <c r="C8" s="16" t="n">
        <v>544947</v>
      </c>
      <c r="D8" s="17" t="n">
        <f aca="false">C8-B8</f>
        <v>-918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 t="s">
        <v>7</v>
      </c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1603565.64</v>
      </c>
      <c r="C10" s="20" t="n">
        <f aca="false">1489093.25-10200</f>
        <v>1478893.25</v>
      </c>
      <c r="D10" s="21" t="n">
        <f aca="false">C10-B10</f>
        <v>-124672.39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2.93765975103734</v>
      </c>
      <c r="C12" s="24" t="n">
        <f aca="false">+C10/C8</f>
        <v>2.71382951002575</v>
      </c>
      <c r="D12" s="25"/>
      <c r="E12" s="14" t="n">
        <v>2.889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44.6696514522823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121975.618348548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122020.288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7</v>
      </c>
      <c r="B42" s="0"/>
    </row>
    <row r="43" customFormat="false" ht="12.75" hidden="false" customHeight="false" outlineLevel="0" collapsed="false">
      <c r="A43" s="43" t="s">
        <v>7</v>
      </c>
      <c r="B43" s="0"/>
    </row>
    <row r="44" customFormat="false" ht="12.75" hidden="false" customHeight="false" outlineLevel="0" collapsed="false">
      <c r="A44" s="43" t="s">
        <v>7</v>
      </c>
      <c r="B44" s="0"/>
    </row>
    <row r="45" customFormat="false" ht="12.75" hidden="false" customHeight="false" outlineLevel="0" collapsed="false">
      <c r="A45" s="45" t="s">
        <v>7</v>
      </c>
      <c r="B45" s="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2" width="16.84"/>
    <col collapsed="false" customWidth="true" hidden="false" outlineLevel="0" max="4" min="4" style="2" width="14.99"/>
    <col collapsed="false" customWidth="true" hidden="false" outlineLevel="0" max="5" min="5" style="2" width="10.99"/>
    <col collapsed="false" customWidth="true" hidden="false" outlineLevel="0" max="6" min="6" style="2" width="15.56"/>
    <col collapsed="false" customWidth="false" hidden="false" outlineLevel="0" max="257" min="7" style="2" width="9.14"/>
  </cols>
  <sheetData>
    <row r="1" customFormat="false" ht="15.75" hidden="false" customHeight="false" outlineLevel="0" collapsed="false">
      <c r="A1" s="3" t="s">
        <v>20</v>
      </c>
    </row>
    <row r="2" customFormat="false" ht="15.75" hidden="false" customHeight="false" outlineLevel="0" collapsed="false">
      <c r="A2" s="3" t="s">
        <v>1</v>
      </c>
      <c r="B2" s="4" t="n">
        <v>36526</v>
      </c>
    </row>
    <row r="3" customFormat="false" ht="15.75" hidden="false" customHeight="false" outlineLevel="0" collapsed="false">
      <c r="A3" s="3"/>
    </row>
    <row r="4" customFormat="false" ht="16.5" hidden="false" customHeight="false" outlineLevel="0" collapsed="false">
      <c r="A4" s="5"/>
    </row>
    <row r="5" customFormat="false" ht="12.75" hidden="false" customHeight="false" outlineLevel="0" collapsed="false">
      <c r="A5" s="6"/>
      <c r="B5" s="7"/>
      <c r="C5" s="8"/>
      <c r="D5" s="8"/>
      <c r="E5" s="9"/>
    </row>
    <row r="6" customFormat="false" ht="13.5" hidden="false" customHeight="false" outlineLevel="0" collapsed="false">
      <c r="A6" s="10"/>
      <c r="B6" s="11" t="s">
        <v>2</v>
      </c>
      <c r="C6" s="11" t="s">
        <v>3</v>
      </c>
      <c r="D6" s="11" t="s">
        <v>4</v>
      </c>
      <c r="E6" s="12" t="s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0"/>
      <c r="B7" s="13"/>
      <c r="C7" s="13"/>
      <c r="D7" s="13"/>
      <c r="E7" s="14"/>
    </row>
    <row r="8" customFormat="false" ht="12.75" hidden="false" customHeight="false" outlineLevel="0" collapsed="false">
      <c r="A8" s="15" t="s">
        <v>6</v>
      </c>
      <c r="B8" s="16" t="n">
        <v>577124</v>
      </c>
      <c r="C8" s="16" t="n">
        <f aca="false">151435+139500+121985+155000+9204</f>
        <v>577124</v>
      </c>
      <c r="D8" s="17" t="n">
        <f aca="false">C8-B8</f>
        <v>0</v>
      </c>
      <c r="E8" s="18"/>
      <c r="F8" s="16" t="s">
        <v>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0"/>
      <c r="B9" s="13"/>
      <c r="C9" s="13"/>
      <c r="D9" s="13"/>
      <c r="E9" s="14"/>
    </row>
    <row r="10" customFormat="false" ht="12.75" hidden="false" customHeight="false" outlineLevel="0" collapsed="false">
      <c r="A10" s="19" t="s">
        <v>8</v>
      </c>
      <c r="B10" s="20" t="n">
        <v>1268478.27</v>
      </c>
      <c r="C10" s="20" t="n">
        <f aca="false">288180.81+329220+268367+306125+19604.52+23250-67009.99</f>
        <v>1167737.34</v>
      </c>
      <c r="D10" s="21" t="n">
        <f aca="false">C10-B10</f>
        <v>-100740.93</v>
      </c>
      <c r="E10" s="22"/>
      <c r="F10" s="23" t="s">
        <v>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10"/>
      <c r="B11" s="13"/>
      <c r="C11" s="13"/>
      <c r="D11" s="13"/>
      <c r="E11" s="14"/>
    </row>
    <row r="12" customFormat="false" ht="12.75" hidden="false" customHeight="false" outlineLevel="0" collapsed="false">
      <c r="A12" s="10" t="s">
        <v>9</v>
      </c>
      <c r="B12" s="24" t="n">
        <f aca="false">+B10/B8</f>
        <v>2.19793020217492</v>
      </c>
      <c r="C12" s="24" t="n">
        <f aca="false">+C10/C8</f>
        <v>2.02337338249666</v>
      </c>
      <c r="D12" s="25"/>
      <c r="E12" s="14" t="n">
        <v>2.158</v>
      </c>
    </row>
    <row r="13" customFormat="false" ht="13.5" hidden="false" customHeight="false" outlineLevel="0" collapsed="false">
      <c r="A13" s="26"/>
      <c r="B13" s="27"/>
      <c r="C13" s="27"/>
      <c r="D13" s="27"/>
      <c r="E13" s="28"/>
    </row>
    <row r="14" customFormat="false" ht="12.75" hidden="false" customHeight="false" outlineLevel="0" collapsed="false">
      <c r="A14" s="29"/>
      <c r="B14" s="13"/>
      <c r="C14" s="13"/>
      <c r="D14" s="13"/>
      <c r="E14" s="13"/>
    </row>
    <row r="15" customFormat="false" ht="12.75" hidden="false" customHeight="false" outlineLevel="0" collapsed="false">
      <c r="A15" s="29"/>
      <c r="B15" s="13"/>
      <c r="C15" s="13"/>
      <c r="D15" s="13"/>
      <c r="E15" s="13"/>
    </row>
    <row r="16" customFormat="false" ht="13.5" hidden="false" customHeight="false" outlineLevel="0" collapsed="false"/>
    <row r="17" customFormat="false" ht="12.75" hidden="false" customHeight="false" outlineLevel="0" collapsed="false">
      <c r="A17" s="6"/>
      <c r="B17" s="8"/>
      <c r="C17" s="8"/>
      <c r="D17" s="8"/>
      <c r="E17" s="9"/>
    </row>
    <row r="18" customFormat="false" ht="12.75" hidden="false" customHeight="false" outlineLevel="0" collapsed="false">
      <c r="A18" s="30" t="s">
        <v>10</v>
      </c>
      <c r="B18" s="13"/>
      <c r="C18" s="13"/>
      <c r="D18" s="13"/>
      <c r="E18" s="14"/>
    </row>
    <row r="19" customFormat="false" ht="12.75" hidden="false" customHeight="false" outlineLevel="0" collapsed="false">
      <c r="A19" s="10"/>
      <c r="B19" s="13"/>
      <c r="C19" s="13"/>
      <c r="D19" s="13"/>
      <c r="E19" s="14"/>
    </row>
    <row r="20" customFormat="false" ht="12.75" hidden="false" customHeight="false" outlineLevel="0" collapsed="false">
      <c r="A20" s="31"/>
      <c r="B20" s="32" t="n">
        <f aca="false">D8*(+B12-E12)*-1</f>
        <v>-0</v>
      </c>
      <c r="C20" s="13" t="s">
        <v>11</v>
      </c>
      <c r="D20" s="13"/>
      <c r="E20" s="14"/>
    </row>
    <row r="21" customFormat="false" ht="13.5" hidden="false" customHeight="false" outlineLevel="0" collapsed="false">
      <c r="A21" s="26"/>
      <c r="B21" s="27"/>
      <c r="C21" s="27"/>
      <c r="D21" s="27"/>
      <c r="E21" s="28"/>
    </row>
    <row r="22" customFormat="false" ht="14.25" hidden="false" customHeight="true" outlineLevel="0" collapsed="false">
      <c r="A22" s="29"/>
      <c r="B22" s="13"/>
      <c r="C22" s="13"/>
      <c r="D22" s="13"/>
    </row>
    <row r="23" customFormat="false" ht="15" hidden="false" customHeight="true" outlineLevel="0" collapsed="false">
      <c r="A23" s="29"/>
      <c r="B23" s="13"/>
      <c r="C23" s="13"/>
      <c r="D23" s="13"/>
    </row>
    <row r="24" customFormat="false" ht="13.5" hidden="false" customHeight="false" outlineLevel="0" collapsed="false"/>
    <row r="25" customFormat="false" ht="12.75" hidden="false" customHeight="false" outlineLevel="0" collapsed="false">
      <c r="A25" s="6"/>
      <c r="B25" s="8"/>
      <c r="C25" s="8"/>
      <c r="D25" s="8"/>
      <c r="E25" s="9"/>
    </row>
    <row r="26" customFormat="false" ht="12.75" hidden="false" customHeight="false" outlineLevel="0" collapsed="false">
      <c r="A26" s="30" t="s">
        <v>12</v>
      </c>
      <c r="B26" s="13"/>
      <c r="C26" s="13"/>
      <c r="D26" s="13"/>
      <c r="E26" s="14"/>
    </row>
    <row r="27" customFormat="false" ht="12.75" hidden="false" customHeight="false" outlineLevel="0" collapsed="false">
      <c r="A27" s="30"/>
      <c r="B27" s="13"/>
      <c r="C27" s="13"/>
      <c r="D27" s="13"/>
      <c r="E27" s="14"/>
    </row>
    <row r="28" customFormat="false" ht="12.75" hidden="false" customHeight="false" outlineLevel="0" collapsed="false">
      <c r="A28" s="31"/>
      <c r="B28" s="32" t="n">
        <f aca="false">(D8+B8)*(+C12-B12)*-1</f>
        <v>100740.93</v>
      </c>
      <c r="C28" s="13" t="s">
        <v>13</v>
      </c>
      <c r="D28" s="13"/>
      <c r="E28" s="14"/>
    </row>
    <row r="29" customFormat="false" ht="13.5" hidden="false" customHeight="false" outlineLevel="0" collapsed="false">
      <c r="A29" s="26"/>
      <c r="B29" s="27"/>
      <c r="C29" s="27"/>
      <c r="D29" s="27"/>
      <c r="E29" s="28"/>
    </row>
    <row r="30" customFormat="false" ht="12.75" hidden="false" customHeight="false" outlineLevel="0" collapsed="false">
      <c r="A30" s="29"/>
      <c r="B30" s="13"/>
      <c r="C30" s="13"/>
      <c r="D30" s="13"/>
      <c r="E30" s="13"/>
    </row>
    <row r="31" customFormat="false" ht="12.75" hidden="false" customHeight="false" outlineLevel="0" collapsed="false">
      <c r="A31" s="29"/>
      <c r="B31" s="13"/>
      <c r="C31" s="13"/>
      <c r="D31" s="13"/>
      <c r="E31" s="13"/>
    </row>
    <row r="32" customFormat="false" ht="13.5" hidden="false" customHeight="false" outlineLevel="0" collapsed="false">
      <c r="A32" s="29"/>
      <c r="B32" s="13"/>
      <c r="C32" s="13"/>
      <c r="D32" s="13"/>
      <c r="E32" s="13"/>
    </row>
    <row r="33" customFormat="false" ht="12.75" hidden="false" customHeight="false" outlineLevel="0" collapsed="false">
      <c r="A33" s="33"/>
      <c r="B33" s="7"/>
      <c r="C33" s="34"/>
      <c r="D33" s="8"/>
      <c r="E33" s="9"/>
    </row>
    <row r="34" customFormat="false" ht="12.75" hidden="false" customHeight="false" outlineLevel="0" collapsed="false">
      <c r="A34" s="35"/>
      <c r="B34" s="29" t="s">
        <v>14</v>
      </c>
      <c r="C34" s="29"/>
      <c r="D34" s="36"/>
      <c r="E34" s="37"/>
    </row>
    <row r="35" customFormat="false" ht="12.75" hidden="false" customHeight="false" outlineLevel="0" collapsed="false">
      <c r="A35" s="38"/>
      <c r="B35" s="29"/>
      <c r="C35" s="13"/>
      <c r="D35" s="13"/>
      <c r="E35" s="14"/>
    </row>
    <row r="36" customFormat="false" ht="12.75" hidden="false" customHeight="false" outlineLevel="0" collapsed="false">
      <c r="A36" s="35"/>
      <c r="B36" s="32" t="n">
        <f aca="false">B20+B28</f>
        <v>100740.93</v>
      </c>
      <c r="C36" s="36" t="s">
        <v>15</v>
      </c>
      <c r="D36" s="36"/>
      <c r="E36" s="37"/>
    </row>
    <row r="37" customFormat="false" ht="13.5" hidden="false" customHeight="false" outlineLevel="0" collapsed="false">
      <c r="A37" s="39"/>
      <c r="B37" s="11"/>
      <c r="C37" s="27"/>
      <c r="D37" s="27"/>
      <c r="E37" s="28"/>
    </row>
    <row r="38" customFormat="false" ht="12.75" hidden="false" customHeight="true" outlineLevel="0" collapsed="false">
      <c r="C38" s="2" t="s">
        <v>16</v>
      </c>
    </row>
    <row r="39" customFormat="false" ht="12.75" hidden="true" customHeight="false" outlineLevel="0" collapsed="false">
      <c r="A39" s="40" t="s">
        <v>17</v>
      </c>
      <c r="B39" s="41" t="e">
        <f aca="false">#REF!+#REF!</f>
        <v>#REF!</v>
      </c>
      <c r="C39" s="2" t="s">
        <v>18</v>
      </c>
    </row>
    <row r="40" customFormat="false" ht="12.75" hidden="false" customHeight="false" outlineLevel="0" collapsed="false">
      <c r="A40" s="42"/>
    </row>
    <row r="41" customFormat="false" ht="12.75" hidden="false" customHeight="false" outlineLevel="0" collapsed="false">
      <c r="A41" s="43" t="s">
        <v>19</v>
      </c>
      <c r="B41" s="0"/>
    </row>
    <row r="42" customFormat="false" ht="12.75" hidden="false" customHeight="false" outlineLevel="0" collapsed="false">
      <c r="A42" s="44" t="s">
        <v>21</v>
      </c>
      <c r="B42" s="0"/>
    </row>
    <row r="43" customFormat="false" ht="12.75" hidden="false" customHeight="false" outlineLevel="0" collapsed="false">
      <c r="A43" s="43" t="s">
        <v>22</v>
      </c>
      <c r="B43" s="0"/>
    </row>
    <row r="44" customFormat="false" ht="12.75" hidden="false" customHeight="false" outlineLevel="0" collapsed="false">
      <c r="A44" s="43" t="s">
        <v>23</v>
      </c>
      <c r="B44" s="0"/>
    </row>
    <row r="45" customFormat="false" ht="12.75" hidden="false" customHeight="false" outlineLevel="0" collapsed="false">
      <c r="A45" s="43"/>
      <c r="B45" s="0"/>
    </row>
    <row r="46" customFormat="false" ht="12.75" hidden="false" customHeight="false" outlineLevel="0" collapsed="false">
      <c r="A46" s="45" t="s">
        <v>7</v>
      </c>
      <c r="B46" s="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  <row r="54" customFormat="false" ht="12.75" hidden="false" customHeight="false" outlineLevel="0" collapsed="false">
      <c r="A54" s="40"/>
    </row>
  </sheetData>
  <mergeCells count="1">
    <mergeCell ref="B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1.42"/>
    <col collapsed="false" customWidth="true" hidden="false" outlineLevel="0" max="3" min="3" style="0" width="12.28"/>
  </cols>
  <sheetData>
    <row r="2" customFormat="false" ht="15.75" hidden="false" customHeight="false" outlineLevel="0" collapsed="false">
      <c r="C2" s="46" t="s">
        <v>24</v>
      </c>
    </row>
    <row r="4" customFormat="false" ht="12.75" hidden="false" customHeight="false" outlineLevel="0" collapsed="false">
      <c r="A4" s="0" t="s">
        <v>25</v>
      </c>
      <c r="B4" s="0" t="s">
        <v>26</v>
      </c>
      <c r="C4" s="0" t="s">
        <v>27</v>
      </c>
    </row>
    <row r="5" customFormat="false" ht="12.75" hidden="false" customHeight="false" outlineLevel="0" collapsed="false">
      <c r="A5" s="0" t="s">
        <v>28</v>
      </c>
      <c r="B5" s="0" t="n">
        <v>9911</v>
      </c>
      <c r="C5" s="47" t="n">
        <v>122020</v>
      </c>
    </row>
    <row r="6" customFormat="false" ht="12.75" hidden="false" customHeight="false" outlineLevel="0" collapsed="false">
      <c r="B6" s="48" t="s">
        <v>29</v>
      </c>
      <c r="C6" s="47" t="n">
        <f aca="false">100741+30257</f>
        <v>130998</v>
      </c>
      <c r="D6" s="0" t="s">
        <v>30</v>
      </c>
    </row>
    <row r="7" customFormat="false" ht="12.75" hidden="false" customHeight="false" outlineLevel="0" collapsed="false">
      <c r="A7" s="0" t="s">
        <v>31</v>
      </c>
      <c r="B7" s="0" t="n">
        <v>9909</v>
      </c>
      <c r="C7" s="47" t="n">
        <v>40599</v>
      </c>
    </row>
    <row r="8" customFormat="false" ht="12.75" hidden="false" customHeight="false" outlineLevel="0" collapsed="false">
      <c r="B8" s="0" t="n">
        <v>9910</v>
      </c>
      <c r="C8" s="47" t="n">
        <v>31258</v>
      </c>
    </row>
    <row r="9" customFormat="false" ht="12.75" hidden="false" customHeight="false" outlineLevel="0" collapsed="false">
      <c r="B9" s="0" t="n">
        <v>9911</v>
      </c>
      <c r="C9" s="47" t="n">
        <v>80684</v>
      </c>
    </row>
    <row r="10" customFormat="false" ht="12.75" hidden="false" customHeight="false" outlineLevel="0" collapsed="false">
      <c r="B10" s="0" t="n">
        <v>9912</v>
      </c>
      <c r="C10" s="49" t="n">
        <v>29782</v>
      </c>
    </row>
    <row r="12" customFormat="false" ht="12.75" hidden="false" customHeight="false" outlineLevel="0" collapsed="false">
      <c r="A12" s="0" t="s">
        <v>32</v>
      </c>
      <c r="C12" s="50" t="n">
        <f aca="false">SUM(C5:C11)</f>
        <v>435341</v>
      </c>
    </row>
    <row r="15" customFormat="false" ht="12.75" hidden="false" customHeight="false" outlineLevel="0" collapsed="false">
      <c r="A15" s="0" t="s">
        <v>33</v>
      </c>
    </row>
    <row r="16" customFormat="false" ht="12.75" hidden="false" customHeight="false" outlineLevel="0" collapsed="false">
      <c r="A16" s="0" t="s">
        <v>34</v>
      </c>
    </row>
    <row r="18" customFormat="false" ht="12.75" hidden="false" customHeight="false" outlineLevel="0" collapsed="false">
      <c r="A18" s="0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2000-05-12T11:46:41Z</dcterms:created>
  <dc:creator>plove</dc:creator>
  <dc:description/>
  <dc:language>en-US</dc:language>
  <cp:lastModifiedBy>plove</cp:lastModifiedBy>
  <cp:lastPrinted>2000-05-12T11:56:26Z</cp:lastPrinted>
  <cp:revision>0</cp:revision>
  <dc:subject/>
  <dc:title/>
</cp:coreProperties>
</file>