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" sheetId="1" state="visible" r:id="rId3"/>
    <sheet name="Bal of Month" sheetId="2" state="visible" r:id="rId4"/>
    <sheet name="You Call I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<sst xmlns="http://schemas.openxmlformats.org/spreadsheetml/2006/main" count="130" uniqueCount="68">
  <si>
    <t xml:space="preserve">MWH</t>
  </si>
  <si>
    <t xml:space="preserve">BID</t>
  </si>
  <si>
    <t xml:space="preserve">ASK</t>
  </si>
  <si>
    <t xml:space="preserve">On Peak</t>
  </si>
  <si>
    <t xml:space="preserve">HLH</t>
  </si>
  <si>
    <t xml:space="preserve"> </t>
  </si>
  <si>
    <t xml:space="preserve">LLH</t>
  </si>
  <si>
    <t xml:space="preserve">Off Peak</t>
  </si>
  <si>
    <t xml:space="preserve">FLAT</t>
  </si>
  <si>
    <t xml:space="preserve">`</t>
  </si>
  <si>
    <t xml:space="preserve">S</t>
  </si>
  <si>
    <t xml:space="preserve">Flat</t>
  </si>
  <si>
    <t xml:space="preserve">Flat </t>
  </si>
  <si>
    <t xml:space="preserve">Q2-02</t>
  </si>
  <si>
    <t xml:space="preserve">Q3-02</t>
  </si>
  <si>
    <t xml:space="preserve">Q4-02</t>
  </si>
  <si>
    <t xml:space="preserve">Q1-02</t>
  </si>
  <si>
    <t xml:space="preserve">Q4-00</t>
  </si>
  <si>
    <t xml:space="preserve">Quarterly Calculator</t>
  </si>
  <si>
    <t xml:space="preserve">Q3</t>
  </si>
  <si>
    <t xml:space="preserve">Input Monthly Prices: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</si>
  <si>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</si>
  <si>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</si>
  <si>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</si>
  <si>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</si>
  <si>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</si>
  <si>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</si>
  <si>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</si>
  <si>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</si>
  <si>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</si>
  <si>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</si>
  <si>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</si>
  <si>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</si>
  <si>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Q3 price</t>
  </si>
  <si>
    <t xml:space="preserve">Q4 price</t>
  </si>
  <si>
    <t xml:space="preserve">Q1 price</t>
  </si>
  <si>
    <t xml:space="preserve">Q2 price</t>
  </si>
  <si>
    <r>
      <rPr>
        <b val="true"/>
        <u val="single"/>
        <sz val="12"/>
        <rFont val="Arial"/>
        <family val="2"/>
      </rPr>
      <t xml:space="preserve">Balance of Month   </t>
    </r>
    <r>
      <rPr>
        <b val="true"/>
        <sz val="10"/>
        <rFont val="Arial"/>
        <family val="2"/>
      </rPr>
      <t xml:space="preserve">(25 MW Block)</t>
    </r>
  </si>
  <si>
    <t xml:space="preserve">Days</t>
  </si>
  <si>
    <t xml:space="preserve">Price</t>
  </si>
  <si>
    <t xml:space="preserve">Buy</t>
  </si>
  <si>
    <t xml:space="preserve">at</t>
  </si>
  <si>
    <t xml:space="preserve">and</t>
  </si>
  <si>
    <t xml:space="preserve">Sell</t>
  </si>
  <si>
    <t xml:space="preserve">     To Breakeven :</t>
  </si>
  <si>
    <t xml:space="preserve">     To Show Profit :</t>
  </si>
  <si>
    <t xml:space="preserve"> =</t>
  </si>
  <si>
    <t xml:space="preserve">16 Hr Schedules</t>
  </si>
  <si>
    <t xml:space="preserve">You Call It !</t>
  </si>
  <si>
    <t xml:space="preserve"># of HLH Days =</t>
  </si>
  <si>
    <t xml:space="preserve"># of LLH Days =</t>
  </si>
  <si>
    <t xml:space="preserve">Wheeling</t>
  </si>
  <si>
    <t xml:space="preserve">Losses</t>
  </si>
  <si>
    <t xml:space="preserve">Delivered Price</t>
  </si>
  <si>
    <t xml:space="preserve">Price for HLH  =</t>
  </si>
  <si>
    <t xml:space="preserve">Price for LLH  =</t>
  </si>
  <si>
    <t xml:space="preserve">24 Hr Schedules</t>
  </si>
  <si>
    <t xml:space="preserve">Price for 16 LLH =</t>
  </si>
  <si>
    <t xml:space="preserve">Price for 8 LLH =</t>
  </si>
  <si>
    <t xml:space="preserve">Flat Price =</t>
  </si>
  <si>
    <t xml:space="preserve">"Off Peak" Price  =</t>
  </si>
  <si>
    <t xml:space="preserve">KW Month  to  MWH</t>
  </si>
  <si>
    <t xml:space="preserve">Hours per Month</t>
  </si>
  <si>
    <t xml:space="preserve">KW Month Price =</t>
  </si>
  <si>
    <t xml:space="preserve">Days per Month =</t>
  </si>
  <si>
    <t xml:space="preserve"># of hrs/month =</t>
  </si>
  <si>
    <t xml:space="preserve">Hours per Month =</t>
  </si>
  <si>
    <t xml:space="preserve">$ per MWH =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</si>
</sst>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mm\-yy"/>
    <numFmt numFmtId="166" formatCode="0.00"/>
    <numFmt numFmtId="167" formatCode="\$#,##0.00"/>
    <numFmt numFmtId="168" formatCode="0.00%"/>
    <numFmt numFmtId="169" formatCode="#&quot;  x  16&quot;"/>
    <numFmt numFmtId="170" formatCode="#&quot;  x  16 =&quot;"/>
    <numFmt numFmtId="171" formatCode="0"/>
    <numFmt numFmtId="172" formatCode="#,##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"/>
      <family val="0"/>
    </font>
    <font>
      <i val="true"/>
      <sz val="12"/>
      <color rgb="FF0000FF"/>
      <name val="Arial"/>
      <family val="2"/>
    </font>
    <font>
      <b val="true"/>
      <i val="true"/>
      <sz val="12"/>
      <color rgb="FFFFFF00"/>
      <name val="Arial"/>
      <family val="0"/>
    </font>
    <font>
      <sz val="10"/>
      <color rgb="FF000000"/>
      <name val="Arial"/>
      <family val="2"/>
    </font>
    <font>
      <sz val="11"/>
      <name val="Arial"/>
      <family val="2"/>
    </font>
    <font>
      <b val="true"/>
      <u val="single"/>
      <sz val="12"/>
      <name val="Arial"/>
      <family val="2"/>
    </font>
    <font>
      <u val="single"/>
      <sz val="10"/>
      <name val="Arial"/>
      <family val="2"/>
    </font>
    <font>
      <b val="true"/>
      <sz val="12"/>
      <color rgb="FF00008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b val="true"/>
      <sz val="12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name val="Arial"/>
      <family val="2"/>
    </font>
    <font>
      <b val="true"/>
      <sz val="12"/>
      <color rgb="FF800000"/>
      <name val="Arial"/>
      <family val="0"/>
    </font>
    <font>
      <b val="true"/>
      <sz val="14"/>
      <color rgb="FF800000"/>
      <name val="Arial"/>
      <family val="2"/>
    </font>
    <font>
      <b val="true"/>
      <sz val="12"/>
      <name val="Arial"/>
      <family val="0"/>
    </font>
    <font>
      <sz val="8"/>
      <color rgb="FF800000"/>
      <name val="Arial"/>
      <family val="2"/>
    </font>
    <font>
      <b val="true"/>
      <sz val="12"/>
      <color rgb="FF33339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>
        <color rgb="FF808080"/>
      </top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808080"/>
      </top>
      <bottom style="thin">
        <color rgb="FFFFFFFF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2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2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2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S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</cols>
  <sheetData>
    <row r="2" customFormat="false" ht="12.75" hidden="false" customHeight="false" outlineLevel="0" collapsed="false">
      <c r="B2" s="1"/>
      <c r="C2" s="1"/>
      <c r="D2" s="2" t="s">
        <v>0</v>
      </c>
      <c r="E2" s="2" t="s">
        <v>1</v>
      </c>
      <c r="F2" s="2" t="s">
        <v>2</v>
      </c>
      <c r="G2" s="2"/>
      <c r="H2" s="2"/>
      <c r="I2" s="2"/>
      <c r="J2" s="2"/>
      <c r="K2" s="2"/>
      <c r="N2" s="3" t="n">
        <v>36161</v>
      </c>
      <c r="O2" s="3" t="n">
        <v>36192</v>
      </c>
      <c r="P2" s="3" t="n">
        <v>36220</v>
      </c>
      <c r="Q2" s="3" t="n">
        <v>36251</v>
      </c>
      <c r="R2" s="3" t="n">
        <v>36281</v>
      </c>
      <c r="S2" s="3" t="n">
        <v>36312</v>
      </c>
      <c r="AM2" s="4"/>
    </row>
    <row r="3" customFormat="false" ht="15" hidden="false" customHeight="false" outlineLevel="0" collapsed="false">
      <c r="B3" s="5" t="s">
        <v>3</v>
      </c>
      <c r="C3" s="6"/>
      <c r="D3" s="7" t="n">
        <v>80</v>
      </c>
      <c r="E3" s="8" t="n">
        <v>26</v>
      </c>
      <c r="F3" s="8" t="n">
        <v>105</v>
      </c>
      <c r="G3" s="9"/>
      <c r="H3" s="9"/>
      <c r="I3" s="9"/>
      <c r="J3" s="9"/>
      <c r="K3" s="10"/>
      <c r="M3" s="11" t="s">
        <v>4</v>
      </c>
      <c r="N3" s="0" t="n">
        <v>400</v>
      </c>
      <c r="O3" s="0" t="n">
        <v>384</v>
      </c>
      <c r="P3" s="0" t="n">
        <v>432</v>
      </c>
      <c r="Q3" s="0" t="n">
        <v>416</v>
      </c>
      <c r="R3" s="0" t="n">
        <v>400</v>
      </c>
      <c r="S3" s="0" t="n">
        <v>416</v>
      </c>
    </row>
    <row r="4" customFormat="false" ht="12.75" hidden="false" customHeight="false" outlineLevel="0" collapsed="false">
      <c r="B4" s="6"/>
      <c r="C4" s="6"/>
      <c r="D4" s="12"/>
      <c r="E4" s="12" t="s">
        <v>5</v>
      </c>
      <c r="F4" s="12"/>
      <c r="G4" s="1"/>
      <c r="H4" s="1"/>
      <c r="I4" s="1"/>
      <c r="J4" s="1"/>
      <c r="K4" s="1"/>
      <c r="M4" s="11" t="s">
        <v>6</v>
      </c>
      <c r="N4" s="0" t="n">
        <v>344</v>
      </c>
      <c r="O4" s="0" t="n">
        <v>288</v>
      </c>
      <c r="P4" s="0" t="n">
        <v>312</v>
      </c>
      <c r="Q4" s="0" t="n">
        <v>304</v>
      </c>
      <c r="R4" s="0" t="n">
        <v>344</v>
      </c>
      <c r="S4" s="0" t="n">
        <v>304</v>
      </c>
    </row>
    <row r="5" customFormat="false" ht="15" hidden="false" customHeight="false" outlineLevel="0" collapsed="false">
      <c r="B5" s="13" t="s">
        <v>7</v>
      </c>
      <c r="C5" s="6"/>
      <c r="D5" s="7" t="n">
        <v>232</v>
      </c>
      <c r="E5" s="8" t="n">
        <v>19</v>
      </c>
      <c r="F5" s="8" t="n">
        <v>48.5</v>
      </c>
      <c r="G5" s="9"/>
      <c r="H5" s="9"/>
      <c r="I5" s="9"/>
      <c r="J5" s="9"/>
      <c r="K5" s="10"/>
      <c r="M5" s="11" t="s">
        <v>8</v>
      </c>
      <c r="N5" s="0" t="n">
        <v>744</v>
      </c>
      <c r="O5" s="0" t="n">
        <v>672</v>
      </c>
      <c r="P5" s="0" t="n">
        <v>744</v>
      </c>
      <c r="Q5" s="0" t="n">
        <v>720</v>
      </c>
      <c r="R5" s="0" t="n">
        <v>744</v>
      </c>
      <c r="S5" s="0" t="n">
        <v>720</v>
      </c>
    </row>
    <row r="6" customFormat="false" ht="12.75" hidden="false" customHeight="false" outlineLevel="0" collapsed="false">
      <c r="B6" s="6"/>
      <c r="C6" s="6"/>
      <c r="D6" s="12" t="s">
        <v>5</v>
      </c>
      <c r="E6" s="12"/>
      <c r="F6" s="12"/>
      <c r="G6" s="1"/>
      <c r="H6" s="1"/>
      <c r="I6" s="1"/>
      <c r="J6" s="1"/>
      <c r="K6" s="1"/>
      <c r="BR6" s="0" t="s">
        <v>9</v>
      </c>
      <c r="BS6" s="0" t="s">
        <v>10</v>
      </c>
    </row>
    <row r="7" customFormat="false" ht="15.75" hidden="false" customHeight="false" outlineLevel="0" collapsed="false">
      <c r="B7" s="13" t="s">
        <v>11</v>
      </c>
      <c r="C7" s="6"/>
      <c r="D7" s="14" t="n">
        <f aca="false">D3+D5</f>
        <v>312</v>
      </c>
      <c r="E7" s="15" t="n">
        <f aca="false">E3*(D3/D7)+E5*(D5/D7)</f>
        <v>20.7948717948718</v>
      </c>
      <c r="F7" s="15" t="n">
        <f aca="false">F3*(D3/D7)+F5*(D5/D7)</f>
        <v>62.9871794871795</v>
      </c>
      <c r="G7" s="9"/>
      <c r="H7" s="9"/>
      <c r="I7" s="9"/>
      <c r="J7" s="9"/>
      <c r="K7" s="10"/>
    </row>
    <row r="8" customFormat="false" ht="12.75" hidden="false" customHeight="false" outlineLevel="0" collapsed="false">
      <c r="B8" s="6"/>
      <c r="C8" s="6"/>
      <c r="D8" s="1"/>
      <c r="E8" s="1"/>
      <c r="F8" s="1"/>
      <c r="G8" s="1"/>
      <c r="H8" s="1"/>
      <c r="I8" s="1"/>
      <c r="J8" s="1"/>
      <c r="K8" s="1"/>
      <c r="N8" s="3" t="n">
        <v>36342</v>
      </c>
      <c r="O8" s="3" t="n">
        <v>36373</v>
      </c>
      <c r="P8" s="3" t="n">
        <v>36770</v>
      </c>
      <c r="Q8" s="3" t="n">
        <v>36800</v>
      </c>
      <c r="R8" s="3" t="n">
        <v>36831</v>
      </c>
      <c r="S8" s="3" t="n">
        <v>36861</v>
      </c>
    </row>
    <row r="9" customFormat="false" ht="12.75" hidden="false" customHeight="false" outlineLevel="0" collapsed="false">
      <c r="B9" s="16"/>
      <c r="C9" s="16"/>
      <c r="D9" s="1"/>
      <c r="E9" s="1"/>
      <c r="F9" s="1"/>
      <c r="G9" s="1"/>
      <c r="H9" s="1"/>
      <c r="I9" s="1"/>
      <c r="J9" s="1"/>
      <c r="K9" s="1"/>
      <c r="M9" s="11" t="s">
        <v>4</v>
      </c>
      <c r="N9" s="0" t="n">
        <v>416</v>
      </c>
      <c r="O9" s="0" t="n">
        <v>416</v>
      </c>
      <c r="P9" s="0" t="n">
        <v>384</v>
      </c>
      <c r="Q9" s="0" t="n">
        <v>432</v>
      </c>
      <c r="R9" s="0" t="n">
        <v>400</v>
      </c>
      <c r="S9" s="0" t="n">
        <v>400</v>
      </c>
    </row>
    <row r="10" customFormat="false" ht="12.75" hidden="false" customHeight="false" outlineLevel="0" collapsed="false">
      <c r="M10" s="11" t="s">
        <v>6</v>
      </c>
      <c r="N10" s="0" t="n">
        <v>328</v>
      </c>
      <c r="O10" s="0" t="n">
        <v>328</v>
      </c>
      <c r="P10" s="0" t="n">
        <v>336</v>
      </c>
      <c r="Q10" s="0" t="n">
        <v>312</v>
      </c>
      <c r="R10" s="0" t="n">
        <v>320</v>
      </c>
      <c r="S10" s="0" t="n">
        <v>344</v>
      </c>
    </row>
    <row r="11" customFormat="false" ht="12.75" hidden="false" customHeight="false" outlineLevel="0" collapsed="false">
      <c r="M11" s="11" t="s">
        <v>8</v>
      </c>
      <c r="N11" s="0" t="n">
        <v>744</v>
      </c>
      <c r="O11" s="0" t="n">
        <v>744</v>
      </c>
      <c r="P11" s="0" t="n">
        <f aca="false">SUM(P9:P10)</f>
        <v>720</v>
      </c>
      <c r="Q11" s="0" t="n">
        <f aca="false">SUM(Q9:Q10)</f>
        <v>744</v>
      </c>
      <c r="R11" s="0" t="n">
        <f aca="false">SUM(R9:R10)</f>
        <v>720</v>
      </c>
      <c r="S11" s="0" t="n">
        <f aca="false">SUM(S9:S10)</f>
        <v>744</v>
      </c>
    </row>
    <row r="12" customFormat="false" ht="12.75" hidden="false" customHeight="false" outlineLevel="0" collapsed="false">
      <c r="B12" s="1"/>
      <c r="C12" s="1"/>
      <c r="D12" s="2" t="s">
        <v>0</v>
      </c>
      <c r="E12" s="2" t="s">
        <v>1</v>
      </c>
      <c r="F12" s="2" t="s">
        <v>2</v>
      </c>
      <c r="G12" s="2"/>
      <c r="H12" s="2"/>
      <c r="I12" s="2"/>
      <c r="J12" s="2"/>
      <c r="K12" s="2"/>
    </row>
    <row r="13" customFormat="false" ht="12.75" hidden="false" customHeight="false" outlineLevel="0" collapsed="false">
      <c r="B13" s="16" t="s">
        <v>3</v>
      </c>
      <c r="C13" s="6"/>
      <c r="D13" s="7" t="n">
        <v>16</v>
      </c>
      <c r="E13" s="8" t="n">
        <v>20</v>
      </c>
      <c r="F13" s="8" t="n">
        <v>25.25</v>
      </c>
      <c r="G13" s="9"/>
      <c r="H13" s="9"/>
      <c r="I13" s="9"/>
      <c r="J13" s="9"/>
      <c r="K13" s="10"/>
    </row>
    <row r="14" customFormat="false" ht="12.75" hidden="false" customHeight="false" outlineLevel="0" collapsed="false">
      <c r="B14" s="6"/>
      <c r="C14" s="6"/>
      <c r="D14" s="12"/>
      <c r="E14" s="12"/>
      <c r="F14" s="12"/>
      <c r="G14" s="1"/>
      <c r="H14" s="1"/>
      <c r="I14" s="1"/>
      <c r="J14" s="1"/>
      <c r="K14" s="1"/>
      <c r="N14" s="3" t="n">
        <v>37257</v>
      </c>
      <c r="O14" s="3" t="n">
        <v>37288</v>
      </c>
      <c r="P14" s="3" t="n">
        <v>37316</v>
      </c>
      <c r="Q14" s="3" t="n">
        <v>37347</v>
      </c>
      <c r="R14" s="3" t="n">
        <v>37377</v>
      </c>
      <c r="S14" s="3" t="n">
        <v>37408</v>
      </c>
    </row>
    <row r="15" customFormat="false" ht="12.75" hidden="false" customHeight="false" outlineLevel="0" collapsed="false">
      <c r="B15" s="16" t="s">
        <v>12</v>
      </c>
      <c r="C15" s="6"/>
      <c r="D15" s="7" t="n">
        <v>40</v>
      </c>
      <c r="E15" s="8" t="n">
        <v>15.5</v>
      </c>
      <c r="F15" s="8" t="n">
        <v>20</v>
      </c>
      <c r="G15" s="9"/>
      <c r="H15" s="9"/>
      <c r="I15" s="9"/>
      <c r="J15" s="9"/>
      <c r="K15" s="10"/>
      <c r="M15" s="11" t="s">
        <v>4</v>
      </c>
      <c r="N15" s="17" t="n">
        <v>416</v>
      </c>
      <c r="O15" s="17" t="n">
        <v>384</v>
      </c>
      <c r="P15" s="17" t="n">
        <v>416</v>
      </c>
      <c r="Q15" s="17" t="n">
        <v>416</v>
      </c>
      <c r="R15" s="17" t="n">
        <v>416</v>
      </c>
      <c r="S15" s="17" t="n">
        <v>400</v>
      </c>
    </row>
    <row r="16" customFormat="false" ht="12.75" hidden="false" customHeight="false" outlineLevel="0" collapsed="false">
      <c r="B16" s="6"/>
      <c r="C16" s="6"/>
      <c r="D16" s="12"/>
      <c r="E16" s="12"/>
      <c r="F16" s="12"/>
      <c r="G16" s="1"/>
      <c r="H16" s="1"/>
      <c r="I16" s="1"/>
      <c r="J16" s="1"/>
      <c r="K16" s="1"/>
      <c r="M16" s="11" t="s">
        <v>6</v>
      </c>
      <c r="N16" s="17" t="n">
        <v>328</v>
      </c>
      <c r="O16" s="17" t="n">
        <v>288</v>
      </c>
      <c r="P16" s="17" t="n">
        <v>328</v>
      </c>
      <c r="Q16" s="17" t="n">
        <v>304</v>
      </c>
      <c r="R16" s="17" t="n">
        <v>328</v>
      </c>
      <c r="S16" s="17" t="n">
        <v>320</v>
      </c>
    </row>
    <row r="17" customFormat="false" ht="15" hidden="false" customHeight="false" outlineLevel="0" collapsed="false">
      <c r="B17" s="16" t="s">
        <v>7</v>
      </c>
      <c r="C17" s="6"/>
      <c r="D17" s="14" t="n">
        <f aca="false">D15-D13</f>
        <v>24</v>
      </c>
      <c r="E17" s="15" t="n">
        <f aca="false">(E15-E13*(D13/D15))/(D17/D15)</f>
        <v>12.5</v>
      </c>
      <c r="F17" s="15" t="n">
        <f aca="false">(F15-F13*(D13/D15))/(D17/D15)</f>
        <v>16.5</v>
      </c>
      <c r="G17" s="9"/>
      <c r="H17" s="9"/>
      <c r="I17" s="9"/>
      <c r="J17" s="9"/>
      <c r="K17" s="10"/>
      <c r="M17" s="11" t="s">
        <v>8</v>
      </c>
      <c r="N17" s="17" t="n">
        <f aca="false">SUM(N15:N16)</f>
        <v>744</v>
      </c>
      <c r="O17" s="17" t="n">
        <f aca="false">SUM(O15:O16)</f>
        <v>672</v>
      </c>
      <c r="P17" s="17" t="n">
        <f aca="false">SUM(P15:P16)</f>
        <v>744</v>
      </c>
      <c r="Q17" s="17" t="n">
        <f aca="false">SUM(Q15:Q16)</f>
        <v>720</v>
      </c>
      <c r="R17" s="17" t="n">
        <f aca="false">SUM(R15:R16)</f>
        <v>744</v>
      </c>
      <c r="S17" s="17" t="n">
        <f aca="false">SUM(S15:S16)</f>
        <v>720</v>
      </c>
    </row>
    <row r="18" customFormat="false" ht="12.75" hidden="false" customHeight="false" outlineLevel="0" collapsed="false">
      <c r="B18" s="6"/>
      <c r="C18" s="6"/>
      <c r="D18" s="1"/>
      <c r="E18" s="1"/>
      <c r="F18" s="1"/>
      <c r="G18" s="1"/>
      <c r="H18" s="1"/>
      <c r="I18" s="1"/>
      <c r="J18" s="1"/>
      <c r="K18" s="1"/>
    </row>
    <row r="19" customFormat="false" ht="12.75" hidden="false" customHeight="false" outlineLevel="0" collapsed="false">
      <c r="B19" s="16"/>
      <c r="C19" s="16"/>
      <c r="D19" s="1"/>
      <c r="E19" s="1"/>
      <c r="F19" s="1"/>
      <c r="G19" s="1"/>
      <c r="H19" s="1"/>
      <c r="I19" s="1"/>
      <c r="J19" s="1"/>
      <c r="K19" s="1"/>
    </row>
    <row r="20" customFormat="false" ht="12.75" hidden="false" customHeight="false" outlineLevel="0" collapsed="false">
      <c r="N20" s="3" t="n">
        <v>37438</v>
      </c>
      <c r="O20" s="3" t="n">
        <v>37469</v>
      </c>
      <c r="P20" s="3" t="n">
        <v>37500</v>
      </c>
      <c r="Q20" s="3" t="n">
        <v>37530</v>
      </c>
      <c r="R20" s="3" t="n">
        <v>37561</v>
      </c>
      <c r="S20" s="3" t="n">
        <v>37591</v>
      </c>
    </row>
    <row r="21" customFormat="false" ht="12.75" hidden="false" customHeight="false" outlineLevel="0" collapsed="false">
      <c r="M21" s="11" t="s">
        <v>4</v>
      </c>
      <c r="N21" s="17" t="n">
        <v>416</v>
      </c>
      <c r="O21" s="17" t="n">
        <v>432</v>
      </c>
      <c r="P21" s="17" t="n">
        <v>384</v>
      </c>
      <c r="Q21" s="0" t="n">
        <v>432</v>
      </c>
      <c r="R21" s="0" t="n">
        <v>400</v>
      </c>
      <c r="S21" s="0" t="n">
        <v>400</v>
      </c>
    </row>
    <row r="22" customFormat="false" ht="12.75" hidden="false" customHeight="false" outlineLevel="0" collapsed="false">
      <c r="B22" s="1"/>
      <c r="C22" s="1"/>
      <c r="D22" s="2" t="s">
        <v>0</v>
      </c>
      <c r="E22" s="2" t="s">
        <v>1</v>
      </c>
      <c r="F22" s="2" t="s">
        <v>2</v>
      </c>
      <c r="G22" s="2"/>
      <c r="H22" s="2"/>
      <c r="I22" s="2"/>
      <c r="J22" s="2"/>
      <c r="K22" s="2"/>
      <c r="M22" s="11" t="s">
        <v>6</v>
      </c>
      <c r="N22" s="17" t="n">
        <v>328</v>
      </c>
      <c r="O22" s="17" t="n">
        <v>312</v>
      </c>
      <c r="P22" s="17" t="n">
        <v>336</v>
      </c>
      <c r="Q22" s="0" t="n">
        <v>313</v>
      </c>
      <c r="R22" s="0" t="n">
        <v>320</v>
      </c>
      <c r="S22" s="0" t="n">
        <v>344</v>
      </c>
    </row>
    <row r="23" customFormat="false" ht="12.75" hidden="false" customHeight="false" outlineLevel="0" collapsed="false">
      <c r="B23" s="16" t="s">
        <v>11</v>
      </c>
      <c r="C23" s="6"/>
      <c r="D23" s="7" t="n">
        <v>744</v>
      </c>
      <c r="E23" s="8" t="n">
        <v>14.3</v>
      </c>
      <c r="F23" s="8" t="n">
        <v>22.5</v>
      </c>
      <c r="G23" s="9"/>
      <c r="H23" s="9"/>
      <c r="I23" s="9"/>
      <c r="J23" s="9"/>
      <c r="K23" s="10"/>
      <c r="M23" s="11" t="s">
        <v>8</v>
      </c>
      <c r="N23" s="17" t="n">
        <f aca="false">SUM(N21:N22)</f>
        <v>744</v>
      </c>
      <c r="O23" s="17" t="n">
        <f aca="false">SUM(O21:O22)</f>
        <v>744</v>
      </c>
      <c r="P23" s="17" t="n">
        <f aca="false">SUM(P21:P22)</f>
        <v>720</v>
      </c>
      <c r="Q23" s="0" t="n">
        <v>745</v>
      </c>
      <c r="R23" s="0" t="n">
        <v>720</v>
      </c>
      <c r="S23" s="0" t="n">
        <v>744</v>
      </c>
    </row>
    <row r="24" customFormat="false" ht="12.75" hidden="false" customHeight="false" outlineLevel="0" collapsed="false">
      <c r="B24" s="6"/>
      <c r="C24" s="6"/>
      <c r="D24" s="12"/>
      <c r="E24" s="12"/>
      <c r="F24" s="12"/>
      <c r="G24" s="1"/>
      <c r="H24" s="1"/>
      <c r="I24" s="1"/>
      <c r="J24" s="1"/>
      <c r="K24" s="1"/>
    </row>
    <row r="25" customFormat="false" ht="12.75" hidden="false" customHeight="false" outlineLevel="0" collapsed="false">
      <c r="B25" s="16" t="s">
        <v>7</v>
      </c>
      <c r="C25" s="6"/>
      <c r="D25" s="7" t="n">
        <v>312</v>
      </c>
      <c r="E25" s="8" t="n">
        <v>12.3</v>
      </c>
      <c r="F25" s="8" t="n">
        <v>13</v>
      </c>
      <c r="G25" s="9"/>
      <c r="H25" s="9"/>
      <c r="I25" s="9"/>
      <c r="J25" s="9"/>
      <c r="K25" s="10"/>
    </row>
    <row r="26" customFormat="false" ht="12.75" hidden="false" customHeight="false" outlineLevel="0" collapsed="false">
      <c r="B26" s="6"/>
      <c r="C26" s="6"/>
      <c r="D26" s="12"/>
      <c r="E26" s="12"/>
      <c r="F26" s="12"/>
      <c r="G26" s="1"/>
      <c r="H26" s="1"/>
      <c r="I26" s="1"/>
      <c r="J26" s="1"/>
      <c r="K26" s="1"/>
      <c r="N26" s="11"/>
      <c r="O26" s="11" t="s">
        <v>13</v>
      </c>
      <c r="P26" s="11" t="s">
        <v>14</v>
      </c>
      <c r="Q26" s="11" t="s">
        <v>15</v>
      </c>
      <c r="R26" s="11" t="s">
        <v>16</v>
      </c>
      <c r="S26" s="11" t="s">
        <v>17</v>
      </c>
    </row>
    <row r="27" customFormat="false" ht="15" hidden="false" customHeight="false" outlineLevel="0" collapsed="false">
      <c r="B27" s="16" t="s">
        <v>3</v>
      </c>
      <c r="C27" s="6"/>
      <c r="D27" s="14" t="n">
        <f aca="false">D23-D25</f>
        <v>432</v>
      </c>
      <c r="E27" s="15" t="n">
        <f aca="false">(E23-E25*(D25/D23))/(D27/D23)</f>
        <v>15.7444444444444</v>
      </c>
      <c r="F27" s="15" t="n">
        <f aca="false">(F23-F25*(D25/D23))/(D27/D23)</f>
        <v>29.3611111111111</v>
      </c>
      <c r="G27" s="9"/>
      <c r="H27" s="9"/>
      <c r="I27" s="9"/>
      <c r="J27" s="9"/>
      <c r="K27" s="10"/>
      <c r="M27" s="11" t="s">
        <v>4</v>
      </c>
      <c r="O27" s="0" t="n">
        <f aca="false">SUM(Q15:S15)</f>
        <v>1232</v>
      </c>
      <c r="P27" s="0" t="n">
        <f aca="false">SUM(N21:P21)</f>
        <v>1232</v>
      </c>
      <c r="Q27" s="0" t="n">
        <f aca="false">SUM(Q21:S21)</f>
        <v>1232</v>
      </c>
      <c r="R27" s="0" t="n">
        <f aca="false">SUM(N15:P15)</f>
        <v>1216</v>
      </c>
      <c r="S27" s="0" t="n">
        <f aca="false">SUM(Q9:S9)</f>
        <v>1232</v>
      </c>
    </row>
    <row r="28" customFormat="false" ht="12.75" hidden="false" customHeight="false" outlineLevel="0" collapsed="false">
      <c r="B28" s="6"/>
      <c r="C28" s="6"/>
      <c r="D28" s="1"/>
      <c r="E28" s="1"/>
      <c r="F28" s="1"/>
      <c r="G28" s="1"/>
      <c r="H28" s="1"/>
      <c r="I28" s="1"/>
      <c r="J28" s="1"/>
      <c r="K28" s="1"/>
      <c r="M28" s="11" t="s">
        <v>6</v>
      </c>
      <c r="O28" s="0" t="n">
        <f aca="false">O29-O27</f>
        <v>952</v>
      </c>
      <c r="P28" s="0" t="n">
        <f aca="false">P29-P27</f>
        <v>976</v>
      </c>
      <c r="Q28" s="0" t="n">
        <f aca="false">Q29-Q27</f>
        <v>977</v>
      </c>
      <c r="R28" s="0" t="n">
        <f aca="false">R29-R27</f>
        <v>944</v>
      </c>
      <c r="S28" s="0" t="n">
        <f aca="false">S29-S27</f>
        <v>976</v>
      </c>
    </row>
    <row r="29" customFormat="false" ht="12.75" hidden="false" customHeight="false" outlineLevel="0" collapsed="false">
      <c r="B29" s="16"/>
      <c r="C29" s="16"/>
      <c r="D29" s="1"/>
      <c r="E29" s="1"/>
      <c r="F29" s="1"/>
      <c r="G29" s="1"/>
      <c r="H29" s="1"/>
      <c r="I29" s="1"/>
      <c r="J29" s="1"/>
      <c r="K29" s="1"/>
      <c r="M29" s="11" t="s">
        <v>8</v>
      </c>
      <c r="O29" s="0" t="n">
        <f aca="false">SUM(Q17:S17)</f>
        <v>2184</v>
      </c>
      <c r="P29" s="0" t="n">
        <f aca="false">SUM(N23:P23)</f>
        <v>2208</v>
      </c>
      <c r="Q29" s="0" t="n">
        <f aca="false">SUM(Q23:S23)</f>
        <v>2209</v>
      </c>
      <c r="R29" s="0" t="n">
        <f aca="false">SUM(N17:P17)</f>
        <v>2160</v>
      </c>
      <c r="S29" s="0" t="n">
        <f aca="false">SUM(Q11:S11)</f>
        <v>2208</v>
      </c>
    </row>
    <row r="32" customFormat="false" ht="12.75" hidden="false" customHeight="false" outlineLevel="0" collapsed="false">
      <c r="B32" s="0" t="s">
        <v>18</v>
      </c>
    </row>
    <row r="34" customFormat="false" ht="12.75" hidden="false" customHeight="false" outlineLevel="0" collapsed="false">
      <c r="B34" s="0" t="s">
        <v>19</v>
      </c>
    </row>
    <row r="36" customFormat="false" ht="12.75" hidden="false" customHeight="false" outlineLevel="0" collapsed="false">
      <c r="B36" s="0" t="s">
        <v>20</v>
      </c>
    </row>
    <row r="38" customFormat="false" ht="14.25" hidden="false" customHeight="false" outlineLevel="0" collapsed="false">
      <c r="B38" s="18" t="s">
        <v>21</v>
      </c>
      <c r="C38" s="18" t="s">
        <v>22</v>
      </c>
      <c r="D38" s="18" t="s">
        <v>23</v>
      </c>
      <c r="E38" s="18"/>
      <c r="F38" s="18"/>
      <c r="G38" s="18" t="s">
        <v>24</v>
      </c>
      <c r="H38" s="18" t="s">
        <v>25</v>
      </c>
      <c r="I38" s="18" t="s">
        <v>26</v>
      </c>
      <c r="L38" s="18" t="s">
        <v>27</v>
      </c>
      <c r="M38" s="18" t="s">
        <v>28</v>
      </c>
      <c r="N38" s="18" t="s">
        <v>29</v>
      </c>
      <c r="Q38" s="18" t="s">
        <v>30</v>
      </c>
      <c r="R38" s="18" t="s">
        <v>31</v>
      </c>
      <c r="S38" s="18" t="s">
        <v>32</v>
      </c>
    </row>
    <row r="39" customFormat="false" ht="12.75" hidden="false" customHeight="false" outlineLevel="0" collapsed="false">
      <c r="B39" s="19" t="n">
        <v>52</v>
      </c>
      <c r="C39" s="20" t="n">
        <v>61</v>
      </c>
      <c r="D39" s="21" t="n">
        <v>50</v>
      </c>
      <c r="E39" s="22"/>
      <c r="F39" s="22"/>
      <c r="G39" s="19" t="n">
        <v>37</v>
      </c>
      <c r="H39" s="20" t="n">
        <v>35</v>
      </c>
      <c r="I39" s="21" t="n">
        <v>36</v>
      </c>
      <c r="L39" s="19" t="n">
        <v>39.25</v>
      </c>
      <c r="M39" s="20" t="n">
        <v>37</v>
      </c>
      <c r="N39" s="21" t="n">
        <v>36.5</v>
      </c>
      <c r="Q39" s="19" t="n">
        <v>38</v>
      </c>
      <c r="R39" s="20" t="n">
        <v>35</v>
      </c>
      <c r="S39" s="21" t="n">
        <v>45</v>
      </c>
    </row>
    <row r="43" customFormat="false" ht="12.75" hidden="false" customHeight="false" outlineLevel="0" collapsed="false">
      <c r="B43" s="0" t="s">
        <v>33</v>
      </c>
      <c r="C43" s="19" t="n">
        <f aca="false">((N21*B39)+(O21*C39)+(P21*D39))/SUM(N21:P21)</f>
        <v>54.5324675324675</v>
      </c>
      <c r="G43" s="0" t="s">
        <v>34</v>
      </c>
      <c r="H43" s="19" t="n">
        <f aca="false">((Q21*G39)+(R21*H39)+(S21*I39))/SUM(Q21:S21)</f>
        <v>36.025974025974</v>
      </c>
      <c r="L43" s="0" t="s">
        <v>35</v>
      </c>
      <c r="M43" s="19" t="n">
        <f aca="false">((N15*L39)+(O15*M39)+(P15*N39))/SUM(N15:P15)</f>
        <v>37.5986842105263</v>
      </c>
      <c r="Q43" s="0" t="s">
        <v>36</v>
      </c>
      <c r="R43" s="19" t="n">
        <f aca="false">((Q15*Q39)+(R15*R39)+(S15*S39))/SUM(Q15:S15)</f>
        <v>39.2597402597403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7"/>
    <col collapsed="false" customWidth="true" hidden="false" outlineLevel="0" max="4" min="4" style="0" width="8.56"/>
    <col collapsed="false" customWidth="true" hidden="false" outlineLevel="0" max="5" min="5" style="0" width="2.7"/>
    <col collapsed="false" customWidth="true" hidden="false" outlineLevel="0" max="6" min="6" style="0" width="16.7"/>
    <col collapsed="false" customWidth="true" hidden="false" outlineLevel="0" max="7" min="7" style="0" width="2.7"/>
    <col collapsed="false" customWidth="true" hidden="false" outlineLevel="0" max="15" min="15" style="0" width="9.56"/>
  </cols>
  <sheetData>
    <row r="1" customFormat="false" ht="15.75" hidden="false" customHeight="false" outlineLevel="0" collapsed="false">
      <c r="A1" s="23" t="s">
        <v>37</v>
      </c>
      <c r="J1" s="23" t="s">
        <v>37</v>
      </c>
    </row>
    <row r="2" customFormat="false" ht="12.75" hidden="false" customHeight="false" outlineLevel="0" collapsed="false">
      <c r="D2" s="11" t="s">
        <v>38</v>
      </c>
      <c r="F2" s="11" t="s">
        <v>39</v>
      </c>
      <c r="H2" s="24"/>
      <c r="M2" s="11" t="s">
        <v>38</v>
      </c>
      <c r="O2" s="11" t="s">
        <v>39</v>
      </c>
    </row>
    <row r="3" customFormat="false" ht="5.25" hidden="false" customHeight="true" outlineLevel="0" collapsed="false">
      <c r="D3" s="24"/>
      <c r="F3" s="24"/>
      <c r="M3" s="24"/>
      <c r="O3" s="24"/>
    </row>
    <row r="4" customFormat="false" ht="15.75" hidden="false" customHeight="false" outlineLevel="0" collapsed="false">
      <c r="C4" s="25" t="s">
        <v>40</v>
      </c>
      <c r="D4" s="26" t="n">
        <v>25</v>
      </c>
      <c r="E4" s="0" t="s">
        <v>41</v>
      </c>
      <c r="F4" s="27" t="n">
        <v>33.25</v>
      </c>
      <c r="L4" s="25" t="s">
        <v>40</v>
      </c>
      <c r="M4" s="26" t="n">
        <v>1</v>
      </c>
      <c r="N4" s="0" t="s">
        <v>41</v>
      </c>
      <c r="O4" s="27" t="n">
        <v>100</v>
      </c>
    </row>
    <row r="5" customFormat="false" ht="9" hidden="false" customHeight="true" outlineLevel="0" collapsed="false">
      <c r="B5" s="28" t="s">
        <v>42</v>
      </c>
      <c r="K5" s="28" t="s">
        <v>42</v>
      </c>
    </row>
    <row r="6" customFormat="false" ht="15.75" hidden="false" customHeight="false" outlineLevel="0" collapsed="false">
      <c r="C6" s="25" t="s">
        <v>43</v>
      </c>
      <c r="D6" s="26" t="n">
        <v>12</v>
      </c>
      <c r="E6" s="0" t="s">
        <v>41</v>
      </c>
      <c r="F6" s="27" t="n">
        <v>31</v>
      </c>
      <c r="L6" s="25" t="s">
        <v>43</v>
      </c>
      <c r="M6" s="26" t="n">
        <v>19</v>
      </c>
      <c r="N6" s="0" t="s">
        <v>41</v>
      </c>
      <c r="O6" s="27" t="n">
        <v>47</v>
      </c>
    </row>
    <row r="9" customFormat="false" ht="15.75" hidden="false" customHeight="false" outlineLevel="0" collapsed="false">
      <c r="A9" s="29" t="s">
        <v>44</v>
      </c>
      <c r="C9" s="30" t="str">
        <f aca="false">IF(D4&gt;D6,"Sell","Buy")</f>
        <v>Sell</v>
      </c>
      <c r="D9" s="31" t="n">
        <f aca="false">ABS(D4-D6)</f>
        <v>13</v>
      </c>
      <c r="E9" s="32" t="s">
        <v>41</v>
      </c>
      <c r="F9" s="33" t="n">
        <f aca="false">IF(D4-D6=0,0,ABS(((D4*16*F4)-(D6*16*F6))/(D9*16)))</f>
        <v>35.3269230769231</v>
      </c>
      <c r="J9" s="29" t="s">
        <v>44</v>
      </c>
      <c r="L9" s="30" t="str">
        <f aca="false">IF(M4&gt;M6,"Sell","Buy")</f>
        <v>Buy</v>
      </c>
      <c r="M9" s="31" t="n">
        <f aca="false">ABS(M4-M6)</f>
        <v>18</v>
      </c>
      <c r="N9" s="32" t="s">
        <v>41</v>
      </c>
      <c r="O9" s="33" t="n">
        <f aca="false">IF(M4-M6=0,0,ABS(((M4*16*O4)-(M6*16*O6))/(M9*16)))</f>
        <v>44.0555555555556</v>
      </c>
    </row>
    <row r="11" customFormat="false" ht="15.75" hidden="false" customHeight="false" outlineLevel="0" collapsed="false">
      <c r="A11" s="29" t="s">
        <v>45</v>
      </c>
      <c r="C11" s="30" t="str">
        <f aca="false">C9</f>
        <v>Sell</v>
      </c>
      <c r="D11" s="31" t="n">
        <f aca="false">D9</f>
        <v>13</v>
      </c>
      <c r="E11" s="32" t="s">
        <v>41</v>
      </c>
      <c r="F11" s="27" t="n">
        <v>65</v>
      </c>
      <c r="J11" s="29" t="s">
        <v>45</v>
      </c>
      <c r="L11" s="30" t="str">
        <f aca="false">L9</f>
        <v>Buy</v>
      </c>
      <c r="M11" s="31" t="n">
        <f aca="false">M9</f>
        <v>18</v>
      </c>
      <c r="N11" s="32" t="s">
        <v>41</v>
      </c>
      <c r="O11" s="27" t="n">
        <v>45.5</v>
      </c>
    </row>
    <row r="12" customFormat="false" ht="15.75" hidden="false" customHeight="false" outlineLevel="0" collapsed="false">
      <c r="B12" s="34"/>
      <c r="C12" s="35" t="s">
        <v>46</v>
      </c>
      <c r="D12" s="36" t="n">
        <f aca="false">IF(C9="Buy",(F9-F11)*D9*16*25,(F9-F11)*D9*16*25*-1)</f>
        <v>154300</v>
      </c>
      <c r="E12" s="36"/>
      <c r="F12" s="36"/>
      <c r="K12" s="34"/>
      <c r="L12" s="35" t="s">
        <v>46</v>
      </c>
      <c r="M12" s="36" t="n">
        <f aca="false">IF(L9="Buy",(O9-O11)*M9*16*25,(O9-O11)*M9*16*25*-1)</f>
        <v>-10400</v>
      </c>
      <c r="N12" s="36"/>
      <c r="O12" s="36"/>
    </row>
    <row r="15" customFormat="false" ht="15.75" hidden="false" customHeight="false" outlineLevel="0" collapsed="false">
      <c r="A15" s="23" t="s">
        <v>37</v>
      </c>
    </row>
    <row r="16" customFormat="false" ht="12.75" hidden="false" customHeight="false" outlineLevel="0" collapsed="false">
      <c r="D16" s="11" t="s">
        <v>38</v>
      </c>
      <c r="F16" s="11" t="s">
        <v>39</v>
      </c>
    </row>
    <row r="17" customFormat="false" ht="12.75" hidden="false" customHeight="false" outlineLevel="0" collapsed="false">
      <c r="D17" s="24"/>
      <c r="F17" s="24"/>
    </row>
    <row r="18" customFormat="false" ht="15.75" hidden="false" customHeight="false" outlineLevel="0" collapsed="false">
      <c r="C18" s="25" t="s">
        <v>40</v>
      </c>
      <c r="D18" s="26" t="n">
        <v>20</v>
      </c>
      <c r="E18" s="0" t="s">
        <v>41</v>
      </c>
      <c r="F18" s="27" t="n">
        <v>33.75</v>
      </c>
    </row>
    <row r="19" customFormat="false" ht="12.75" hidden="false" customHeight="false" outlineLevel="0" collapsed="false">
      <c r="B19" s="28" t="s">
        <v>42</v>
      </c>
    </row>
    <row r="20" customFormat="false" ht="15.75" hidden="false" customHeight="false" outlineLevel="0" collapsed="false">
      <c r="C20" s="25" t="s">
        <v>43</v>
      </c>
      <c r="D20" s="26" t="n">
        <v>2</v>
      </c>
      <c r="E20" s="0" t="s">
        <v>41</v>
      </c>
      <c r="F20" s="27" t="n">
        <v>20</v>
      </c>
    </row>
    <row r="23" customFormat="false" ht="15.75" hidden="false" customHeight="false" outlineLevel="0" collapsed="false">
      <c r="A23" s="29" t="s">
        <v>44</v>
      </c>
      <c r="C23" s="30" t="str">
        <f aca="false">IF(D18&gt;D20,"Sell","Buy")</f>
        <v>Sell</v>
      </c>
      <c r="D23" s="31" t="n">
        <f aca="false">ABS(D18-D20)</f>
        <v>18</v>
      </c>
      <c r="E23" s="32" t="s">
        <v>41</v>
      </c>
      <c r="F23" s="33" t="n">
        <f aca="false">IF(D18-D20=0,0,ABS(((D18*16*F18)-(D20*16*F20))/(D23*16)))</f>
        <v>35.2777777777778</v>
      </c>
    </row>
    <row r="25" customFormat="false" ht="15.75" hidden="false" customHeight="false" outlineLevel="0" collapsed="false">
      <c r="A25" s="29" t="s">
        <v>45</v>
      </c>
      <c r="C25" s="30" t="str">
        <f aca="false">C23</f>
        <v>Sell</v>
      </c>
      <c r="D25" s="31" t="n">
        <f aca="false">D23</f>
        <v>18</v>
      </c>
      <c r="E25" s="32" t="s">
        <v>41</v>
      </c>
      <c r="F25" s="27" t="n">
        <v>33</v>
      </c>
    </row>
    <row r="26" customFormat="false" ht="15.75" hidden="false" customHeight="false" outlineLevel="0" collapsed="false">
      <c r="B26" s="34"/>
      <c r="C26" s="35" t="s">
        <v>46</v>
      </c>
      <c r="D26" s="36" t="n">
        <f aca="false">IF(C23="Buy",(F23-F25)*D23*16*25,(F23-F25)*D23*16*25*-1)</f>
        <v>-16400</v>
      </c>
      <c r="E26" s="36"/>
      <c r="F26" s="36"/>
    </row>
  </sheetData>
  <mergeCells count="3">
    <mergeCell ref="D12:F12"/>
    <mergeCell ref="M12:O12"/>
    <mergeCell ref="D26:F2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6" min="3" style="0" width="20.28"/>
    <col collapsed="false" customWidth="true" hidden="false" outlineLevel="0" max="7" min="7" style="0" width="20.7"/>
    <col collapsed="false" customWidth="true" hidden="false" outlineLevel="0" max="8" min="8" style="0" width="15.7"/>
    <col collapsed="false" customWidth="true" hidden="false" outlineLevel="0" max="9" min="9" style="0" width="20.7"/>
  </cols>
  <sheetData>
    <row r="1" customFormat="false" ht="20.1" hidden="false" customHeight="true" outlineLevel="0" collapsed="false">
      <c r="B1" s="37"/>
      <c r="C1" s="38" t="s">
        <v>47</v>
      </c>
      <c r="D1" s="37" t="s">
        <v>48</v>
      </c>
      <c r="E1" s="38"/>
      <c r="F1" s="37"/>
      <c r="I1" s="37"/>
    </row>
    <row r="2" customFormat="false" ht="20.1" hidden="false" customHeight="true" outlineLevel="0" collapsed="false">
      <c r="A2" s="39"/>
      <c r="B2" s="40"/>
      <c r="C2" s="39" t="s">
        <v>49</v>
      </c>
      <c r="D2" s="40" t="n">
        <v>4</v>
      </c>
      <c r="E2" s="39"/>
      <c r="F2" s="40"/>
      <c r="G2" s="39"/>
      <c r="H2" s="39"/>
      <c r="I2" s="40"/>
    </row>
    <row r="3" customFormat="false" ht="20.1" hidden="false" customHeight="true" outlineLevel="0" collapsed="false">
      <c r="A3" s="39"/>
      <c r="B3" s="40"/>
      <c r="C3" s="39" t="s">
        <v>50</v>
      </c>
      <c r="D3" s="40" t="n">
        <v>1</v>
      </c>
      <c r="E3" s="37" t="s">
        <v>51</v>
      </c>
      <c r="F3" s="37" t="s">
        <v>52</v>
      </c>
      <c r="G3" s="37" t="s">
        <v>53</v>
      </c>
      <c r="H3" s="37"/>
      <c r="I3" s="37"/>
    </row>
    <row r="4" customFormat="false" ht="20.1" hidden="false" customHeight="true" outlineLevel="0" collapsed="false">
      <c r="A4" s="39"/>
      <c r="B4" s="41"/>
      <c r="C4" s="39" t="s">
        <v>54</v>
      </c>
      <c r="D4" s="41" t="n">
        <v>21.5</v>
      </c>
      <c r="E4" s="41" t="n">
        <v>2</v>
      </c>
      <c r="F4" s="42" t="n">
        <v>0.03</v>
      </c>
      <c r="G4" s="43" t="n">
        <f aca="false">((D4+E4)*F4)+(D4+E4)</f>
        <v>24.205</v>
      </c>
      <c r="H4" s="42"/>
      <c r="I4" s="43"/>
    </row>
    <row r="5" customFormat="false" ht="20.1" hidden="false" customHeight="true" outlineLevel="0" collapsed="false">
      <c r="A5" s="39"/>
      <c r="B5" s="41"/>
      <c r="C5" s="39" t="s">
        <v>55</v>
      </c>
      <c r="D5" s="41" t="n">
        <v>15.5</v>
      </c>
      <c r="E5" s="41" t="n">
        <v>1.4</v>
      </c>
      <c r="F5" s="42" t="n">
        <v>0.03</v>
      </c>
      <c r="G5" s="43" t="n">
        <f aca="false">((D5+E5)*F5)+(D5+E5)</f>
        <v>17.407</v>
      </c>
      <c r="H5" s="42"/>
      <c r="I5" s="43"/>
    </row>
    <row r="6" customFormat="false" ht="20.1" hidden="false" customHeight="true" outlineLevel="0" collapsed="false">
      <c r="A6" s="44"/>
      <c r="B6" s="43"/>
      <c r="C6" s="45" t="n">
        <f aca="false">(D2+D3)</f>
        <v>5</v>
      </c>
      <c r="D6" s="43" t="n">
        <f aca="false">((D2*16*D4)+(D3*16*D5))/((D2+D3)*16)</f>
        <v>20.3</v>
      </c>
      <c r="E6" s="41"/>
      <c r="F6" s="45" t="n">
        <f aca="false">(D2+D3)</f>
        <v>5</v>
      </c>
      <c r="G6" s="43" t="n">
        <f aca="false">((D2*16*G4)+(D3*16*G5))/((D2+D3)*16)</f>
        <v>22.8454</v>
      </c>
      <c r="H6" s="42"/>
      <c r="I6" s="43"/>
    </row>
    <row r="7" customFormat="false" ht="20.1" hidden="false" customHeight="true" outlineLevel="0" collapsed="false">
      <c r="A7" s="46"/>
      <c r="B7" s="43"/>
      <c r="C7" s="46"/>
      <c r="D7" s="43"/>
      <c r="E7" s="46"/>
      <c r="F7" s="45"/>
      <c r="G7" s="43"/>
      <c r="H7" s="47"/>
      <c r="I7" s="43"/>
    </row>
    <row r="8" customFormat="false" ht="20.1" hidden="false" customHeight="true" outlineLevel="0" collapsed="false">
      <c r="A8" s="48"/>
      <c r="B8" s="48"/>
      <c r="C8" s="49"/>
      <c r="D8" s="49"/>
      <c r="E8" s="48"/>
      <c r="F8" s="49"/>
    </row>
    <row r="9" customFormat="false" ht="15.75" hidden="false" customHeight="false" outlineLevel="0" collapsed="false">
      <c r="A9" s="50"/>
      <c r="B9" s="26"/>
      <c r="C9" s="38" t="s">
        <v>56</v>
      </c>
      <c r="D9" s="37" t="s">
        <v>48</v>
      </c>
      <c r="G9" s="37"/>
    </row>
    <row r="10" customFormat="false" ht="15.75" hidden="false" customHeight="false" outlineLevel="0" collapsed="false">
      <c r="A10" s="25"/>
      <c r="B10" s="31"/>
      <c r="C10" s="39" t="s">
        <v>49</v>
      </c>
      <c r="D10" s="40" t="n">
        <v>22</v>
      </c>
      <c r="E10" s="39"/>
      <c r="F10" s="39"/>
      <c r="G10" s="40"/>
    </row>
    <row r="11" customFormat="false" ht="15.75" hidden="false" customHeight="false" outlineLevel="0" collapsed="false">
      <c r="C11" s="39" t="s">
        <v>50</v>
      </c>
      <c r="D11" s="40" t="n">
        <v>4</v>
      </c>
      <c r="E11" s="37" t="s">
        <v>51</v>
      </c>
      <c r="F11" s="37" t="s">
        <v>52</v>
      </c>
      <c r="G11" s="37" t="s">
        <v>53</v>
      </c>
    </row>
    <row r="12" customFormat="false" ht="15.75" hidden="false" customHeight="false" outlineLevel="0" collapsed="false">
      <c r="C12" s="39" t="s">
        <v>54</v>
      </c>
      <c r="D12" s="41" t="n">
        <v>23</v>
      </c>
      <c r="E12" s="41" t="n">
        <v>1.75</v>
      </c>
      <c r="F12" s="42" t="n">
        <v>0.025</v>
      </c>
      <c r="G12" s="43" t="n">
        <f aca="false">((D12+E12)*F12)+(D12+E12)</f>
        <v>25.36875</v>
      </c>
    </row>
    <row r="13" customFormat="false" ht="15.75" hidden="false" customHeight="false" outlineLevel="0" collapsed="false">
      <c r="C13" s="39" t="s">
        <v>57</v>
      </c>
      <c r="D13" s="41" t="n">
        <v>15</v>
      </c>
      <c r="E13" s="41" t="n">
        <v>1.25</v>
      </c>
      <c r="F13" s="42" t="n">
        <v>0.025</v>
      </c>
      <c r="G13" s="43" t="n">
        <f aca="false">((D13+E13)*F13)+(D13+E13)</f>
        <v>16.65625</v>
      </c>
    </row>
    <row r="14" customFormat="false" ht="15.75" hidden="false" customHeight="false" outlineLevel="0" collapsed="false">
      <c r="C14" s="39" t="s">
        <v>58</v>
      </c>
      <c r="D14" s="41" t="n">
        <v>13.25</v>
      </c>
      <c r="E14" s="41" t="n">
        <v>1.25</v>
      </c>
      <c r="F14" s="42" t="n">
        <v>0.025</v>
      </c>
      <c r="G14" s="43" t="n">
        <f aca="false">((D14+E14)*F14)+(D14+E14)</f>
        <v>14.8625</v>
      </c>
    </row>
    <row r="15" customFormat="false" ht="18" hidden="false" customHeight="false" outlineLevel="0" collapsed="false">
      <c r="C15" s="47" t="s">
        <v>59</v>
      </c>
      <c r="D15" s="51" t="n">
        <f aca="false">((D10*16*D12)+(D11*16*D13)+(D10*8*D14)+(D11*8*D14))/((D10+D11)*24)</f>
        <v>18.9294871794872</v>
      </c>
      <c r="E15" s="46"/>
      <c r="F15" s="47" t="s">
        <v>59</v>
      </c>
      <c r="G15" s="51" t="n">
        <f aca="false">((D10*16*G12)+(D11*16*G13)+(D10*8*G14)+(D11*8*G14))/((D10+D11)*24)</f>
        <v>20.9730769230769</v>
      </c>
    </row>
    <row r="16" customFormat="false" ht="12.75" hidden="false" customHeight="false" outlineLevel="0" collapsed="false">
      <c r="C16" s="52" t="s">
        <v>60</v>
      </c>
      <c r="D16" s="53" t="n">
        <f aca="false">(((D10+D11)*8*D14)+(D11*16*D13))/(((D10+D11)*8)+(D11*16))</f>
        <v>13.6617647058824</v>
      </c>
      <c r="F16" s="52" t="s">
        <v>60</v>
      </c>
      <c r="G16" s="53" t="n">
        <f aca="false">(((D10+D11)*8*G14)+(D11*16*G13))/(((D10+D11)*8)+(D11*16))</f>
        <v>15.2845588235294</v>
      </c>
    </row>
    <row r="17" customFormat="false" ht="20.1" hidden="false" customHeight="true" outlineLevel="0" collapsed="false">
      <c r="A17" s="46"/>
      <c r="B17" s="43"/>
      <c r="C17" s="46"/>
      <c r="D17" s="43"/>
      <c r="E17" s="46"/>
      <c r="F17" s="45"/>
      <c r="G17" s="43"/>
      <c r="H17" s="47"/>
      <c r="I17" s="43"/>
    </row>
    <row r="18" customFormat="false" ht="20.1" hidden="false" customHeight="true" outlineLevel="0" collapsed="false">
      <c r="A18" s="48"/>
      <c r="B18" s="48"/>
      <c r="C18" s="49"/>
      <c r="D18" s="49"/>
      <c r="E18" s="48"/>
      <c r="F18" s="49"/>
    </row>
    <row r="19" customFormat="false" ht="15.75" hidden="false" customHeight="false" outlineLevel="0" collapsed="false">
      <c r="C19" s="23" t="s">
        <v>61</v>
      </c>
      <c r="F19" s="23" t="s">
        <v>62</v>
      </c>
    </row>
    <row r="20" customFormat="false" ht="15.75" hidden="false" customHeight="false" outlineLevel="0" collapsed="false">
      <c r="C20" s="25" t="s">
        <v>63</v>
      </c>
      <c r="D20" s="54" t="n">
        <v>2.5</v>
      </c>
      <c r="F20" s="29" t="s">
        <v>64</v>
      </c>
      <c r="G20" s="55" t="n">
        <v>30</v>
      </c>
    </row>
    <row r="21" customFormat="false" ht="15.75" hidden="false" customHeight="false" outlineLevel="0" collapsed="false">
      <c r="C21" s="25" t="s">
        <v>65</v>
      </c>
      <c r="D21" s="56" t="n">
        <v>733</v>
      </c>
      <c r="F21" s="57" t="s">
        <v>66</v>
      </c>
      <c r="G21" s="58" t="n">
        <f aca="false">G20*24</f>
        <v>720</v>
      </c>
    </row>
    <row r="22" customFormat="false" ht="18" hidden="false" customHeight="false" outlineLevel="0" collapsed="false">
      <c r="C22" s="59" t="s">
        <v>67</v>
      </c>
      <c r="D22" s="60" t="n">
        <f aca="false">(D20*1000)/D21</f>
        <v>3.4106412005457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1999-03-16T18:20:57Z</dcterms:created>
  <dc:creator>p67932</dc:creator>
  <dc:description/>
  <dc:language>en-US</dc:language>
  <cp:lastModifiedBy>mfische2</cp:lastModifiedBy>
  <dcterms:modified xsi:type="dcterms:W3CDTF">2001-10-31T19:41:27Z</dcterms:modified>
  <cp:revision>0</cp:revision>
  <dc:subject/>
  <dc:title/>
</cp:coreProperties>
</file>