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 Data Base" sheetId="1" state="visible" r:id="rId3"/>
    <sheet name="Quarterly Data" sheetId="2" state="visible" r:id="rId4"/>
    <sheet name="Sheet3" sheetId="3" state="visible" r:id="rId5"/>
  </sheets>
  <definedNames>
    <definedName function="false" hidden="false" localSheetId="0" name="_xlnm.Print_Area" vbProcedure="false">'Master Data Base'!$A$5:$AH$47</definedName>
    <definedName function="false" hidden="false" localSheetId="0" name="_xlnm.Print_Titles" vbProcedure="false">'Master Data Base'!$A:$B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33" authorId="0">
      <text>
        <r>
          <rPr>
            <b val="true"/>
            <sz val="8"/>
            <color rgb="FF000000"/>
            <rFont val="Tahoma"/>
            <family val="0"/>
          </rPr>
          <t xml:space="preserve">Qing Fang:
</t>
        </r>
        <r>
          <rPr>
            <sz val="8"/>
            <color rgb="FF000000"/>
            <rFont val="Tahoma"/>
            <family val="0"/>
          </rPr>
          <t xml:space="preserve">This is a Long Term degradation for the output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31</xdr:row>
                <xdr:rowOff>5</xdr:rowOff>
              </xdr:from>
              <xdr:to>
                <xdr:col>7</xdr:col>
                <xdr:colOff>2</xdr:colOff>
                <xdr:row>36</xdr:row>
                <xdr:rowOff>4</xdr:rowOff>
              </xdr:to>
            </anchor>
          </commentPr>
        </mc:Choice>
        <mc:Fallback/>
      </mc:AlternateContent>
    </comment>
    <comment ref="D34" authorId="0">
      <text>
        <r>
          <rPr>
            <b val="true"/>
            <sz val="8"/>
            <color rgb="FF000000"/>
            <rFont val="Tahoma"/>
            <family val="0"/>
          </rPr>
          <t xml:space="preserve">Qing Fang:
</t>
        </r>
        <r>
          <rPr>
            <sz val="8"/>
            <color rgb="FF000000"/>
            <rFont val="Tahoma"/>
            <family val="0"/>
          </rPr>
          <t xml:space="preserve">This is a Long Term degradation for the Heat Rate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32</xdr:row>
                <xdr:rowOff>5</xdr:rowOff>
              </xdr:from>
              <xdr:to>
                <xdr:col>7</xdr:col>
                <xdr:colOff>2</xdr:colOff>
                <xdr:row>37</xdr:row>
                <xdr:rowOff>4</xdr:rowOff>
              </xdr:to>
            </anchor>
          </commentPr>
        </mc:Choice>
        <mc:Fallback/>
      </mc:AlternateContent>
    </comment>
    <comment ref="D38" authorId="0">
      <text>
        <r>
          <rPr>
            <b val="true"/>
            <sz val="8"/>
            <color rgb="FF000000"/>
            <rFont val="Tahoma"/>
            <family val="0"/>
          </rPr>
          <t xml:space="preserve">Qing Fang:
</t>
        </r>
        <r>
          <rPr>
            <sz val="8"/>
            <color rgb="FF000000"/>
            <rFont val="Tahoma"/>
            <family val="0"/>
          </rPr>
          <t xml:space="preserve">Assuming 1% Non Recovable degradation for the output from new and clean conditions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36</xdr:row>
                <xdr:rowOff>5</xdr:rowOff>
              </xdr:from>
              <xdr:to>
                <xdr:col>7</xdr:col>
                <xdr:colOff>2</xdr:colOff>
                <xdr:row>41</xdr:row>
                <xdr:rowOff>4</xdr:rowOff>
              </xdr:to>
            </anchor>
          </commentPr>
        </mc:Choice>
        <mc:Fallback/>
      </mc:AlternateContent>
    </comment>
    <comment ref="D39" authorId="0">
      <text>
        <r>
          <rPr>
            <b val="true"/>
            <sz val="8"/>
            <color rgb="FF000000"/>
            <rFont val="Tahoma"/>
            <family val="0"/>
          </rPr>
          <t xml:space="preserve">Qing Fang:
</t>
        </r>
        <r>
          <rPr>
            <sz val="8"/>
            <color rgb="FF000000"/>
            <rFont val="Tahoma"/>
            <family val="0"/>
          </rPr>
          <t xml:space="preserve">Assuming 1% Non Recovable degradation for the Heat Rate from new and clean conditions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37</xdr:row>
                <xdr:rowOff>5</xdr:rowOff>
              </xdr:from>
              <xdr:to>
                <xdr:col>7</xdr:col>
                <xdr:colOff>2</xdr:colOff>
                <xdr:row>42</xdr:row>
                <xdr:rowOff>4</xdr:rowOff>
              </xdr:to>
            </anchor>
          </commentPr>
        </mc:Choice>
        <mc:Fallback/>
      </mc:AlternateContent>
    </comment>
    <comment ref="D41" authorId="0">
      <text>
        <r>
          <rPr>
            <b val="true"/>
            <sz val="8"/>
            <color rgb="FF000000"/>
            <rFont val="Tahoma"/>
            <family val="0"/>
          </rPr>
          <t xml:space="preserve">Qing Fang:
</t>
        </r>
        <r>
          <rPr>
            <sz val="8"/>
            <color rgb="FF000000"/>
            <rFont val="Tahoma"/>
            <family val="0"/>
          </rPr>
          <t xml:space="preserve">This is the EPC Contractor guaranteed Net Plant Output at annual average temperature 66F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39</xdr:row>
                <xdr:rowOff>5</xdr:rowOff>
              </xdr:from>
              <xdr:to>
                <xdr:col>7</xdr:col>
                <xdr:colOff>2</xdr:colOff>
                <xdr:row>44</xdr:row>
                <xdr:rowOff>4</xdr:rowOff>
              </xdr:to>
            </anchor>
          </commentPr>
        </mc:Choice>
        <mc:Fallback/>
      </mc:AlternateContent>
    </comment>
    <comment ref="D42" authorId="0">
      <text>
        <r>
          <rPr>
            <b val="true"/>
            <sz val="8"/>
            <color rgb="FF000000"/>
            <rFont val="Tahoma"/>
            <family val="0"/>
          </rPr>
          <t xml:space="preserve">Qing Fang:
</t>
        </r>
        <r>
          <rPr>
            <sz val="8"/>
            <color rgb="FF000000"/>
            <rFont val="Tahoma"/>
            <family val="0"/>
          </rPr>
          <t xml:space="preserve">This is the EPC Contractor guaranteed Net Plant Heat Rate (LHV) at annual average temperature 66F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40</xdr:row>
                <xdr:rowOff>5</xdr:rowOff>
              </xdr:from>
              <xdr:to>
                <xdr:col>7</xdr:col>
                <xdr:colOff>2</xdr:colOff>
                <xdr:row>45</xdr:row>
                <xdr:rowOff>4</xdr:rowOff>
              </xdr:to>
            </anchor>
          </commentPr>
        </mc:Choice>
        <mc:Fallback/>
      </mc:AlternateContent>
    </comment>
    <comment ref="D43" authorId="0">
      <text>
        <r>
          <rPr>
            <b val="true"/>
            <sz val="8"/>
            <color rgb="FF000000"/>
            <rFont val="Tahoma"/>
            <family val="0"/>
          </rPr>
          <t xml:space="preserve">Qing Fang:
</t>
        </r>
        <r>
          <rPr>
            <sz val="8"/>
            <color rgb="FF000000"/>
            <rFont val="Tahoma"/>
            <family val="0"/>
          </rPr>
          <t xml:space="preserve">This is the EPC Contractor guaranteed Net Plant Heat Rate (HHV) at annual average temperature 66F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41</xdr:row>
                <xdr:rowOff>5</xdr:rowOff>
              </xdr:from>
              <xdr:to>
                <xdr:col>7</xdr:col>
                <xdr:colOff>2</xdr:colOff>
                <xdr:row>46</xdr:row>
                <xdr:rowOff>4</xdr:rowOff>
              </xdr:to>
            </anchor>
          </commentPr>
        </mc:Choice>
        <mc:Fallback/>
      </mc:AlternateContent>
    </comment>
    <comment ref="D94" authorId="0">
      <text>
        <r>
          <rPr>
            <b val="true"/>
            <sz val="8"/>
            <color rgb="FF000000"/>
            <rFont val="Tahoma"/>
            <family val="0"/>
          </rPr>
          <t xml:space="preserve">Qing Fang:
</t>
        </r>
        <r>
          <rPr>
            <sz val="8"/>
            <color rgb="FF000000"/>
            <rFont val="Tahoma"/>
            <family val="0"/>
          </rPr>
          <t xml:space="preserve">1. This is a assumed number!
2. This number varies depending on  the number of starts per year assumed.
3. The idea is to get an average annual EOH of 8000 - 8600EOH
4. Watch closely how this should affect the capacity factors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6</xdr:colOff>
                <xdr:row>91</xdr:row>
                <xdr:rowOff>0</xdr:rowOff>
              </xdr:from>
              <xdr:to>
                <xdr:col>7</xdr:col>
                <xdr:colOff>42</xdr:colOff>
                <xdr:row>97</xdr:row>
                <xdr:rowOff>4</xdr:rowOff>
              </xdr:to>
            </anchor>
          </commentPr>
        </mc:Choice>
        <mc:Fallback/>
      </mc:AlternateContent>
    </comment>
    <comment ref="D97" authorId="0">
      <text>
        <r>
          <rPr>
            <b val="true"/>
            <sz val="8"/>
            <color rgb="FF000000"/>
            <rFont val="Tahoma"/>
            <family val="0"/>
          </rPr>
          <t xml:space="preserve">Qing Fang:
</t>
        </r>
        <r>
          <rPr>
            <sz val="8"/>
            <color rgb="FF000000"/>
            <rFont val="Tahoma"/>
            <family val="0"/>
          </rPr>
          <t xml:space="preserve">This is effectively assuming that out of all the available hours, when it is dispatched, it will run the plant full load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6</xdr:colOff>
                <xdr:row>95</xdr:row>
                <xdr:rowOff>5</xdr:rowOff>
              </xdr:from>
              <xdr:to>
                <xdr:col>7</xdr:col>
                <xdr:colOff>42</xdr:colOff>
                <xdr:row>101</xdr:row>
                <xdr:rowOff>1</xdr:rowOff>
              </xdr:to>
            </anchor>
          </commentPr>
        </mc:Choice>
        <mc:Fallback/>
      </mc:AlternateContent>
    </comment>
    <comment ref="D133" authorId="0">
      <text>
        <r>
          <rPr>
            <b val="true"/>
            <sz val="8"/>
            <color rgb="FF000000"/>
            <rFont val="Tahoma"/>
            <family val="0"/>
          </rPr>
          <t xml:space="preserve">Qing Fang:
Assumptions:
1. SCR Catalyst should be replaced every 6 years;
2. SCR Catalyst could be changed during a Turbine Inspection
3. 0 means no need to change, 1 means need to change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6</xdr:colOff>
                <xdr:row>131</xdr:row>
                <xdr:rowOff>5</xdr:rowOff>
              </xdr:from>
              <xdr:to>
                <xdr:col>7</xdr:col>
                <xdr:colOff>42</xdr:colOff>
                <xdr:row>136</xdr:row>
                <xdr:rowOff>4</xdr:rowOff>
              </xdr:to>
            </anchor>
          </commentPr>
        </mc:Choice>
        <mc:Fallback/>
      </mc:AlternateContent>
    </comment>
    <comment ref="D134" authorId="0">
      <text>
        <r>
          <rPr>
            <b val="true"/>
            <sz val="8"/>
            <color rgb="FF000000"/>
            <rFont val="Tahoma"/>
            <family val="0"/>
          </rPr>
          <t xml:space="preserve">Qing Fang:
</t>
        </r>
        <r>
          <rPr>
            <sz val="8"/>
            <color rgb="FF000000"/>
            <rFont val="Tahoma"/>
            <family val="0"/>
          </rPr>
          <t xml:space="preserve">Assumption:
1. This is base year price for year 2000;
2. Inflation rate of 3%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6</xdr:colOff>
                <xdr:row>132</xdr:row>
                <xdr:rowOff>5</xdr:rowOff>
              </xdr:from>
              <xdr:to>
                <xdr:col>7</xdr:col>
                <xdr:colOff>42</xdr:colOff>
                <xdr:row>137</xdr:row>
                <xdr:rowOff>4</xdr:rowOff>
              </xdr:to>
            </anchor>
          </commentPr>
        </mc:Choice>
        <mc:Fallback/>
      </mc:AlternateContent>
    </commen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Qing Fang:
</t>
        </r>
        <r>
          <rPr>
            <sz val="8"/>
            <color rgb="FF000000"/>
            <rFont val="Tahoma"/>
            <family val="0"/>
          </rPr>
          <t xml:space="preserve">Assumptions:
1. Average Tepmerature during Jan - Mar is 50F
2. Evap On
3. Duct Firing OFF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22</xdr:colOff>
                <xdr:row>6</xdr:row>
                <xdr:rowOff>2</xdr:rowOff>
              </xdr:from>
              <xdr:to>
                <xdr:col>9</xdr:col>
                <xdr:colOff>8</xdr:colOff>
                <xdr:row>11</xdr:row>
                <xdr:rowOff>1</xdr:rowOff>
              </xdr:to>
            </anchor>
          </commentPr>
        </mc:Choice>
        <mc:Fallback/>
      </mc:AlternateContent>
    </comment>
    <comment ref="F7" authorId="0">
      <text>
        <r>
          <rPr>
            <b val="true"/>
            <sz val="8"/>
            <color rgb="FF000000"/>
            <rFont val="Tahoma"/>
            <family val="0"/>
          </rPr>
          <t xml:space="preserve">Qing Fang:
</t>
        </r>
        <r>
          <rPr>
            <sz val="8"/>
            <color rgb="FF000000"/>
            <rFont val="Tahoma"/>
            <family val="0"/>
          </rPr>
          <t xml:space="preserve">Assumptions:
1. Average Tepmerature during Apr - June is 66F
2. Evap On
3. Duct Firing OFF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40</xdr:colOff>
                <xdr:row>6</xdr:row>
                <xdr:rowOff>2</xdr:rowOff>
              </xdr:from>
              <xdr:to>
                <xdr:col>10</xdr:col>
                <xdr:colOff>26</xdr:colOff>
                <xdr:row>11</xdr:row>
                <xdr:rowOff>1</xdr:rowOff>
              </xdr:to>
            </anchor>
          </commentPr>
        </mc:Choice>
        <mc:Fallback/>
      </mc:AlternateContent>
    </comment>
    <comment ref="G7" authorId="0">
      <text>
        <r>
          <rPr>
            <b val="true"/>
            <sz val="8"/>
            <color rgb="FF000000"/>
            <rFont val="Tahoma"/>
            <family val="0"/>
          </rPr>
          <t xml:space="preserve">Qing Fang:
</t>
        </r>
        <r>
          <rPr>
            <sz val="8"/>
            <color rgb="FF000000"/>
            <rFont val="Tahoma"/>
            <family val="0"/>
          </rPr>
          <t xml:space="preserve">Assumptions:
1. Average Tepmerature during July - Sept. is 96F
2. Evap On
3. Duct Firing 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8</xdr:colOff>
                <xdr:row>6</xdr:row>
                <xdr:rowOff>2</xdr:rowOff>
              </xdr:from>
              <xdr:to>
                <xdr:col>11</xdr:col>
                <xdr:colOff>44</xdr:colOff>
                <xdr:row>11</xdr:row>
                <xdr:rowOff>1</xdr:rowOff>
              </xdr:to>
            </anchor>
          </commentPr>
        </mc:Choice>
        <mc:Fallback/>
      </mc:AlternateContent>
    </comment>
    <comment ref="H7" authorId="0">
      <text>
        <r>
          <rPr>
            <b val="true"/>
            <sz val="8"/>
            <color rgb="FF000000"/>
            <rFont val="Tahoma"/>
            <family val="0"/>
          </rPr>
          <t xml:space="preserve">Qing Fang:
</t>
        </r>
        <r>
          <rPr>
            <sz val="8"/>
            <color rgb="FF000000"/>
            <rFont val="Tahoma"/>
            <family val="0"/>
          </rPr>
          <t xml:space="preserve">Assumptions:
1. Average Tepmerature during July - Sept. is 96F
2. Evap On
3. Duct Firing OFF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6</xdr:colOff>
                <xdr:row>5</xdr:row>
                <xdr:rowOff>5</xdr:rowOff>
              </xdr:from>
              <xdr:to>
                <xdr:col>11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I7" authorId="0">
      <text>
        <r>
          <rPr>
            <b val="true"/>
            <sz val="8"/>
            <color rgb="FF000000"/>
            <rFont val="Tahoma"/>
            <family val="0"/>
          </rPr>
          <t xml:space="preserve">Qing Fang:
</t>
        </r>
        <r>
          <rPr>
            <sz val="8"/>
            <color rgb="FF000000"/>
            <rFont val="Tahoma"/>
            <family val="0"/>
          </rPr>
          <t xml:space="preserve">Assumptions:
1. Average Tepmerature during Oct - Dec is 50F
2. Evap On
3. Duct Firing OFF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26</xdr:colOff>
                <xdr:row>6</xdr:row>
                <xdr:rowOff>2</xdr:rowOff>
              </xdr:from>
              <xdr:to>
                <xdr:col>14</xdr:col>
                <xdr:colOff>13</xdr:colOff>
                <xdr:row>11</xdr:row>
                <xdr:rowOff>1</xdr:rowOff>
              </xdr:to>
            </anchor>
          </commentPr>
        </mc:Choice>
        <mc:Fallback/>
      </mc:AlternateContent>
    </comment>
    <comment ref="K7" authorId="0">
      <text>
        <r>
          <rPr>
            <b val="true"/>
            <sz val="8"/>
            <color rgb="FF000000"/>
            <rFont val="Tahoma"/>
            <family val="0"/>
          </rPr>
          <t xml:space="preserve">Qing Fang:
</t>
        </r>
        <r>
          <rPr>
            <sz val="8"/>
            <color rgb="FF000000"/>
            <rFont val="Tahoma"/>
            <family val="0"/>
          </rPr>
          <t xml:space="preserve">Assumptions:
1. Average Tepmerature during Jan - Mar is 50F
2. Evap On
3. Duct Firing OFF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19</xdr:colOff>
                <xdr:row>5</xdr:row>
                <xdr:rowOff>5</xdr:rowOff>
              </xdr:from>
              <xdr:to>
                <xdr:col>17</xdr:col>
                <xdr:colOff>5</xdr:colOff>
                <xdr:row>10</xdr:row>
                <xdr:rowOff>4</xdr:rowOff>
              </xdr:to>
            </anchor>
          </commentPr>
        </mc:Choice>
        <mc:Fallback/>
      </mc:AlternateContent>
    </comment>
    <comment ref="K122" authorId="0">
      <text>
        <r>
          <rPr>
            <b val="true"/>
            <sz val="8"/>
            <color rgb="FF000000"/>
            <rFont val="Tahoma"/>
            <family val="0"/>
          </rPr>
          <t xml:space="preserve">Qing Fang:
</t>
        </r>
        <r>
          <rPr>
            <sz val="8"/>
            <color rgb="FF000000"/>
            <rFont val="Tahoma"/>
            <family val="0"/>
          </rPr>
          <t xml:space="preserve">Assuming:
(1)  3% inflation over 3 years ( first 6 year numbers are average for Yr1 thru Y6 )
(2) No Forex rate adjustment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6</xdr:colOff>
                <xdr:row>120</xdr:row>
                <xdr:rowOff>5</xdr:rowOff>
              </xdr:from>
              <xdr:to>
                <xdr:col>14</xdr:col>
                <xdr:colOff>42</xdr:colOff>
                <xdr:row>125</xdr:row>
                <xdr:rowOff>4</xdr:rowOff>
              </xdr:to>
            </anchor>
          </commentPr>
        </mc:Choice>
        <mc:Fallback/>
      </mc:AlternateContent>
    </comment>
    <comment ref="L7" authorId="0">
      <text>
        <r>
          <rPr>
            <b val="true"/>
            <sz val="8"/>
            <color rgb="FF000000"/>
            <rFont val="Tahoma"/>
            <family val="0"/>
          </rPr>
          <t xml:space="preserve">Qing Fang:
</t>
        </r>
        <r>
          <rPr>
            <sz val="8"/>
            <color rgb="FF000000"/>
            <rFont val="Tahoma"/>
            <family val="0"/>
          </rPr>
          <t xml:space="preserve">Assumptions:
1. Average Tepmerature during Apr - June is 66F
2. Evap On
3. Duct Firing OFF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37</xdr:colOff>
                <xdr:row>5</xdr:row>
                <xdr:rowOff>5</xdr:rowOff>
              </xdr:from>
              <xdr:to>
                <xdr:col>18</xdr:col>
                <xdr:colOff>23</xdr:colOff>
                <xdr:row>10</xdr:row>
                <xdr:rowOff>4</xdr:rowOff>
              </xdr:to>
            </anchor>
          </commentPr>
        </mc:Choice>
        <mc:Fallback/>
      </mc:AlternateContent>
    </comment>
    <comment ref="M7" authorId="0">
      <text>
        <r>
          <rPr>
            <b val="true"/>
            <sz val="8"/>
            <color rgb="FF000000"/>
            <rFont val="Tahoma"/>
            <family val="0"/>
          </rPr>
          <t xml:space="preserve">Qing Fang:
</t>
        </r>
        <r>
          <rPr>
            <sz val="8"/>
            <color rgb="FF000000"/>
            <rFont val="Tahoma"/>
            <family val="0"/>
          </rPr>
          <t xml:space="preserve">Assumptions:
1. Average Tepmerature during July - Sept. is 96F
2. Evap On
3. Duct Firing 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</xdr:colOff>
                <xdr:row>5</xdr:row>
                <xdr:rowOff>5</xdr:rowOff>
              </xdr:from>
              <xdr:to>
                <xdr:col>19</xdr:col>
                <xdr:colOff>41</xdr:colOff>
                <xdr:row>10</xdr:row>
                <xdr:rowOff>4</xdr:rowOff>
              </xdr:to>
            </anchor>
          </commentPr>
        </mc:Choice>
        <mc:Fallback/>
      </mc:AlternateContent>
    </commen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Qing Fang:
</t>
        </r>
        <r>
          <rPr>
            <sz val="8"/>
            <color rgb="FF000000"/>
            <rFont val="Tahoma"/>
            <family val="0"/>
          </rPr>
          <t xml:space="preserve">Assumptions:
1. Average Tepmerature during July - Sept. is 96F
2. Evap On
3. Duct Firing OFF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6</xdr:colOff>
                <xdr:row>5</xdr:row>
                <xdr:rowOff>5</xdr:rowOff>
              </xdr:from>
              <xdr:to>
                <xdr:col>17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Qing Fang:
</t>
        </r>
        <r>
          <rPr>
            <sz val="8"/>
            <color rgb="FF000000"/>
            <rFont val="Tahoma"/>
            <family val="0"/>
          </rPr>
          <t xml:space="preserve">Assumptions:
1. Average Tepmerature during Oct - Dec is 50F
2. Evap On
3. Duct Firing OFF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23</xdr:colOff>
                <xdr:row>5</xdr:row>
                <xdr:rowOff>5</xdr:rowOff>
              </xdr:from>
              <xdr:to>
                <xdr:col>22</xdr:col>
                <xdr:colOff>10</xdr:colOff>
                <xdr:row>10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<sst xmlns="http://schemas.openxmlformats.org/spreadsheetml/2006/main" count="603" uniqueCount="166">
  <si>
    <t xml:space="preserve">AES Wolf Hollow Project Model Input</t>
  </si>
  <si>
    <t xml:space="preserve">Long TERM -Assumes all degradation Instantaneous/Non-recoverable</t>
  </si>
  <si>
    <t xml:space="preserve">Plant Performance Data:</t>
  </si>
  <si>
    <t xml:space="preserve">New &amp; Clean Conditions</t>
  </si>
  <si>
    <t xml:space="preserve">Degradated Performance</t>
  </si>
  <si>
    <t xml:space="preserve">Qtr 1</t>
  </si>
  <si>
    <t xml:space="preserve">Qtr 2</t>
  </si>
  <si>
    <t xml:space="preserve">Qtr 3</t>
  </si>
  <si>
    <t xml:space="preserve">Qtr 4</t>
  </si>
  <si>
    <t xml:space="preserve">50F</t>
  </si>
  <si>
    <t xml:space="preserve">66F</t>
  </si>
  <si>
    <t xml:space="preserve">96F</t>
  </si>
  <si>
    <t xml:space="preserve">Plant Performance - New &amp; Clean</t>
  </si>
  <si>
    <t xml:space="preserve">w/ DF</t>
  </si>
  <si>
    <t xml:space="preserve">w/o DF</t>
  </si>
  <si>
    <t xml:space="preserve">Net Plant Output</t>
  </si>
  <si>
    <t xml:space="preserve">MW</t>
  </si>
  <si>
    <t xml:space="preserve">Net Plant Heat Rate ( LHV )</t>
  </si>
  <si>
    <t xml:space="preserve">Btu/KWh</t>
  </si>
  <si>
    <t xml:space="preserve">Net Plant Heat Rate ( HHV )</t>
  </si>
  <si>
    <t xml:space="preserve">Auxiliary Load</t>
  </si>
  <si>
    <t xml:space="preserve">Gas Compressor Load</t>
  </si>
  <si>
    <t xml:space="preserve">Gross Plant Output</t>
  </si>
  <si>
    <t xml:space="preserve">Parasitic Load Ratio W/O Gas Compressor</t>
  </si>
  <si>
    <t xml:space="preserve">%</t>
  </si>
  <si>
    <t xml:space="preserve">Parasitic Load Ratio W / Gas Compressor</t>
  </si>
  <si>
    <t xml:space="preserve">Gross Plant Heat Rate ( LHV )</t>
  </si>
  <si>
    <t xml:space="preserve">Gross Plant Heat Rate ( HHV )</t>
  </si>
  <si>
    <t xml:space="preserve">Plant Performance W/ Test Tolerance</t>
  </si>
  <si>
    <t xml:space="preserve">Suggest to use this set of data for one of the sensitivity cases.</t>
  </si>
  <si>
    <t xml:space="preserve">Test Tolerance for Output</t>
  </si>
  <si>
    <t xml:space="preserve">Test Tolerance for Heat Rate</t>
  </si>
  <si>
    <t xml:space="preserve">Plant Performance W/ Degradation</t>
  </si>
  <si>
    <t xml:space="preserve">Annual Base</t>
  </si>
  <si>
    <t xml:space="preserve">Yr1</t>
  </si>
  <si>
    <t xml:space="preserve">Yr2</t>
  </si>
  <si>
    <t xml:space="preserve">Yr3</t>
  </si>
  <si>
    <t xml:space="preserve">Yr4</t>
  </si>
  <si>
    <t xml:space="preserve">Yr5</t>
  </si>
  <si>
    <t xml:space="preserve">Yr6</t>
  </si>
  <si>
    <t xml:space="preserve">Yr7</t>
  </si>
  <si>
    <t xml:space="preserve">Yr8</t>
  </si>
  <si>
    <t xml:space="preserve">Yr9</t>
  </si>
  <si>
    <t xml:space="preserve">Yr10</t>
  </si>
  <si>
    <t xml:space="preserve">Yr11</t>
  </si>
  <si>
    <t xml:space="preserve">Yr12</t>
  </si>
  <si>
    <t xml:space="preserve">Yr13</t>
  </si>
  <si>
    <t xml:space="preserve">Yr14</t>
  </si>
  <si>
    <t xml:space="preserve">Yr15</t>
  </si>
  <si>
    <t xml:space="preserve">Yr16</t>
  </si>
  <si>
    <t xml:space="preserve">Yr17</t>
  </si>
  <si>
    <t xml:space="preserve">Yr18</t>
  </si>
  <si>
    <t xml:space="preserve">Yr19</t>
  </si>
  <si>
    <t xml:space="preserve">Yr20</t>
  </si>
  <si>
    <t xml:space="preserve">Yr21</t>
  </si>
  <si>
    <t xml:space="preserve">Yr22</t>
  </si>
  <si>
    <t xml:space="preserve">Yr23</t>
  </si>
  <si>
    <t xml:space="preserve">Yr24</t>
  </si>
  <si>
    <t xml:space="preserve">Yr25</t>
  </si>
  <si>
    <t xml:space="preserve">Yr26</t>
  </si>
  <si>
    <t xml:space="preserve">Yr27</t>
  </si>
  <si>
    <t xml:space="preserve">Yr28</t>
  </si>
  <si>
    <t xml:space="preserve">Yr29</t>
  </si>
  <si>
    <t xml:space="preserve">Yr30</t>
  </si>
  <si>
    <t xml:space="preserve">Degradation Assumption:</t>
  </si>
  <si>
    <t xml:space="preserve">Assuming: (1)  Long term degradation 3% on output &amp; 1.5% on heat rate. (2) Each Major Overhaul will bring back 99% of full new and clean condition (3)  Short term degradation as per MHI supplied curves.</t>
  </si>
  <si>
    <t xml:space="preserve">Long term average output degradation</t>
  </si>
  <si>
    <t xml:space="preserve">LongTerm average heat rate degradation</t>
  </si>
  <si>
    <t xml:space="preserve">Degradation Rate For Output</t>
  </si>
  <si>
    <t xml:space="preserve">Degradation Rate For Heat Rate</t>
  </si>
  <si>
    <t xml:space="preserve">Non Recovable Output</t>
  </si>
  <si>
    <t xml:space="preserve">Non Recovable Heat Rate</t>
  </si>
  <si>
    <t xml:space="preserve">Output Base W/O Test Tolerance</t>
  </si>
  <si>
    <t xml:space="preserve">Heat Rate Base W/O Test Tolerance ( LHV )</t>
  </si>
  <si>
    <t xml:space="preserve">Heat Rate Base W/O Test Tolerance ( HHV)</t>
  </si>
  <si>
    <t xml:space="preserve">Output Base W/ Test Tolerance</t>
  </si>
  <si>
    <t xml:space="preserve">Heat Rate W/ test Tolerance ( LHV )</t>
  </si>
  <si>
    <t xml:space="preserve">Heat Rate W/ test Tolerance ( HHV )</t>
  </si>
  <si>
    <t xml:space="preserve">Availability Calculation:</t>
  </si>
  <si>
    <t xml:space="preserve">PAD</t>
  </si>
  <si>
    <t xml:space="preserve">Total Annual Calender Hours</t>
  </si>
  <si>
    <t xml:space="preserve">Hr</t>
  </si>
  <si>
    <t xml:space="preserve">June 1,2000</t>
  </si>
  <si>
    <t xml:space="preserve">Forced Outage</t>
  </si>
  <si>
    <t xml:space="preserve">Forced Outage Rate Assumption:</t>
  </si>
  <si>
    <t xml:space="preserve">Forced Outage Rate</t>
  </si>
  <si>
    <t xml:space="preserve">Annual Hours of Forced Outage</t>
  </si>
  <si>
    <t xml:space="preserve">Scheduled Outage</t>
  </si>
  <si>
    <t xml:space="preserve">Days Needed for Combuster Inspection </t>
  </si>
  <si>
    <t xml:space="preserve">days</t>
  </si>
  <si>
    <t xml:space="preserve">Days Needed for Turbine Inspection</t>
  </si>
  <si>
    <t xml:space="preserve">Days Needed for Major Overhaul</t>
  </si>
  <si>
    <t xml:space="preserve">MHI Mainenance Program</t>
  </si>
  <si>
    <t xml:space="preserve">T</t>
  </si>
  <si>
    <t xml:space="preserve">C</t>
  </si>
  <si>
    <t xml:space="preserve">M</t>
  </si>
  <si>
    <t xml:space="preserve">Days Needed for Inspection</t>
  </si>
  <si>
    <t xml:space="preserve">Annual Hours Needed for Inspection</t>
  </si>
  <si>
    <t xml:space="preserve">Annual Scheduled Outage Rate</t>
  </si>
  <si>
    <t xml:space="preserve">Annual Plant Availability</t>
  </si>
  <si>
    <t xml:space="preserve">Total Scheduled Outage Hours</t>
  </si>
  <si>
    <t xml:space="preserve">Total Forced Outage Hours</t>
  </si>
  <si>
    <t xml:space="preserve">Total Available Operation Hours</t>
  </si>
  <si>
    <t xml:space="preserve">Plant Annual Availability</t>
  </si>
  <si>
    <t xml:space="preserve">10 Year Plant Average Availability</t>
  </si>
  <si>
    <t xml:space="preserve">20 Year Plant Average Availability</t>
  </si>
  <si>
    <t xml:space="preserve">30 Year Plant Average Availability</t>
  </si>
  <si>
    <t xml:space="preserve">EOH Calculation</t>
  </si>
  <si>
    <t xml:space="preserve">Assumed Number of Starts Per Year </t>
  </si>
  <si>
    <t xml:space="preserve">EOH Per Start</t>
  </si>
  <si>
    <t xml:space="preserve">EOH for Starts</t>
  </si>
  <si>
    <t xml:space="preserve">Number of Trips</t>
  </si>
  <si>
    <t xml:space="preserve">EOH for Trips</t>
  </si>
  <si>
    <t xml:space="preserve">Dispatch Rate Assumption (out of total available hours)</t>
  </si>
  <si>
    <t xml:space="preserve">Actual Fired Hours</t>
  </si>
  <si>
    <t xml:space="preserve">Annual Total EOH</t>
  </si>
  <si>
    <t xml:space="preserve">Capacity Factor</t>
  </si>
  <si>
    <t xml:space="preserve">EPC Payment Schedule</t>
  </si>
  <si>
    <t xml:space="preserve">EPC Pricing</t>
  </si>
  <si>
    <t xml:space="preserve">See Separate file</t>
  </si>
  <si>
    <t xml:space="preserve">EPC Payment Schedule - June 1</t>
  </si>
  <si>
    <t xml:space="preserve">EPC Payment Schedule - July 1</t>
  </si>
  <si>
    <t xml:space="preserve">MHI Maintenance Program</t>
  </si>
  <si>
    <t xml:space="preserve">MHI Proposed 30 Price per Turbine ( w/o inflation )</t>
  </si>
  <si>
    <t xml:space="preserve">k$</t>
  </si>
  <si>
    <t xml:space="preserve">Adjusted MHI Price Per Gas Turbine</t>
  </si>
  <si>
    <t xml:space="preserve">Adjusted MHI Price for Both Turbines</t>
  </si>
  <si>
    <t xml:space="preserve">MHI Yr1 through Yr 6 Fixed Price</t>
  </si>
  <si>
    <t xml:space="preserve">K$</t>
  </si>
  <si>
    <t xml:space="preserve">MHI Yr1 through Yr 6 Fixed Price Initial Spare</t>
  </si>
  <si>
    <t xml:space="preserve">MHI Yr 7 through Yr 12 base price</t>
  </si>
  <si>
    <t xml:space="preserve">MHI Technical Assistance per EOH</t>
  </si>
  <si>
    <t xml:space="preserve">$</t>
  </si>
  <si>
    <t xml:space="preserve">Per EOH Payment Per Turbine - Yr 1 through Yr 6</t>
  </si>
  <si>
    <t xml:space="preserve">Per EOH Payment Per Turbine - Yr 7 through Yr 12</t>
  </si>
  <si>
    <t xml:space="preserve">Annual EOH</t>
  </si>
  <si>
    <t xml:space="preserve">Gas Turbine Maintenance Payment -MHI Service</t>
  </si>
  <si>
    <t xml:space="preserve">Gas Turbine Maintenance Payment - AES Self Service</t>
  </si>
  <si>
    <t xml:space="preserve">Gas Turbine Maintenance Payment</t>
  </si>
  <si>
    <t xml:space="preserve">Smoothed Gas Turbine Maint. Payment by EOH</t>
  </si>
  <si>
    <t xml:space="preserve">Inflation Rate:</t>
  </si>
  <si>
    <t xml:space="preserve">SCR Catalyst Replacement Schedule</t>
  </si>
  <si>
    <t xml:space="preserve">SCR Catalyst Cost</t>
  </si>
  <si>
    <t xml:space="preserve">Operating Year</t>
  </si>
  <si>
    <t xml:space="preserve">Calender Year</t>
  </si>
  <si>
    <t xml:space="preserve">Quarter</t>
  </si>
  <si>
    <t xml:space="preserve">Q2</t>
  </si>
  <si>
    <t xml:space="preserve">Q3</t>
  </si>
  <si>
    <t xml:space="preserve">Q4</t>
  </si>
  <si>
    <t xml:space="preserve">Q1</t>
  </si>
  <si>
    <t xml:space="preserve">Plant Performance w/o Degradation:</t>
  </si>
  <si>
    <t xml:space="preserve">Plant Gross Output</t>
  </si>
  <si>
    <t xml:space="preserve">Parasitic Load</t>
  </si>
  <si>
    <t xml:space="preserve">Plant Net Output</t>
  </si>
  <si>
    <t xml:space="preserve">Plant Gross Heat Rate HHV</t>
  </si>
  <si>
    <t xml:space="preserve">Btu/kWh</t>
  </si>
  <si>
    <t xml:space="preserve">Plant Net Heat Rate HHV</t>
  </si>
  <si>
    <t xml:space="preserve">Plant Net Heat Rate LHV</t>
  </si>
  <si>
    <t xml:space="preserve">Plant Performance w/ Degradation</t>
  </si>
  <si>
    <t xml:space="preserve">Accumulated Output Degradation Factor</t>
  </si>
  <si>
    <t xml:space="preserve">Plant Gross Output w/ Degradation</t>
  </si>
  <si>
    <t xml:space="preserve">Plant Net Output w/ Degradation</t>
  </si>
  <si>
    <t xml:space="preserve">Accumulated Heat Rate Degradation Factor</t>
  </si>
  <si>
    <t xml:space="preserve">Plant Gross Heat Rate HHV w/ Degradation</t>
  </si>
  <si>
    <t xml:space="preserve">Plant Net Heat Rate HHV w/ Degradation</t>
  </si>
  <si>
    <t xml:space="preserve">Plant Net Heat Rate LHV / Degradation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</si>
</sst>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"/>
    <numFmt numFmtId="166" formatCode="0"/>
    <numFmt numFmtId="167" formatCode="0.00%"/>
    <numFmt numFmtId="168" formatCode="0%"/>
    <numFmt numFmtId="169" formatCode="[$-409]m/d/yyyy"/>
    <numFmt numFmtId="170" formatCode="0.0%"/>
    <numFmt numFmtId="171" formatCode="0.00"/>
    <numFmt numFmtId="172" formatCode="0.00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i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D1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35.7"/>
    <col collapsed="false" customWidth="true" hidden="false" outlineLevel="0" max="3" min="3" style="1" width="7.14"/>
    <col collapsed="false" customWidth="true" hidden="false" outlineLevel="0" max="4" min="4" style="1" width="9.99"/>
    <col collapsed="false" customWidth="true" hidden="false" outlineLevel="0" max="34" min="5" style="1" width="6.7"/>
    <col collapsed="false" customWidth="false" hidden="false" outlineLevel="0" max="257" min="35" style="1" width="9.14"/>
  </cols>
  <sheetData>
    <row r="1" customFormat="false" ht="11.25" hidden="false" customHeight="false" outlineLevel="0" collapsed="false">
      <c r="A1" s="2" t="s">
        <v>0</v>
      </c>
    </row>
    <row r="4" customFormat="false" ht="11.25" hidden="false" customHeight="false" outlineLevel="0" collapsed="false">
      <c r="K4" s="1" t="s">
        <v>1</v>
      </c>
    </row>
    <row r="5" customFormat="false" ht="11.25" hidden="false" customHeight="false" outlineLevel="0" collapsed="false">
      <c r="A5" s="3" t="n">
        <v>1</v>
      </c>
      <c r="B5" s="2" t="s">
        <v>2</v>
      </c>
      <c r="E5" s="4" t="s">
        <v>3</v>
      </c>
      <c r="F5" s="4"/>
      <c r="G5" s="4"/>
      <c r="H5" s="4"/>
      <c r="I5" s="4"/>
      <c r="J5" s="5" t="s">
        <v>4</v>
      </c>
      <c r="K5" s="5"/>
      <c r="L5" s="5"/>
      <c r="M5" s="5"/>
      <c r="O5" s="4"/>
      <c r="P5" s="4"/>
      <c r="Q5" s="4"/>
      <c r="R5" s="4"/>
    </row>
    <row r="6" customFormat="false" ht="11.25" hidden="false" customHeight="false" outlineLevel="0" collapsed="false">
      <c r="A6" s="3"/>
      <c r="E6" s="6" t="s">
        <v>5</v>
      </c>
      <c r="F6" s="6" t="s">
        <v>6</v>
      </c>
      <c r="G6" s="6" t="s">
        <v>7</v>
      </c>
      <c r="H6" s="6" t="s">
        <v>7</v>
      </c>
      <c r="I6" s="6" t="s">
        <v>8</v>
      </c>
      <c r="K6" s="6" t="s">
        <v>5</v>
      </c>
      <c r="L6" s="6" t="s">
        <v>6</v>
      </c>
      <c r="M6" s="6" t="s">
        <v>7</v>
      </c>
      <c r="N6" s="6" t="s">
        <v>7</v>
      </c>
      <c r="O6" s="6" t="s">
        <v>8</v>
      </c>
      <c r="P6" s="6"/>
      <c r="Q6" s="6"/>
      <c r="R6" s="6"/>
    </row>
    <row r="7" customFormat="false" ht="11.25" hidden="false" customHeight="false" outlineLevel="0" collapsed="false">
      <c r="A7" s="3"/>
      <c r="E7" s="7" t="s">
        <v>9</v>
      </c>
      <c r="F7" s="7" t="s">
        <v>10</v>
      </c>
      <c r="G7" s="7" t="s">
        <v>11</v>
      </c>
      <c r="H7" s="7" t="s">
        <v>11</v>
      </c>
      <c r="I7" s="7" t="s">
        <v>9</v>
      </c>
      <c r="K7" s="7" t="s">
        <v>9</v>
      </c>
      <c r="L7" s="7" t="s">
        <v>10</v>
      </c>
      <c r="M7" s="7" t="s">
        <v>11</v>
      </c>
      <c r="N7" s="7" t="s">
        <v>11</v>
      </c>
      <c r="O7" s="7" t="s">
        <v>9</v>
      </c>
      <c r="P7" s="7"/>
      <c r="Q7" s="7"/>
      <c r="R7" s="7"/>
    </row>
    <row r="8" customFormat="false" ht="11.25" hidden="false" customHeight="false" outlineLevel="0" collapsed="false">
      <c r="A8" s="3" t="n">
        <v>1.1</v>
      </c>
      <c r="B8" s="8" t="s">
        <v>12</v>
      </c>
      <c r="G8" s="6" t="s">
        <v>13</v>
      </c>
      <c r="H8" s="6" t="s">
        <v>14</v>
      </c>
      <c r="M8" s="6" t="s">
        <v>13</v>
      </c>
      <c r="N8" s="6" t="s">
        <v>14</v>
      </c>
    </row>
    <row r="9" customFormat="false" ht="11.25" hidden="false" customHeight="false" outlineLevel="0" collapsed="false">
      <c r="A9" s="3"/>
      <c r="B9" s="1" t="s">
        <v>15</v>
      </c>
      <c r="C9" s="1" t="s">
        <v>16</v>
      </c>
      <c r="E9" s="9" t="n">
        <v>725.367</v>
      </c>
      <c r="F9" s="9" t="n">
        <v>714.362</v>
      </c>
      <c r="G9" s="9" t="n">
        <v>720.547</v>
      </c>
      <c r="H9" s="9" t="n">
        <v>667.945</v>
      </c>
      <c r="I9" s="9" t="n">
        <v>725.367</v>
      </c>
      <c r="K9" s="10" t="n">
        <f aca="false">E9*(1-$D$33)</f>
        <v>703.60599</v>
      </c>
      <c r="L9" s="10" t="n">
        <f aca="false">F9*(1-$D$33)</f>
        <v>692.93114</v>
      </c>
      <c r="M9" s="10" t="n">
        <f aca="false">G9*(1-$D$33)</f>
        <v>698.93059</v>
      </c>
      <c r="N9" s="10" t="n">
        <f aca="false">H9*(1-$D$33)</f>
        <v>647.90665</v>
      </c>
      <c r="O9" s="10" t="n">
        <f aca="false">I9*(1-$D$33)</f>
        <v>703.60599</v>
      </c>
      <c r="P9" s="11"/>
      <c r="Q9" s="11"/>
      <c r="R9" s="11"/>
    </row>
    <row r="10" customFormat="false" ht="11.25" hidden="false" customHeight="false" outlineLevel="0" collapsed="false">
      <c r="A10" s="3"/>
      <c r="B10" s="1" t="s">
        <v>17</v>
      </c>
      <c r="C10" s="1" t="s">
        <v>18</v>
      </c>
      <c r="E10" s="12" t="n">
        <v>6097</v>
      </c>
      <c r="F10" s="12" t="n">
        <v>6090</v>
      </c>
      <c r="G10" s="12" t="n">
        <v>6281</v>
      </c>
      <c r="H10" s="12" t="n">
        <v>6133</v>
      </c>
      <c r="I10" s="12" t="n">
        <v>6097</v>
      </c>
      <c r="K10" s="13" t="n">
        <f aca="false">E10*(1+$D$34)</f>
        <v>6188.455</v>
      </c>
      <c r="L10" s="13" t="n">
        <f aca="false">F10*(1+$D$34)</f>
        <v>6181.35</v>
      </c>
      <c r="M10" s="13" t="n">
        <f aca="false">G10*(1+$D$34)</f>
        <v>6375.215</v>
      </c>
      <c r="N10" s="13" t="n">
        <f aca="false">H10*(1+$D$34)</f>
        <v>6224.995</v>
      </c>
      <c r="O10" s="13" t="n">
        <f aca="false">I10*(1+$D$34)</f>
        <v>6188.455</v>
      </c>
      <c r="P10" s="14"/>
      <c r="Q10" s="14"/>
      <c r="R10" s="14"/>
    </row>
    <row r="11" customFormat="false" ht="11.25" hidden="false" customHeight="false" outlineLevel="0" collapsed="false">
      <c r="A11" s="3"/>
      <c r="B11" s="1" t="s">
        <v>19</v>
      </c>
      <c r="C11" s="1" t="s">
        <v>18</v>
      </c>
      <c r="E11" s="12" t="n">
        <v>6763</v>
      </c>
      <c r="F11" s="12" t="n">
        <v>6756</v>
      </c>
      <c r="G11" s="12" t="n">
        <v>6967</v>
      </c>
      <c r="H11" s="12" t="n">
        <v>6803</v>
      </c>
      <c r="I11" s="12" t="n">
        <v>6763</v>
      </c>
      <c r="K11" s="13" t="n">
        <f aca="false">E11*(1+$D$34)</f>
        <v>6864.445</v>
      </c>
      <c r="L11" s="13" t="n">
        <f aca="false">F11*(1+$D$34)</f>
        <v>6857.34</v>
      </c>
      <c r="M11" s="13" t="n">
        <f aca="false">G11*(1+$D$34)</f>
        <v>7071.505</v>
      </c>
      <c r="N11" s="13" t="n">
        <f aca="false">H11*(1+$D$34)</f>
        <v>6905.045</v>
      </c>
      <c r="O11" s="13" t="n">
        <f aca="false">I11*(1+$D$34)</f>
        <v>6864.445</v>
      </c>
      <c r="P11" s="14"/>
      <c r="Q11" s="14"/>
      <c r="R11" s="14"/>
    </row>
    <row r="12" customFormat="false" ht="11.25" hidden="false" customHeight="false" outlineLevel="0" collapsed="false">
      <c r="A12" s="3"/>
    </row>
    <row r="13" customFormat="false" ht="11.25" hidden="false" customHeight="false" outlineLevel="0" collapsed="false">
      <c r="A13" s="3"/>
      <c r="B13" s="1" t="s">
        <v>20</v>
      </c>
      <c r="C13" s="1" t="s">
        <v>16</v>
      </c>
      <c r="E13" s="1" t="n">
        <v>18.536</v>
      </c>
      <c r="F13" s="1" t="n">
        <v>18.28</v>
      </c>
      <c r="G13" s="1" t="n">
        <v>18.901</v>
      </c>
      <c r="H13" s="1" t="n">
        <v>17.178</v>
      </c>
      <c r="I13" s="1" t="n">
        <v>18.536</v>
      </c>
    </row>
    <row r="14" customFormat="false" ht="11.25" hidden="false" customHeight="false" outlineLevel="0" collapsed="false">
      <c r="A14" s="3"/>
      <c r="B14" s="1" t="s">
        <v>21</v>
      </c>
      <c r="C14" s="1" t="s">
        <v>16</v>
      </c>
      <c r="E14" s="1" t="n">
        <f aca="false">2*1.054</f>
        <v>2.108</v>
      </c>
      <c r="F14" s="1" t="n">
        <f aca="false">2*1.054</f>
        <v>2.108</v>
      </c>
      <c r="G14" s="1" t="n">
        <f aca="false">2*1.054</f>
        <v>2.108</v>
      </c>
      <c r="H14" s="1" t="n">
        <f aca="false">2*1.054</f>
        <v>2.108</v>
      </c>
      <c r="I14" s="1" t="n">
        <f aca="false">2*1.054</f>
        <v>2.108</v>
      </c>
    </row>
    <row r="15" customFormat="false" ht="11.25" hidden="false" customHeight="false" outlineLevel="0" collapsed="false">
      <c r="A15" s="3"/>
      <c r="B15" s="1" t="s">
        <v>22</v>
      </c>
      <c r="C15" s="1" t="s">
        <v>16</v>
      </c>
      <c r="E15" s="11" t="n">
        <f aca="false">E9+E13</f>
        <v>743.903</v>
      </c>
      <c r="F15" s="11" t="n">
        <f aca="false">F9+F13</f>
        <v>732.642</v>
      </c>
      <c r="G15" s="11" t="n">
        <f aca="false">G9+G13</f>
        <v>739.448</v>
      </c>
      <c r="H15" s="11" t="n">
        <f aca="false">H9+H13</f>
        <v>685.123</v>
      </c>
      <c r="I15" s="11" t="n">
        <f aca="false">I9+I13</f>
        <v>743.903</v>
      </c>
    </row>
    <row r="16" customFormat="false" ht="11.25" hidden="false" customHeight="false" outlineLevel="0" collapsed="false">
      <c r="A16" s="3"/>
      <c r="B16" s="1" t="s">
        <v>23</v>
      </c>
      <c r="C16" s="1" t="s">
        <v>24</v>
      </c>
      <c r="E16" s="15" t="n">
        <f aca="false">E13/E15</f>
        <v>0.0249172271115992</v>
      </c>
      <c r="F16" s="15" t="n">
        <f aca="false">F13/F15</f>
        <v>0.0249507945217446</v>
      </c>
      <c r="G16" s="15" t="n">
        <f aca="false">G13/G15</f>
        <v>0.0255609589856217</v>
      </c>
      <c r="H16" s="15" t="n">
        <f aca="false">H13/H15</f>
        <v>0.0250728701269699</v>
      </c>
      <c r="I16" s="15" t="n">
        <f aca="false">I13/I15</f>
        <v>0.0249172271115992</v>
      </c>
    </row>
    <row r="17" customFormat="false" ht="11.25" hidden="false" customHeight="false" outlineLevel="0" collapsed="false">
      <c r="A17" s="3"/>
      <c r="B17" s="1" t="s">
        <v>25</v>
      </c>
      <c r="C17" s="1" t="s">
        <v>24</v>
      </c>
      <c r="E17" s="15" t="n">
        <f aca="false">(E13+E14)/E15</f>
        <v>0.0277509298927414</v>
      </c>
      <c r="F17" s="15" t="n">
        <f aca="false">(F13+F14)/F15</f>
        <v>0.0278280524458057</v>
      </c>
      <c r="G17" s="15" t="n">
        <f aca="false">(G13+G14)/G15</f>
        <v>0.0284117341584533</v>
      </c>
      <c r="H17" s="15" t="n">
        <f aca="false">(H13+H14)/H15</f>
        <v>0.028149689909695</v>
      </c>
      <c r="I17" s="15" t="n">
        <f aca="false">(I13+I14)/I15</f>
        <v>0.0277509298927414</v>
      </c>
    </row>
    <row r="18" customFormat="false" ht="11.25" hidden="false" customHeight="false" outlineLevel="0" collapsed="false">
      <c r="A18" s="3"/>
      <c r="B18" s="1" t="s">
        <v>26</v>
      </c>
      <c r="C18" s="1" t="s">
        <v>18</v>
      </c>
      <c r="E18" s="14" t="n">
        <f aca="false">E9*E10/E15</f>
        <v>5945.07966630058</v>
      </c>
      <c r="F18" s="14" t="n">
        <f aca="false">F9*F10/F15</f>
        <v>5938.04966136258</v>
      </c>
      <c r="G18" s="14" t="n">
        <f aca="false">G9*G10/G15</f>
        <v>6120.45161661131</v>
      </c>
      <c r="H18" s="14" t="n">
        <f aca="false">H9*H10/H15</f>
        <v>5979.22808751129</v>
      </c>
      <c r="I18" s="14" t="n">
        <f aca="false">I9*I10/I15</f>
        <v>5945.07966630058</v>
      </c>
    </row>
    <row r="19" customFormat="false" ht="11.25" hidden="false" customHeight="false" outlineLevel="0" collapsed="false">
      <c r="A19" s="3"/>
      <c r="B19" s="1" t="s">
        <v>27</v>
      </c>
      <c r="C19" s="1" t="s">
        <v>18</v>
      </c>
      <c r="E19" s="14" t="n">
        <f aca="false">E9*E11/E15</f>
        <v>6594.48479304425</v>
      </c>
      <c r="F19" s="14" t="n">
        <f aca="false">F9*F11/F15</f>
        <v>6587.43243221109</v>
      </c>
      <c r="G19" s="14" t="n">
        <f aca="false">G9*G11/G15</f>
        <v>6788.91679874717</v>
      </c>
      <c r="H19" s="14" t="n">
        <f aca="false">H9*H11/H15</f>
        <v>6632.42926452622</v>
      </c>
      <c r="I19" s="14" t="n">
        <f aca="false">I9*I11/I15</f>
        <v>6594.48479304425</v>
      </c>
    </row>
    <row r="20" customFormat="false" ht="11.25" hidden="false" customHeight="false" outlineLevel="0" collapsed="false">
      <c r="A20" s="3"/>
    </row>
    <row r="21" customFormat="false" ht="11.25" hidden="false" customHeight="false" outlineLevel="0" collapsed="false">
      <c r="A21" s="3" t="n">
        <v>1.2</v>
      </c>
      <c r="B21" s="8" t="s">
        <v>28</v>
      </c>
      <c r="D21" s="1" t="s">
        <v>29</v>
      </c>
    </row>
    <row r="22" customFormat="false" ht="11.25" hidden="false" customHeight="false" outlineLevel="0" collapsed="false">
      <c r="A22" s="3"/>
    </row>
    <row r="23" customFormat="false" ht="11.25" hidden="false" customHeight="false" outlineLevel="0" collapsed="false">
      <c r="A23" s="3"/>
      <c r="B23" s="1" t="s">
        <v>30</v>
      </c>
      <c r="C23" s="15"/>
      <c r="D23" s="16" t="n">
        <v>0.0075</v>
      </c>
      <c r="E23" s="15"/>
    </row>
    <row r="24" customFormat="false" ht="11.25" hidden="false" customHeight="false" outlineLevel="0" collapsed="false">
      <c r="A24" s="3"/>
      <c r="B24" s="1" t="s">
        <v>31</v>
      </c>
      <c r="C24" s="17"/>
      <c r="D24" s="18" t="n">
        <v>0.01</v>
      </c>
      <c r="E24" s="17"/>
    </row>
    <row r="25" customFormat="false" ht="11.25" hidden="false" customHeight="false" outlineLevel="0" collapsed="false">
      <c r="A25" s="3"/>
    </row>
    <row r="26" customFormat="false" ht="11.25" hidden="false" customHeight="false" outlineLevel="0" collapsed="false">
      <c r="A26" s="3"/>
      <c r="B26" s="1" t="s">
        <v>15</v>
      </c>
      <c r="C26" s="1" t="s">
        <v>16</v>
      </c>
      <c r="E26" s="11" t="n">
        <f aca="false">E9*(1-$D$23)</f>
        <v>719.9267475</v>
      </c>
      <c r="F26" s="11" t="n">
        <f aca="false">F9*(1-$D$23)</f>
        <v>709.004285</v>
      </c>
      <c r="G26" s="11" t="n">
        <f aca="false">G9*(1-$D$23)</f>
        <v>715.1428975</v>
      </c>
      <c r="H26" s="11" t="n">
        <f aca="false">H9*(1-$D$23)</f>
        <v>662.9354125</v>
      </c>
      <c r="I26" s="11" t="n">
        <f aca="false">I9*(1-$D$23)</f>
        <v>719.9267475</v>
      </c>
    </row>
    <row r="27" customFormat="false" ht="11.25" hidden="false" customHeight="false" outlineLevel="0" collapsed="false">
      <c r="A27" s="3"/>
      <c r="B27" s="1" t="s">
        <v>17</v>
      </c>
      <c r="C27" s="1" t="s">
        <v>18</v>
      </c>
      <c r="E27" s="14" t="n">
        <f aca="false">E10*(1+$D$24)</f>
        <v>6157.97</v>
      </c>
      <c r="F27" s="14" t="n">
        <f aca="false">F10*(1+$D$24)</f>
        <v>6150.9</v>
      </c>
      <c r="G27" s="14" t="n">
        <f aca="false">G10*(1+$D$24)</f>
        <v>6343.81</v>
      </c>
      <c r="H27" s="14" t="n">
        <f aca="false">H10*(1+$D$24)</f>
        <v>6194.33</v>
      </c>
      <c r="I27" s="14" t="n">
        <f aca="false">I10*(1+$D$24)</f>
        <v>6157.97</v>
      </c>
    </row>
    <row r="28" customFormat="false" ht="11.25" hidden="false" customHeight="false" outlineLevel="0" collapsed="false">
      <c r="A28" s="3"/>
      <c r="B28" s="1" t="s">
        <v>19</v>
      </c>
      <c r="C28" s="1" t="s">
        <v>18</v>
      </c>
      <c r="E28" s="14" t="n">
        <f aca="false">E11*(1+$D$24)</f>
        <v>6830.63</v>
      </c>
      <c r="F28" s="14" t="n">
        <f aca="false">F11*(1+$D$24)</f>
        <v>6823.56</v>
      </c>
      <c r="G28" s="14" t="n">
        <f aca="false">G11*(1+$D$24)</f>
        <v>7036.67</v>
      </c>
      <c r="H28" s="14" t="n">
        <f aca="false">H11*(1+$D$24)</f>
        <v>6871.03</v>
      </c>
      <c r="I28" s="14" t="n">
        <f aca="false">I11*(1+$D$24)</f>
        <v>6830.63</v>
      </c>
    </row>
    <row r="29" customFormat="false" ht="11.25" hidden="false" customHeight="false" outlineLevel="0" collapsed="false">
      <c r="A29" s="3"/>
    </row>
    <row r="30" customFormat="false" ht="11.25" hidden="false" customHeight="false" outlineLevel="0" collapsed="false">
      <c r="A30" s="3" t="n">
        <v>1.3</v>
      </c>
      <c r="B30" s="8" t="s">
        <v>32</v>
      </c>
      <c r="D30" s="7" t="s">
        <v>33</v>
      </c>
      <c r="E30" s="6" t="s">
        <v>34</v>
      </c>
      <c r="F30" s="6" t="s">
        <v>35</v>
      </c>
      <c r="G30" s="6" t="s">
        <v>36</v>
      </c>
      <c r="H30" s="6" t="s">
        <v>37</v>
      </c>
      <c r="I30" s="6" t="s">
        <v>38</v>
      </c>
      <c r="J30" s="6" t="s">
        <v>39</v>
      </c>
      <c r="K30" s="6" t="s">
        <v>40</v>
      </c>
      <c r="L30" s="6" t="s">
        <v>41</v>
      </c>
      <c r="M30" s="6" t="s">
        <v>42</v>
      </c>
      <c r="N30" s="6" t="s">
        <v>43</v>
      </c>
      <c r="O30" s="6" t="s">
        <v>44</v>
      </c>
      <c r="P30" s="6" t="s">
        <v>45</v>
      </c>
      <c r="Q30" s="6" t="s">
        <v>46</v>
      </c>
      <c r="R30" s="6" t="s">
        <v>47</v>
      </c>
      <c r="S30" s="6" t="s">
        <v>48</v>
      </c>
      <c r="T30" s="6" t="s">
        <v>49</v>
      </c>
      <c r="U30" s="6" t="s">
        <v>50</v>
      </c>
      <c r="V30" s="6" t="s">
        <v>51</v>
      </c>
      <c r="W30" s="6" t="s">
        <v>52</v>
      </c>
      <c r="X30" s="6" t="s">
        <v>53</v>
      </c>
      <c r="Y30" s="6" t="s">
        <v>54</v>
      </c>
      <c r="Z30" s="6" t="s">
        <v>55</v>
      </c>
      <c r="AA30" s="6" t="s">
        <v>56</v>
      </c>
      <c r="AB30" s="6" t="s">
        <v>57</v>
      </c>
      <c r="AC30" s="6" t="s">
        <v>58</v>
      </c>
      <c r="AD30" s="6" t="s">
        <v>59</v>
      </c>
      <c r="AE30" s="6" t="s">
        <v>60</v>
      </c>
      <c r="AF30" s="6" t="s">
        <v>61</v>
      </c>
      <c r="AG30" s="6" t="s">
        <v>62</v>
      </c>
      <c r="AH30" s="6" t="s">
        <v>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</row>
    <row r="31" customFormat="false" ht="11.25" hidden="false" customHeight="false" outlineLevel="0" collapsed="false">
      <c r="A31" s="3"/>
    </row>
    <row r="32" customFormat="false" ht="11.25" hidden="false" customHeight="false" outlineLevel="0" collapsed="false">
      <c r="A32" s="3"/>
      <c r="B32" s="1" t="s">
        <v>64</v>
      </c>
      <c r="D32" s="1" t="s">
        <v>65</v>
      </c>
      <c r="E32" s="17"/>
    </row>
    <row r="33" customFormat="false" ht="11.25" hidden="false" customHeight="false" outlineLevel="0" collapsed="false">
      <c r="A33" s="3"/>
      <c r="B33" s="1" t="s">
        <v>66</v>
      </c>
      <c r="D33" s="16" t="n">
        <v>0.03</v>
      </c>
      <c r="E33" s="17"/>
    </row>
    <row r="34" customFormat="false" ht="11.25" hidden="false" customHeight="false" outlineLevel="0" collapsed="false">
      <c r="A34" s="3"/>
      <c r="B34" s="1" t="s">
        <v>67</v>
      </c>
      <c r="D34" s="16" t="n">
        <v>0.015</v>
      </c>
      <c r="E34" s="17"/>
    </row>
    <row r="35" customFormat="false" ht="11.25" hidden="false" customHeight="false" outlineLevel="0" collapsed="false">
      <c r="A35" s="3"/>
      <c r="E35" s="17"/>
    </row>
    <row r="36" customFormat="false" ht="11.25" hidden="false" customHeight="false" outlineLevel="0" collapsed="false">
      <c r="A36" s="3"/>
      <c r="B36" s="1" t="s">
        <v>68</v>
      </c>
      <c r="E36" s="19" t="n">
        <v>0.02</v>
      </c>
      <c r="F36" s="19" t="n">
        <v>0.026</v>
      </c>
      <c r="G36" s="19" t="n">
        <v>0.028</v>
      </c>
      <c r="H36" s="19" t="n">
        <v>0.03</v>
      </c>
      <c r="I36" s="19" t="n">
        <v>0.018</v>
      </c>
      <c r="J36" s="19" t="n">
        <v>0.02</v>
      </c>
      <c r="K36" s="19" t="n">
        <v>0.023</v>
      </c>
      <c r="L36" s="19" t="n">
        <v>0.025</v>
      </c>
      <c r="M36" s="19" t="n">
        <v>0.028</v>
      </c>
      <c r="N36" s="19" t="n">
        <v>0.03</v>
      </c>
      <c r="O36" s="19" t="n">
        <v>0.018</v>
      </c>
      <c r="P36" s="19" t="n">
        <v>0.02</v>
      </c>
      <c r="Q36" s="19" t="n">
        <v>0.023</v>
      </c>
      <c r="R36" s="19" t="n">
        <v>0.025</v>
      </c>
      <c r="S36" s="19" t="n">
        <v>0.028</v>
      </c>
      <c r="T36" s="19" t="n">
        <v>0.03</v>
      </c>
      <c r="U36" s="19" t="n">
        <v>0.018</v>
      </c>
      <c r="V36" s="19" t="n">
        <v>0.02</v>
      </c>
      <c r="W36" s="19" t="n">
        <v>0.023</v>
      </c>
      <c r="X36" s="19" t="n">
        <v>0.025</v>
      </c>
      <c r="Y36" s="19" t="n">
        <v>0.028</v>
      </c>
      <c r="Z36" s="19" t="n">
        <v>0.03</v>
      </c>
      <c r="AA36" s="19" t="n">
        <v>0.018</v>
      </c>
      <c r="AB36" s="19" t="n">
        <v>0.02</v>
      </c>
      <c r="AC36" s="19" t="n">
        <v>0.023</v>
      </c>
      <c r="AD36" s="19" t="n">
        <v>0.025</v>
      </c>
      <c r="AE36" s="19" t="n">
        <v>0.028</v>
      </c>
      <c r="AF36" s="19" t="n">
        <v>0.03</v>
      </c>
      <c r="AG36" s="19" t="n">
        <v>0.018</v>
      </c>
      <c r="AH36" s="19" t="n">
        <v>0.02</v>
      </c>
      <c r="AI36" s="15"/>
      <c r="AJ36" s="15"/>
      <c r="AK36" s="15"/>
      <c r="AL36" s="15"/>
    </row>
    <row r="37" customFormat="false" ht="11.25" hidden="false" customHeight="false" outlineLevel="0" collapsed="false">
      <c r="A37" s="3"/>
      <c r="B37" s="1" t="s">
        <v>69</v>
      </c>
      <c r="E37" s="19" t="n">
        <v>0.01</v>
      </c>
      <c r="F37" s="19" t="n">
        <v>0.013</v>
      </c>
      <c r="G37" s="19" t="n">
        <v>0.014</v>
      </c>
      <c r="H37" s="19" t="n">
        <v>0.015</v>
      </c>
      <c r="I37" s="19" t="n">
        <v>0.014</v>
      </c>
      <c r="J37" s="19" t="n">
        <v>0.01</v>
      </c>
      <c r="K37" s="19" t="n">
        <v>0.0115</v>
      </c>
      <c r="L37" s="19" t="n">
        <v>0.0125</v>
      </c>
      <c r="M37" s="19" t="n">
        <v>0.014</v>
      </c>
      <c r="N37" s="19" t="n">
        <v>0.015</v>
      </c>
      <c r="O37" s="19" t="n">
        <v>0.014</v>
      </c>
      <c r="P37" s="19" t="n">
        <v>0.01</v>
      </c>
      <c r="Q37" s="19" t="n">
        <v>0.0115</v>
      </c>
      <c r="R37" s="19" t="n">
        <v>0.0125</v>
      </c>
      <c r="S37" s="19" t="n">
        <v>0.014</v>
      </c>
      <c r="T37" s="19" t="n">
        <v>0.015</v>
      </c>
      <c r="U37" s="19" t="n">
        <v>0.014</v>
      </c>
      <c r="V37" s="19" t="n">
        <v>0.01</v>
      </c>
      <c r="W37" s="19" t="n">
        <v>0.0115</v>
      </c>
      <c r="X37" s="19" t="n">
        <v>0.0125</v>
      </c>
      <c r="Y37" s="19" t="n">
        <v>0.014</v>
      </c>
      <c r="Z37" s="19" t="n">
        <v>0.015</v>
      </c>
      <c r="AA37" s="19" t="n">
        <v>0.014</v>
      </c>
      <c r="AB37" s="19" t="n">
        <v>0.01</v>
      </c>
      <c r="AC37" s="19" t="n">
        <v>0.0115</v>
      </c>
      <c r="AD37" s="19" t="n">
        <v>0.0125</v>
      </c>
      <c r="AE37" s="19" t="n">
        <v>0.014</v>
      </c>
      <c r="AF37" s="19" t="n">
        <v>0.015</v>
      </c>
      <c r="AG37" s="19" t="n">
        <v>0.014</v>
      </c>
      <c r="AH37" s="19" t="n">
        <v>0.01</v>
      </c>
      <c r="AI37" s="15"/>
      <c r="AJ37" s="15"/>
      <c r="AK37" s="15"/>
      <c r="AL37" s="15"/>
    </row>
    <row r="38" customFormat="false" ht="11.25" hidden="false" customHeight="false" outlineLevel="0" collapsed="false">
      <c r="A38" s="3"/>
      <c r="B38" s="1" t="s">
        <v>70</v>
      </c>
      <c r="D38" s="18" t="n">
        <v>0.01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15"/>
      <c r="AJ38" s="15"/>
      <c r="AK38" s="15"/>
      <c r="AL38" s="15"/>
    </row>
    <row r="39" customFormat="false" ht="11.25" hidden="false" customHeight="false" outlineLevel="0" collapsed="false">
      <c r="A39" s="3"/>
      <c r="B39" s="1" t="s">
        <v>71</v>
      </c>
      <c r="D39" s="18" t="n">
        <v>0.01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15"/>
      <c r="AJ39" s="15"/>
      <c r="AK39" s="15"/>
      <c r="AL39" s="15"/>
    </row>
    <row r="40" customFormat="false" ht="11.25" hidden="false" customHeight="false" outlineLevel="0" collapsed="false">
      <c r="A40" s="3"/>
    </row>
    <row r="41" customFormat="false" ht="11.25" hidden="false" customHeight="false" outlineLevel="0" collapsed="false">
      <c r="A41" s="3"/>
      <c r="B41" s="3" t="s">
        <v>72</v>
      </c>
      <c r="C41" s="1" t="s">
        <v>16</v>
      </c>
      <c r="D41" s="21" t="n">
        <f aca="false">F9</f>
        <v>714.362</v>
      </c>
      <c r="E41" s="11" t="n">
        <f aca="false">$D$41*(1-E36)</f>
        <v>700.07476</v>
      </c>
      <c r="F41" s="11" t="n">
        <f aca="false">$D$41*(1-F36)</f>
        <v>695.788588</v>
      </c>
      <c r="G41" s="11" t="n">
        <f aca="false">$D$41*(1-G36)</f>
        <v>694.359864</v>
      </c>
      <c r="H41" s="11" t="n">
        <f aca="false">$D$41*(1-H36)</f>
        <v>692.93114</v>
      </c>
      <c r="I41" s="11" t="n">
        <f aca="false">$D$41*(1-$D$38)*(1-I36)</f>
        <v>694.48844916</v>
      </c>
      <c r="J41" s="11" t="n">
        <f aca="false">$D$41*(1-$D$38)*(1-J36)</f>
        <v>693.0740124</v>
      </c>
      <c r="K41" s="11" t="n">
        <f aca="false">$D$41*(1-$D$38)*(1-K36)</f>
        <v>690.95235726</v>
      </c>
      <c r="L41" s="11" t="n">
        <f aca="false">$D$41*(1-$D$38)*(1-L36)</f>
        <v>689.5379205</v>
      </c>
      <c r="M41" s="11" t="n">
        <f aca="false">$D$41*(1-$D$38)*(1-M36)</f>
        <v>687.41626536</v>
      </c>
      <c r="N41" s="11" t="n">
        <f aca="false">$D$41*(1-$D$38)*(1-N36)</f>
        <v>686.0018286</v>
      </c>
      <c r="O41" s="11" t="n">
        <f aca="false">$D$41*(1-$D$38)*(1-O36)</f>
        <v>694.48844916</v>
      </c>
      <c r="P41" s="11" t="n">
        <f aca="false">$D$41*(1-$D$38)*(1-P36)</f>
        <v>693.0740124</v>
      </c>
      <c r="Q41" s="11" t="n">
        <f aca="false">$D$41*(1-$D$38)*(1-Q36)</f>
        <v>690.95235726</v>
      </c>
      <c r="R41" s="11" t="n">
        <f aca="false">$D$41*(1-$D$38)*(1-R36)</f>
        <v>689.5379205</v>
      </c>
      <c r="S41" s="11" t="n">
        <f aca="false">$D$41*(1-$D$38)*(1-S36)</f>
        <v>687.41626536</v>
      </c>
      <c r="T41" s="11" t="n">
        <f aca="false">$D$41*(1-$D$38)*(1-T36)</f>
        <v>686.0018286</v>
      </c>
      <c r="U41" s="11" t="n">
        <f aca="false">$D$41*(1-$D$38)*(1-U36)</f>
        <v>694.48844916</v>
      </c>
      <c r="V41" s="11" t="n">
        <f aca="false">$D$41*(1-$D$38)*(1-V36)</f>
        <v>693.0740124</v>
      </c>
      <c r="W41" s="11" t="n">
        <f aca="false">$D$41*(1-$D$38)*(1-W36)</f>
        <v>690.95235726</v>
      </c>
      <c r="X41" s="11" t="n">
        <f aca="false">$D$41*(1-$D$38)*(1-X36)</f>
        <v>689.5379205</v>
      </c>
      <c r="Y41" s="11" t="n">
        <f aca="false">$D$41*(1-$D$38)*(1-Y36)</f>
        <v>687.41626536</v>
      </c>
      <c r="Z41" s="11" t="n">
        <f aca="false">$D$41*(1-$D$38)*(1-Z36)</f>
        <v>686.0018286</v>
      </c>
      <c r="AA41" s="11" t="n">
        <f aca="false">$D$41*(1-$D$38)*(1-AA36)</f>
        <v>694.48844916</v>
      </c>
      <c r="AB41" s="11" t="n">
        <f aca="false">$D$41*(1-$D$38)*(1-AB36)</f>
        <v>693.0740124</v>
      </c>
      <c r="AC41" s="11" t="n">
        <f aca="false">$D$41*(1-$D$38)*(1-AC36)</f>
        <v>690.95235726</v>
      </c>
      <c r="AD41" s="11" t="n">
        <f aca="false">$D$41*(1-$D$38)*(1-AD36)</f>
        <v>689.5379205</v>
      </c>
      <c r="AE41" s="11" t="n">
        <f aca="false">$D$41*(1-$D$38)*(1-AE36)</f>
        <v>687.41626536</v>
      </c>
      <c r="AF41" s="11" t="n">
        <f aca="false">$D$41*(1-$D$38)*(1-AF36)</f>
        <v>686.0018286</v>
      </c>
      <c r="AG41" s="11" t="n">
        <f aca="false">$D$41*(1-$D$38)*(1-AG36)</f>
        <v>694.48844916</v>
      </c>
      <c r="AH41" s="11" t="n">
        <f aca="false">$D$41*(1-$D$38)*(1-AH36)</f>
        <v>693.0740124</v>
      </c>
    </row>
    <row r="42" customFormat="false" ht="11.25" hidden="false" customHeight="false" outlineLevel="0" collapsed="false">
      <c r="A42" s="3"/>
      <c r="B42" s="3" t="s">
        <v>73</v>
      </c>
      <c r="C42" s="1" t="s">
        <v>18</v>
      </c>
      <c r="D42" s="3" t="n">
        <f aca="false">F10</f>
        <v>6090</v>
      </c>
      <c r="E42" s="14" t="n">
        <f aca="false">$D$42*(1+E37)</f>
        <v>6150.9</v>
      </c>
      <c r="F42" s="14" t="n">
        <f aca="false">$D$42*(1+F37)</f>
        <v>6169.17</v>
      </c>
      <c r="G42" s="14" t="n">
        <f aca="false">$D$42*(1+G37)</f>
        <v>6175.26</v>
      </c>
      <c r="H42" s="14" t="n">
        <f aca="false">$D$42*(1+H37)</f>
        <v>6181.35</v>
      </c>
      <c r="I42" s="14" t="n">
        <f aca="false">$D$42*(1+$D$39)*(1+I37)</f>
        <v>6237.0126</v>
      </c>
      <c r="J42" s="14" t="n">
        <f aca="false">$D$42*(1+$D$39)*(1+J37)</f>
        <v>6212.409</v>
      </c>
      <c r="K42" s="14" t="n">
        <f aca="false">$D$42*(1+$D$39)*(1+K37)</f>
        <v>6221.63535</v>
      </c>
      <c r="L42" s="14" t="n">
        <f aca="false">$D$42*(1+$D$39)*(1+L37)</f>
        <v>6227.78625</v>
      </c>
      <c r="M42" s="14" t="n">
        <f aca="false">$D$42*(1+$D$39)*(1+M37)</f>
        <v>6237.0126</v>
      </c>
      <c r="N42" s="14" t="n">
        <f aca="false">$D$42*(1+$D$39)*(1+N37)</f>
        <v>6243.1635</v>
      </c>
      <c r="O42" s="14" t="n">
        <f aca="false">$D$42*(1+$D$39)*(1+O37)</f>
        <v>6237.0126</v>
      </c>
      <c r="P42" s="14" t="n">
        <f aca="false">$D$42*(1+$D$39)*(1+P37)</f>
        <v>6212.409</v>
      </c>
      <c r="Q42" s="14" t="n">
        <f aca="false">$D$42*(1+$D$39)*(1+Q37)</f>
        <v>6221.63535</v>
      </c>
      <c r="R42" s="14" t="n">
        <f aca="false">$D$42*(1+$D$39)*(1+R37)</f>
        <v>6227.78625</v>
      </c>
      <c r="S42" s="14" t="n">
        <f aca="false">$D$42*(1+$D$39)*(1+S37)</f>
        <v>6237.0126</v>
      </c>
      <c r="T42" s="14" t="n">
        <f aca="false">$D$42*(1+$D$39)*(1+T37)</f>
        <v>6243.1635</v>
      </c>
      <c r="U42" s="14" t="n">
        <f aca="false">$D$42*(1+$D$39)*(1+U37)</f>
        <v>6237.0126</v>
      </c>
      <c r="V42" s="14" t="n">
        <f aca="false">$D$42*(1+$D$39)*(1+V37)</f>
        <v>6212.409</v>
      </c>
      <c r="W42" s="14" t="n">
        <f aca="false">$D$42*(1+$D$39)*(1+W37)</f>
        <v>6221.63535</v>
      </c>
      <c r="X42" s="14" t="n">
        <f aca="false">$D$42*(1+$D$39)*(1+X37)</f>
        <v>6227.78625</v>
      </c>
      <c r="Y42" s="14" t="n">
        <f aca="false">$D$42*(1+$D$39)*(1+Y37)</f>
        <v>6237.0126</v>
      </c>
      <c r="Z42" s="14" t="n">
        <f aca="false">$D$42*(1+$D$39)*(1+Z37)</f>
        <v>6243.1635</v>
      </c>
      <c r="AA42" s="14" t="n">
        <f aca="false">$D$42*(1+$D$39)*(1+AA37)</f>
        <v>6237.0126</v>
      </c>
      <c r="AB42" s="14" t="n">
        <f aca="false">$D$42*(1+$D$39)*(1+AB37)</f>
        <v>6212.409</v>
      </c>
      <c r="AC42" s="14" t="n">
        <f aca="false">$D$42*(1+$D$39)*(1+AC37)</f>
        <v>6221.63535</v>
      </c>
      <c r="AD42" s="14" t="n">
        <f aca="false">$D$42*(1+$D$39)*(1+AD37)</f>
        <v>6227.78625</v>
      </c>
      <c r="AE42" s="14" t="n">
        <f aca="false">$D$42*(1+$D$39)*(1+AE37)</f>
        <v>6237.0126</v>
      </c>
      <c r="AF42" s="14" t="n">
        <f aca="false">$D$42*(1+$D$39)*(1+AF37)</f>
        <v>6243.1635</v>
      </c>
      <c r="AG42" s="14" t="n">
        <f aca="false">$D$42*(1+$D$39)*(1+AG37)</f>
        <v>6237.0126</v>
      </c>
      <c r="AH42" s="14" t="n">
        <f aca="false">$D$42*(1+$D$39)*(1+AH37)</f>
        <v>6212.409</v>
      </c>
    </row>
    <row r="43" customFormat="false" ht="11.25" hidden="false" customHeight="false" outlineLevel="0" collapsed="false">
      <c r="A43" s="3"/>
      <c r="B43" s="3" t="s">
        <v>74</v>
      </c>
      <c r="C43" s="1" t="s">
        <v>18</v>
      </c>
      <c r="D43" s="3" t="n">
        <f aca="false">F11</f>
        <v>6756</v>
      </c>
      <c r="E43" s="14" t="n">
        <f aca="false">$D$43*(1+E37)</f>
        <v>6823.56</v>
      </c>
      <c r="F43" s="14" t="n">
        <f aca="false">$D$43*(1+F37)</f>
        <v>6843.828</v>
      </c>
      <c r="G43" s="14" t="n">
        <f aca="false">$D$43*(1+G37)</f>
        <v>6850.584</v>
      </c>
      <c r="H43" s="14" t="n">
        <f aca="false">$D$43*(1+H37)</f>
        <v>6857.34</v>
      </c>
      <c r="I43" s="14" t="n">
        <f aca="false">$D$43*(1+$D$39)*(1+I37)</f>
        <v>6919.08984</v>
      </c>
      <c r="J43" s="14" t="n">
        <f aca="false">$D$43*(1+$D$39)*(1+J37)</f>
        <v>6891.7956</v>
      </c>
      <c r="K43" s="14" t="n">
        <f aca="false">$D$43*(1+$D$39)*(1+K37)</f>
        <v>6902.03094</v>
      </c>
      <c r="L43" s="14" t="n">
        <f aca="false">$D$43*(1+$D$39)*(1+L37)</f>
        <v>6908.8545</v>
      </c>
      <c r="M43" s="14" t="n">
        <f aca="false">$D$43*(1+$D$39)*(1+M37)</f>
        <v>6919.08984</v>
      </c>
      <c r="N43" s="14" t="n">
        <f aca="false">$D$43*(1+$D$39)*(1+N37)</f>
        <v>6925.9134</v>
      </c>
      <c r="O43" s="14" t="n">
        <f aca="false">$D$43*(1+$D$39)*(1+O37)</f>
        <v>6919.08984</v>
      </c>
      <c r="P43" s="14" t="n">
        <f aca="false">$D$43*(1+$D$39)*(1+P37)</f>
        <v>6891.7956</v>
      </c>
      <c r="Q43" s="14" t="n">
        <f aca="false">$D$43*(1+$D$39)*(1+Q37)</f>
        <v>6902.03094</v>
      </c>
      <c r="R43" s="14" t="n">
        <f aca="false">$D$43*(1+$D$39)*(1+R37)</f>
        <v>6908.8545</v>
      </c>
      <c r="S43" s="14" t="n">
        <f aca="false">$D$43*(1+$D$39)*(1+S37)</f>
        <v>6919.08984</v>
      </c>
      <c r="T43" s="14" t="n">
        <f aca="false">$D$43*(1+$D$39)*(1+T37)</f>
        <v>6925.9134</v>
      </c>
      <c r="U43" s="14" t="n">
        <f aca="false">$D$43*(1+$D$39)*(1+U37)</f>
        <v>6919.08984</v>
      </c>
      <c r="V43" s="14" t="n">
        <f aca="false">$D$43*(1+$D$39)*(1+V37)</f>
        <v>6891.7956</v>
      </c>
      <c r="W43" s="14" t="n">
        <f aca="false">$D$43*(1+$D$39)*(1+W37)</f>
        <v>6902.03094</v>
      </c>
      <c r="X43" s="14" t="n">
        <f aca="false">$D$43*(1+$D$39)*(1+X37)</f>
        <v>6908.8545</v>
      </c>
      <c r="Y43" s="14" t="n">
        <f aca="false">$D$43*(1+$D$39)*(1+Y37)</f>
        <v>6919.08984</v>
      </c>
      <c r="Z43" s="14" t="n">
        <f aca="false">$D$43*(1+$D$39)*(1+Z37)</f>
        <v>6925.9134</v>
      </c>
      <c r="AA43" s="14" t="n">
        <f aca="false">$D$43*(1+$D$39)*(1+AA37)</f>
        <v>6919.08984</v>
      </c>
      <c r="AB43" s="14" t="n">
        <f aca="false">$D$43*(1+$D$39)*(1+AB37)</f>
        <v>6891.7956</v>
      </c>
      <c r="AC43" s="14" t="n">
        <f aca="false">$D$43*(1+$D$39)*(1+AC37)</f>
        <v>6902.03094</v>
      </c>
      <c r="AD43" s="14" t="n">
        <f aca="false">$D$43*(1+$D$39)*(1+AD37)</f>
        <v>6908.8545</v>
      </c>
      <c r="AE43" s="14" t="n">
        <f aca="false">$D$43*(1+$D$39)*(1+AE37)</f>
        <v>6919.08984</v>
      </c>
      <c r="AF43" s="14" t="n">
        <f aca="false">$D$43*(1+$D$39)*(1+AF37)</f>
        <v>6925.9134</v>
      </c>
      <c r="AG43" s="14" t="n">
        <f aca="false">$D$43*(1+$D$39)*(1+AG37)</f>
        <v>6919.08984</v>
      </c>
      <c r="AH43" s="14" t="n">
        <f aca="false">$D$43*(1+$D$39)*(1+AH37)</f>
        <v>6891.7956</v>
      </c>
    </row>
    <row r="44" customFormat="false" ht="11.25" hidden="false" customHeight="false" outlineLevel="0" collapsed="false">
      <c r="A44" s="3"/>
    </row>
    <row r="45" customFormat="false" ht="11.25" hidden="false" customHeight="false" outlineLevel="0" collapsed="false">
      <c r="A45" s="3"/>
      <c r="B45" s="1" t="s">
        <v>75</v>
      </c>
      <c r="C45" s="1" t="s">
        <v>16</v>
      </c>
      <c r="D45" s="21" t="n">
        <f aca="false">F26</f>
        <v>709.004285</v>
      </c>
      <c r="E45" s="11" t="n">
        <f aca="false">$D$45*(1-E36)</f>
        <v>694.8241993</v>
      </c>
      <c r="F45" s="11" t="n">
        <f aca="false">$D$45*(1-F36)</f>
        <v>690.57017359</v>
      </c>
      <c r="G45" s="11" t="n">
        <f aca="false">$D$45*(1-G36)</f>
        <v>689.15216502</v>
      </c>
      <c r="H45" s="11" t="n">
        <f aca="false">$D$45*(1-H36)</f>
        <v>687.73415645</v>
      </c>
      <c r="I45" s="11" t="n">
        <f aca="false">$D$45*(1-$D$38)*(1-I36)</f>
        <v>689.2797857913</v>
      </c>
      <c r="J45" s="11" t="n">
        <f aca="false">$D$45*(1-$D$38)*(1-J36)</f>
        <v>687.875957307</v>
      </c>
      <c r="K45" s="11" t="n">
        <f aca="false">$D$45*(1-$D$38)*(1-K36)</f>
        <v>685.77021458055</v>
      </c>
      <c r="L45" s="11" t="n">
        <f aca="false">$D$45*(1-$D$38)*(1-L36)</f>
        <v>684.36638609625</v>
      </c>
      <c r="M45" s="11" t="n">
        <f aca="false">$D$45*(1-$D$38)*(1-M36)</f>
        <v>682.2606433698</v>
      </c>
      <c r="N45" s="11" t="n">
        <f aca="false">$D$45*(1-$D$38)*(1-N36)</f>
        <v>680.8568148855</v>
      </c>
      <c r="O45" s="11" t="n">
        <f aca="false">$D$45*(1-$D$38)*(1-O36)</f>
        <v>689.2797857913</v>
      </c>
      <c r="P45" s="11" t="n">
        <f aca="false">$D$45*(1-$D$38)*(1-P36)</f>
        <v>687.875957307</v>
      </c>
      <c r="Q45" s="11" t="n">
        <f aca="false">$D$45*(1-$D$38)*(1-Q36)</f>
        <v>685.77021458055</v>
      </c>
      <c r="R45" s="11" t="n">
        <f aca="false">$D$45*(1-$D$38)*(1-R36)</f>
        <v>684.36638609625</v>
      </c>
      <c r="S45" s="11" t="n">
        <f aca="false">$D$45*(1-$D$38)*(1-S36)</f>
        <v>682.2606433698</v>
      </c>
      <c r="T45" s="11" t="n">
        <f aca="false">$D$45*(1-$D$38)*(1-T36)</f>
        <v>680.8568148855</v>
      </c>
      <c r="U45" s="11" t="n">
        <f aca="false">$D$45*(1-$D$38)*(1-U36)</f>
        <v>689.2797857913</v>
      </c>
      <c r="V45" s="11" t="n">
        <f aca="false">$D$45*(1-$D$38)*(1-V36)</f>
        <v>687.875957307</v>
      </c>
      <c r="W45" s="11" t="n">
        <f aca="false">$D$45*(1-$D$38)*(1-W36)</f>
        <v>685.77021458055</v>
      </c>
      <c r="X45" s="11" t="n">
        <f aca="false">$D$45*(1-$D$38)*(1-X36)</f>
        <v>684.36638609625</v>
      </c>
      <c r="Y45" s="11" t="n">
        <f aca="false">$D$45*(1-$D$38)*(1-Y36)</f>
        <v>682.2606433698</v>
      </c>
      <c r="Z45" s="11" t="n">
        <f aca="false">$D$45*(1-$D$38)*(1-Z36)</f>
        <v>680.8568148855</v>
      </c>
      <c r="AA45" s="11" t="n">
        <f aca="false">$D$45*(1-$D$38)*(1-AA36)</f>
        <v>689.2797857913</v>
      </c>
      <c r="AB45" s="11" t="n">
        <f aca="false">$D$45*(1-$D$38)*(1-AB36)</f>
        <v>687.875957307</v>
      </c>
      <c r="AC45" s="11" t="n">
        <f aca="false">$D$45*(1-$D$38)*(1-AC36)</f>
        <v>685.77021458055</v>
      </c>
      <c r="AD45" s="11" t="n">
        <f aca="false">$D$45*(1-$D$38)*(1-AD36)</f>
        <v>684.36638609625</v>
      </c>
      <c r="AE45" s="11" t="n">
        <f aca="false">$D$45*(1-$D$38)*(1-AE36)</f>
        <v>682.2606433698</v>
      </c>
      <c r="AF45" s="11" t="n">
        <f aca="false">$D$45*(1-$D$38)*(1-AF36)</f>
        <v>680.8568148855</v>
      </c>
      <c r="AG45" s="11" t="n">
        <f aca="false">$D$45*(1-$D$38)*(1-AG36)</f>
        <v>689.2797857913</v>
      </c>
      <c r="AH45" s="11" t="n">
        <f aca="false">$D$45*(1-$D$38)*(1-AH36)</f>
        <v>687.875957307</v>
      </c>
    </row>
    <row r="46" customFormat="false" ht="11.25" hidden="false" customHeight="false" outlineLevel="0" collapsed="false">
      <c r="A46" s="3"/>
      <c r="B46" s="1" t="s">
        <v>76</v>
      </c>
      <c r="C46" s="1" t="s">
        <v>18</v>
      </c>
      <c r="D46" s="22" t="n">
        <f aca="false">F27</f>
        <v>6150.9</v>
      </c>
      <c r="E46" s="14" t="n">
        <f aca="false">$D$46*(1+E37)</f>
        <v>6212.409</v>
      </c>
      <c r="F46" s="14" t="n">
        <f aca="false">$D$46*(1+F37)</f>
        <v>6230.8617</v>
      </c>
      <c r="G46" s="14" t="n">
        <f aca="false">$D$46*(1+G37)</f>
        <v>6237.0126</v>
      </c>
      <c r="H46" s="14" t="n">
        <f aca="false">$D$46*(1+H37)</f>
        <v>6243.1635</v>
      </c>
      <c r="I46" s="14" t="n">
        <f aca="false">$D$46*(1+$D$39)*(1+I37)</f>
        <v>6299.382726</v>
      </c>
      <c r="J46" s="14" t="n">
        <f aca="false">$D$46*(1+$D$39)*(1+J37)</f>
        <v>6274.53309</v>
      </c>
      <c r="K46" s="14" t="n">
        <f aca="false">$D$46*(1+$D$39)*(1+K37)</f>
        <v>6283.8517035</v>
      </c>
      <c r="L46" s="14" t="n">
        <f aca="false">$D$46*(1+$D$39)*(1+L37)</f>
        <v>6290.0641125</v>
      </c>
      <c r="M46" s="14" t="n">
        <f aca="false">$D$46*(1+$D$39)*(1+M37)</f>
        <v>6299.382726</v>
      </c>
      <c r="N46" s="14" t="n">
        <f aca="false">$D$46*(1+$D$39)*(1+N37)</f>
        <v>6305.595135</v>
      </c>
      <c r="O46" s="14" t="n">
        <f aca="false">$D$46*(1+$D$39)*(1+O37)</f>
        <v>6299.382726</v>
      </c>
      <c r="P46" s="14" t="n">
        <f aca="false">$D$46*(1+$D$39)*(1+P37)</f>
        <v>6274.53309</v>
      </c>
      <c r="Q46" s="14" t="n">
        <f aca="false">$D$46*(1+$D$39)*(1+Q37)</f>
        <v>6283.8517035</v>
      </c>
      <c r="R46" s="14" t="n">
        <f aca="false">$D$46*(1+$D$39)*(1+R37)</f>
        <v>6290.0641125</v>
      </c>
      <c r="S46" s="14" t="n">
        <f aca="false">$D$46*(1+$D$39)*(1+S37)</f>
        <v>6299.382726</v>
      </c>
      <c r="T46" s="14" t="n">
        <f aca="false">$D$46*(1+$D$39)*(1+T37)</f>
        <v>6305.595135</v>
      </c>
      <c r="U46" s="14" t="n">
        <f aca="false">$D$46*(1+$D$39)*(1+U37)</f>
        <v>6299.382726</v>
      </c>
      <c r="V46" s="14" t="n">
        <f aca="false">$D$46*(1+$D$39)*(1+V37)</f>
        <v>6274.53309</v>
      </c>
      <c r="W46" s="14" t="n">
        <f aca="false">$D$46*(1+$D$39)*(1+W37)</f>
        <v>6283.8517035</v>
      </c>
      <c r="X46" s="14" t="n">
        <f aca="false">$D$46*(1+$D$39)*(1+X37)</f>
        <v>6290.0641125</v>
      </c>
      <c r="Y46" s="14" t="n">
        <f aca="false">$D$46*(1+$D$39)*(1+Y37)</f>
        <v>6299.382726</v>
      </c>
      <c r="Z46" s="14" t="n">
        <f aca="false">$D$46*(1+$D$39)*(1+Z37)</f>
        <v>6305.595135</v>
      </c>
      <c r="AA46" s="14" t="n">
        <f aca="false">$D$46*(1+$D$39)*(1+AA37)</f>
        <v>6299.382726</v>
      </c>
      <c r="AB46" s="14" t="n">
        <f aca="false">$D$46*(1+$D$39)*(1+AB37)</f>
        <v>6274.53309</v>
      </c>
      <c r="AC46" s="14" t="n">
        <f aca="false">$D$46*(1+$D$39)*(1+AC37)</f>
        <v>6283.8517035</v>
      </c>
      <c r="AD46" s="14" t="n">
        <f aca="false">$D$46*(1+$D$39)*(1+AD37)</f>
        <v>6290.0641125</v>
      </c>
      <c r="AE46" s="14" t="n">
        <f aca="false">$D$46*(1+$D$39)*(1+AE37)</f>
        <v>6299.382726</v>
      </c>
      <c r="AF46" s="14" t="n">
        <f aca="false">$D$46*(1+$D$39)*(1+AF37)</f>
        <v>6305.595135</v>
      </c>
      <c r="AG46" s="14" t="n">
        <f aca="false">$D$46*(1+$D$39)*(1+AG37)</f>
        <v>6299.382726</v>
      </c>
      <c r="AH46" s="14" t="n">
        <f aca="false">$D$46*(1+$D$39)*(1+AH37)</f>
        <v>6274.53309</v>
      </c>
    </row>
    <row r="47" customFormat="false" ht="11.25" hidden="false" customHeight="false" outlineLevel="0" collapsed="false">
      <c r="A47" s="3"/>
      <c r="B47" s="1" t="s">
        <v>77</v>
      </c>
      <c r="C47" s="1" t="s">
        <v>18</v>
      </c>
      <c r="D47" s="22" t="n">
        <f aca="false">F28</f>
        <v>6823.56</v>
      </c>
      <c r="E47" s="14" t="n">
        <f aca="false">$D$47*(1+E37)</f>
        <v>6891.7956</v>
      </c>
      <c r="F47" s="14" t="n">
        <f aca="false">$D$47*(1+F37)</f>
        <v>6912.26628</v>
      </c>
      <c r="G47" s="14" t="n">
        <f aca="false">$D$47*(1+G37)</f>
        <v>6919.08984</v>
      </c>
      <c r="H47" s="14" t="n">
        <f aca="false">$D$47*(1+H37)</f>
        <v>6925.9134</v>
      </c>
      <c r="I47" s="14" t="n">
        <f aca="false">$D$47*(1+$D$39)*(1+I37)</f>
        <v>6988.2807384</v>
      </c>
      <c r="J47" s="14" t="n">
        <f aca="false">$D$47*(1+$D$39)*(1+J37)</f>
        <v>6960.713556</v>
      </c>
      <c r="K47" s="14" t="n">
        <f aca="false">$D$47*(1+$D$39)*(1+K37)</f>
        <v>6971.0512494</v>
      </c>
      <c r="L47" s="14" t="n">
        <f aca="false">$D$47*(1+$D$39)*(1+L37)</f>
        <v>6977.943045</v>
      </c>
      <c r="M47" s="14" t="n">
        <f aca="false">$D$47*(1+$D$39)*(1+M37)</f>
        <v>6988.2807384</v>
      </c>
      <c r="N47" s="14" t="n">
        <f aca="false">$D$47*(1+$D$39)*(1+N37)</f>
        <v>6995.172534</v>
      </c>
      <c r="O47" s="14" t="n">
        <f aca="false">$D$47*(1+$D$39)*(1+O37)</f>
        <v>6988.2807384</v>
      </c>
      <c r="P47" s="14" t="n">
        <f aca="false">$D$47*(1+$D$39)*(1+P37)</f>
        <v>6960.713556</v>
      </c>
      <c r="Q47" s="14" t="n">
        <f aca="false">$D$47*(1+$D$39)*(1+Q37)</f>
        <v>6971.0512494</v>
      </c>
      <c r="R47" s="14" t="n">
        <f aca="false">$D$47*(1+$D$39)*(1+R37)</f>
        <v>6977.943045</v>
      </c>
      <c r="S47" s="14" t="n">
        <f aca="false">$D$47*(1+$D$39)*(1+S37)</f>
        <v>6988.2807384</v>
      </c>
      <c r="T47" s="14" t="n">
        <f aca="false">$D$47*(1+$D$39)*(1+T37)</f>
        <v>6995.172534</v>
      </c>
      <c r="U47" s="14" t="n">
        <f aca="false">$D$47*(1+$D$39)*(1+U37)</f>
        <v>6988.2807384</v>
      </c>
      <c r="V47" s="14" t="n">
        <f aca="false">$D$47*(1+$D$39)*(1+V37)</f>
        <v>6960.713556</v>
      </c>
      <c r="W47" s="14" t="n">
        <f aca="false">$D$47*(1+$D$39)*(1+W37)</f>
        <v>6971.0512494</v>
      </c>
      <c r="X47" s="14" t="n">
        <f aca="false">$D$47*(1+$D$39)*(1+X37)</f>
        <v>6977.943045</v>
      </c>
      <c r="Y47" s="14" t="n">
        <f aca="false">$D$47*(1+$D$39)*(1+Y37)</f>
        <v>6988.2807384</v>
      </c>
      <c r="Z47" s="14" t="n">
        <f aca="false">$D$47*(1+$D$39)*(1+Z37)</f>
        <v>6995.172534</v>
      </c>
      <c r="AA47" s="14" t="n">
        <f aca="false">$D$47*(1+$D$39)*(1+AA37)</f>
        <v>6988.2807384</v>
      </c>
      <c r="AB47" s="14" t="n">
        <f aca="false">$D$47*(1+$D$39)*(1+AB37)</f>
        <v>6960.713556</v>
      </c>
      <c r="AC47" s="14" t="n">
        <f aca="false">$D$47*(1+$D$39)*(1+AC37)</f>
        <v>6971.0512494</v>
      </c>
      <c r="AD47" s="14" t="n">
        <f aca="false">$D$47*(1+$D$39)*(1+AD37)</f>
        <v>6977.943045</v>
      </c>
      <c r="AE47" s="14" t="n">
        <f aca="false">$D$47*(1+$D$39)*(1+AE37)</f>
        <v>6988.2807384</v>
      </c>
      <c r="AF47" s="14" t="n">
        <f aca="false">$D$47*(1+$D$39)*(1+AF37)</f>
        <v>6995.172534</v>
      </c>
      <c r="AG47" s="14" t="n">
        <f aca="false">$D$47*(1+$D$39)*(1+AG37)</f>
        <v>6988.2807384</v>
      </c>
      <c r="AH47" s="14" t="n">
        <f aca="false">$D$47*(1+$D$39)*(1+AH37)</f>
        <v>6960.713556</v>
      </c>
    </row>
    <row r="48" customFormat="false" ht="11.25" hidden="false" customHeight="false" outlineLevel="0" collapsed="false">
      <c r="A48" s="3"/>
    </row>
    <row r="49" customFormat="false" ht="11.25" hidden="false" customHeight="false" outlineLevel="0" collapsed="false">
      <c r="A49" s="3"/>
    </row>
    <row r="50" customFormat="false" ht="11.25" hidden="false" customHeight="false" outlineLevel="0" collapsed="false">
      <c r="A50" s="3" t="n">
        <v>2</v>
      </c>
      <c r="B50" s="2" t="s">
        <v>78</v>
      </c>
      <c r="D50" s="23"/>
    </row>
    <row r="51" customFormat="false" ht="11.25" hidden="false" customHeight="false" outlineLevel="0" collapsed="false">
      <c r="A51" s="3"/>
    </row>
    <row r="52" customFormat="false" ht="11.25" hidden="false" customHeight="false" outlineLevel="0" collapsed="false">
      <c r="A52" s="3"/>
      <c r="D52" s="6" t="s">
        <v>79</v>
      </c>
      <c r="E52" s="6" t="s">
        <v>34</v>
      </c>
      <c r="F52" s="6" t="s">
        <v>35</v>
      </c>
      <c r="G52" s="6" t="s">
        <v>36</v>
      </c>
      <c r="H52" s="6" t="s">
        <v>37</v>
      </c>
      <c r="I52" s="6" t="s">
        <v>38</v>
      </c>
      <c r="J52" s="6" t="s">
        <v>39</v>
      </c>
      <c r="K52" s="6" t="s">
        <v>40</v>
      </c>
      <c r="L52" s="6" t="s">
        <v>41</v>
      </c>
      <c r="M52" s="6" t="s">
        <v>42</v>
      </c>
      <c r="N52" s="6" t="s">
        <v>43</v>
      </c>
      <c r="O52" s="6" t="s">
        <v>44</v>
      </c>
      <c r="P52" s="6" t="s">
        <v>45</v>
      </c>
      <c r="Q52" s="6" t="s">
        <v>46</v>
      </c>
      <c r="R52" s="6" t="s">
        <v>47</v>
      </c>
      <c r="S52" s="6" t="s">
        <v>48</v>
      </c>
      <c r="T52" s="6" t="s">
        <v>49</v>
      </c>
      <c r="U52" s="6" t="s">
        <v>50</v>
      </c>
      <c r="V52" s="6" t="s">
        <v>51</v>
      </c>
      <c r="W52" s="6" t="s">
        <v>52</v>
      </c>
      <c r="X52" s="6" t="s">
        <v>53</v>
      </c>
      <c r="Y52" s="6" t="s">
        <v>54</v>
      </c>
      <c r="Z52" s="6" t="s">
        <v>55</v>
      </c>
      <c r="AA52" s="6" t="s">
        <v>56</v>
      </c>
      <c r="AB52" s="6" t="s">
        <v>57</v>
      </c>
      <c r="AC52" s="6" t="s">
        <v>58</v>
      </c>
      <c r="AD52" s="6" t="s">
        <v>59</v>
      </c>
      <c r="AE52" s="6" t="s">
        <v>60</v>
      </c>
      <c r="AF52" s="6" t="s">
        <v>61</v>
      </c>
      <c r="AG52" s="6" t="s">
        <v>62</v>
      </c>
      <c r="AH52" s="6" t="s">
        <v>63</v>
      </c>
    </row>
    <row r="53" customFormat="false" ht="11.25" hidden="false" customHeight="false" outlineLevel="0" collapsed="false">
      <c r="A53" s="3"/>
      <c r="B53" s="1" t="s">
        <v>80</v>
      </c>
      <c r="C53" s="1" t="s">
        <v>81</v>
      </c>
      <c r="D53" s="24" t="s">
        <v>82</v>
      </c>
      <c r="E53" s="14" t="n">
        <f aca="false">IF(D53="June 1,2000",214*24,IF(D53="July 1,2000",184*24,IF(D53="June 7,2000",207*24,"Error")))</f>
        <v>5136</v>
      </c>
      <c r="F53" s="1" t="n">
        <v>8760</v>
      </c>
      <c r="G53" s="1" t="n">
        <v>8760</v>
      </c>
      <c r="H53" s="1" t="n">
        <v>8760</v>
      </c>
      <c r="I53" s="1" t="n">
        <v>8760</v>
      </c>
      <c r="J53" s="1" t="n">
        <v>8760</v>
      </c>
      <c r="K53" s="1" t="n">
        <v>8760</v>
      </c>
      <c r="L53" s="1" t="n">
        <v>8760</v>
      </c>
      <c r="M53" s="1" t="n">
        <v>8760</v>
      </c>
      <c r="N53" s="1" t="n">
        <v>8760</v>
      </c>
      <c r="O53" s="1" t="n">
        <v>8760</v>
      </c>
      <c r="P53" s="1" t="n">
        <v>8760</v>
      </c>
      <c r="Q53" s="1" t="n">
        <v>8760</v>
      </c>
      <c r="R53" s="1" t="n">
        <v>8760</v>
      </c>
      <c r="S53" s="1" t="n">
        <v>8760</v>
      </c>
      <c r="T53" s="1" t="n">
        <v>8760</v>
      </c>
      <c r="U53" s="1" t="n">
        <v>8760</v>
      </c>
      <c r="V53" s="1" t="n">
        <v>8760</v>
      </c>
      <c r="W53" s="1" t="n">
        <v>8760</v>
      </c>
      <c r="X53" s="1" t="n">
        <v>8760</v>
      </c>
      <c r="Y53" s="1" t="n">
        <v>8760</v>
      </c>
      <c r="Z53" s="1" t="n">
        <v>8760</v>
      </c>
      <c r="AA53" s="1" t="n">
        <v>8760</v>
      </c>
      <c r="AB53" s="1" t="n">
        <v>8760</v>
      </c>
      <c r="AC53" s="1" t="n">
        <v>8760</v>
      </c>
      <c r="AD53" s="1" t="n">
        <v>8760</v>
      </c>
      <c r="AE53" s="1" t="n">
        <v>8760</v>
      </c>
      <c r="AF53" s="1" t="n">
        <v>8760</v>
      </c>
      <c r="AG53" s="1" t="n">
        <v>8760</v>
      </c>
      <c r="AH53" s="1" t="n">
        <v>8760</v>
      </c>
    </row>
    <row r="54" customFormat="false" ht="11.25" hidden="false" customHeight="false" outlineLevel="0" collapsed="false">
      <c r="A54" s="3"/>
    </row>
    <row r="55" customFormat="false" ht="11.25" hidden="false" customHeight="false" outlineLevel="0" collapsed="false">
      <c r="A55" s="3"/>
    </row>
    <row r="56" customFormat="false" ht="11.25" hidden="false" customHeight="false" outlineLevel="0" collapsed="false">
      <c r="A56" s="3" t="n">
        <v>2.1</v>
      </c>
      <c r="B56" s="1" t="s">
        <v>83</v>
      </c>
      <c r="D56" s="7" t="s">
        <v>33</v>
      </c>
      <c r="E56" s="6" t="s">
        <v>34</v>
      </c>
      <c r="F56" s="6" t="s">
        <v>35</v>
      </c>
      <c r="G56" s="6" t="s">
        <v>36</v>
      </c>
      <c r="H56" s="6" t="s">
        <v>37</v>
      </c>
      <c r="I56" s="6" t="s">
        <v>38</v>
      </c>
      <c r="J56" s="6" t="s">
        <v>39</v>
      </c>
      <c r="K56" s="6" t="s">
        <v>40</v>
      </c>
      <c r="L56" s="6" t="s">
        <v>41</v>
      </c>
      <c r="M56" s="6" t="s">
        <v>42</v>
      </c>
      <c r="N56" s="6" t="s">
        <v>43</v>
      </c>
      <c r="O56" s="6" t="s">
        <v>44</v>
      </c>
      <c r="P56" s="6" t="s">
        <v>45</v>
      </c>
      <c r="Q56" s="6" t="s">
        <v>46</v>
      </c>
      <c r="R56" s="6" t="s">
        <v>47</v>
      </c>
      <c r="S56" s="6" t="s">
        <v>48</v>
      </c>
      <c r="T56" s="6" t="s">
        <v>49</v>
      </c>
      <c r="U56" s="6" t="s">
        <v>50</v>
      </c>
      <c r="V56" s="6" t="s">
        <v>51</v>
      </c>
      <c r="W56" s="6" t="s">
        <v>52</v>
      </c>
      <c r="X56" s="6" t="s">
        <v>53</v>
      </c>
      <c r="Y56" s="6" t="s">
        <v>54</v>
      </c>
      <c r="Z56" s="6" t="s">
        <v>55</v>
      </c>
      <c r="AA56" s="6" t="s">
        <v>56</v>
      </c>
      <c r="AB56" s="6" t="s">
        <v>57</v>
      </c>
      <c r="AC56" s="6" t="s">
        <v>58</v>
      </c>
      <c r="AD56" s="6" t="s">
        <v>59</v>
      </c>
      <c r="AE56" s="6" t="s">
        <v>60</v>
      </c>
      <c r="AF56" s="6" t="s">
        <v>61</v>
      </c>
      <c r="AG56" s="6" t="s">
        <v>62</v>
      </c>
      <c r="AH56" s="6" t="s">
        <v>63</v>
      </c>
    </row>
    <row r="57" customFormat="false" ht="11.25" hidden="false" customHeight="false" outlineLevel="0" collapsed="false">
      <c r="A57" s="3"/>
    </row>
    <row r="58" customFormat="false" ht="11.25" hidden="false" customHeight="false" outlineLevel="0" collapsed="false">
      <c r="A58" s="3"/>
      <c r="B58" s="1" t="s">
        <v>84</v>
      </c>
      <c r="C58" s="1" t="s">
        <v>24</v>
      </c>
      <c r="E58" s="25" t="n">
        <v>0.05</v>
      </c>
      <c r="F58" s="25" t="n">
        <v>0.04</v>
      </c>
      <c r="G58" s="25" t="n">
        <v>0.03</v>
      </c>
      <c r="H58" s="25" t="n">
        <v>0.03</v>
      </c>
      <c r="I58" s="25" t="n">
        <v>0.02</v>
      </c>
      <c r="J58" s="25" t="n">
        <v>0.02</v>
      </c>
      <c r="K58" s="25" t="n">
        <v>0.02</v>
      </c>
      <c r="L58" s="25" t="n">
        <v>0.02</v>
      </c>
      <c r="M58" s="25" t="n">
        <v>0.02</v>
      </c>
      <c r="N58" s="25" t="n">
        <v>0.02</v>
      </c>
      <c r="O58" s="25" t="n">
        <v>0.02</v>
      </c>
      <c r="P58" s="25" t="n">
        <v>0.02</v>
      </c>
      <c r="Q58" s="25" t="n">
        <v>0.02</v>
      </c>
      <c r="R58" s="25" t="n">
        <v>0.02</v>
      </c>
      <c r="S58" s="25" t="n">
        <v>0.02</v>
      </c>
      <c r="T58" s="25" t="n">
        <v>0.02</v>
      </c>
      <c r="U58" s="25" t="n">
        <v>0.02</v>
      </c>
      <c r="V58" s="25" t="n">
        <v>0.02</v>
      </c>
      <c r="W58" s="25" t="n">
        <v>0.02</v>
      </c>
      <c r="X58" s="25" t="n">
        <v>0.02</v>
      </c>
      <c r="Y58" s="25" t="n">
        <v>0.02</v>
      </c>
      <c r="Z58" s="25" t="n">
        <v>0.02</v>
      </c>
      <c r="AA58" s="25" t="n">
        <v>0.02</v>
      </c>
      <c r="AB58" s="25" t="n">
        <v>0.02</v>
      </c>
      <c r="AC58" s="25" t="n">
        <v>0.02</v>
      </c>
      <c r="AD58" s="25" t="n">
        <v>0.02</v>
      </c>
      <c r="AE58" s="25" t="n">
        <v>0.02</v>
      </c>
      <c r="AF58" s="25" t="n">
        <v>0.02</v>
      </c>
      <c r="AG58" s="25" t="n">
        <v>0.02</v>
      </c>
      <c r="AH58" s="25" t="n">
        <v>0.02</v>
      </c>
    </row>
    <row r="59" customFormat="false" ht="11.25" hidden="false" customHeight="false" outlineLevel="0" collapsed="false">
      <c r="A59" s="3"/>
      <c r="B59" s="1" t="s">
        <v>85</v>
      </c>
      <c r="C59" s="1" t="s">
        <v>24</v>
      </c>
      <c r="E59" s="17" t="n">
        <v>0.05</v>
      </c>
      <c r="F59" s="17" t="n">
        <v>0.04</v>
      </c>
      <c r="G59" s="17" t="n">
        <v>0.03</v>
      </c>
      <c r="H59" s="17" t="n">
        <v>0.03</v>
      </c>
      <c r="I59" s="17" t="n">
        <v>0.02</v>
      </c>
      <c r="J59" s="17" t="n">
        <v>0.02</v>
      </c>
      <c r="K59" s="17" t="n">
        <f aca="false">J59</f>
        <v>0.02</v>
      </c>
      <c r="L59" s="17" t="n">
        <f aca="false">K59</f>
        <v>0.02</v>
      </c>
      <c r="M59" s="17" t="n">
        <f aca="false">L59</f>
        <v>0.02</v>
      </c>
      <c r="N59" s="17" t="n">
        <f aca="false">M59</f>
        <v>0.02</v>
      </c>
      <c r="O59" s="17" t="n">
        <f aca="false">N59</f>
        <v>0.02</v>
      </c>
      <c r="P59" s="17" t="n">
        <f aca="false">O59</f>
        <v>0.02</v>
      </c>
      <c r="Q59" s="17" t="n">
        <f aca="false">P59</f>
        <v>0.02</v>
      </c>
      <c r="R59" s="17" t="n">
        <f aca="false">Q59</f>
        <v>0.02</v>
      </c>
      <c r="S59" s="17" t="n">
        <f aca="false">R59</f>
        <v>0.02</v>
      </c>
      <c r="T59" s="17" t="n">
        <f aca="false">S59</f>
        <v>0.02</v>
      </c>
      <c r="U59" s="17" t="n">
        <f aca="false">T59</f>
        <v>0.02</v>
      </c>
      <c r="V59" s="17" t="n">
        <f aca="false">U59</f>
        <v>0.02</v>
      </c>
      <c r="W59" s="17" t="n">
        <f aca="false">V59</f>
        <v>0.02</v>
      </c>
      <c r="X59" s="17" t="n">
        <f aca="false">W59</f>
        <v>0.02</v>
      </c>
      <c r="Y59" s="17" t="n">
        <f aca="false">X59</f>
        <v>0.02</v>
      </c>
      <c r="Z59" s="17" t="n">
        <f aca="false">Y59</f>
        <v>0.02</v>
      </c>
      <c r="AA59" s="17" t="n">
        <f aca="false">Z59</f>
        <v>0.02</v>
      </c>
      <c r="AB59" s="17" t="n">
        <f aca="false">AA59</f>
        <v>0.02</v>
      </c>
      <c r="AC59" s="17" t="n">
        <f aca="false">AB59</f>
        <v>0.02</v>
      </c>
      <c r="AD59" s="17" t="n">
        <f aca="false">AC59</f>
        <v>0.02</v>
      </c>
      <c r="AE59" s="17" t="n">
        <f aca="false">AD59</f>
        <v>0.02</v>
      </c>
      <c r="AF59" s="17" t="n">
        <f aca="false">AE59</f>
        <v>0.02</v>
      </c>
      <c r="AG59" s="17" t="n">
        <f aca="false">AF59</f>
        <v>0.02</v>
      </c>
      <c r="AH59" s="17" t="n">
        <f aca="false">AG59</f>
        <v>0.02</v>
      </c>
    </row>
    <row r="60" customFormat="false" ht="11.25" hidden="false" customHeight="false" outlineLevel="0" collapsed="false">
      <c r="A60" s="3"/>
      <c r="B60" s="1" t="s">
        <v>86</v>
      </c>
      <c r="C60" s="1" t="s">
        <v>81</v>
      </c>
      <c r="E60" s="14" t="n">
        <f aca="false">E53*E59</f>
        <v>256.8</v>
      </c>
      <c r="F60" s="14" t="n">
        <f aca="false">F53*F59</f>
        <v>350.4</v>
      </c>
      <c r="G60" s="14" t="n">
        <f aca="false">G53*G59</f>
        <v>262.8</v>
      </c>
      <c r="H60" s="14" t="n">
        <f aca="false">H53*H59</f>
        <v>262.8</v>
      </c>
      <c r="I60" s="14" t="n">
        <f aca="false">I53*I59</f>
        <v>175.2</v>
      </c>
      <c r="J60" s="14" t="n">
        <f aca="false">J53*J59</f>
        <v>175.2</v>
      </c>
      <c r="K60" s="14" t="n">
        <f aca="false">K53*K59</f>
        <v>175.2</v>
      </c>
      <c r="L60" s="14" t="n">
        <f aca="false">L53*L59</f>
        <v>175.2</v>
      </c>
      <c r="M60" s="14" t="n">
        <f aca="false">M53*M59</f>
        <v>175.2</v>
      </c>
      <c r="N60" s="14" t="n">
        <f aca="false">N53*N59</f>
        <v>175.2</v>
      </c>
      <c r="O60" s="14" t="n">
        <f aca="false">O53*O59</f>
        <v>175.2</v>
      </c>
      <c r="P60" s="14" t="n">
        <f aca="false">P53*P59</f>
        <v>175.2</v>
      </c>
      <c r="Q60" s="14" t="n">
        <f aca="false">Q53*Q59</f>
        <v>175.2</v>
      </c>
      <c r="R60" s="14" t="n">
        <f aca="false">R53*R59</f>
        <v>175.2</v>
      </c>
      <c r="S60" s="14" t="n">
        <f aca="false">S53*S59</f>
        <v>175.2</v>
      </c>
      <c r="T60" s="14" t="n">
        <f aca="false">T53*T59</f>
        <v>175.2</v>
      </c>
      <c r="U60" s="14" t="n">
        <f aca="false">U53*U59</f>
        <v>175.2</v>
      </c>
      <c r="V60" s="14" t="n">
        <f aca="false">V53*V59</f>
        <v>175.2</v>
      </c>
      <c r="W60" s="14" t="n">
        <f aca="false">W53*W59</f>
        <v>175.2</v>
      </c>
      <c r="X60" s="14" t="n">
        <f aca="false">X53*X59</f>
        <v>175.2</v>
      </c>
      <c r="Y60" s="14" t="n">
        <f aca="false">Y53*Y59</f>
        <v>175.2</v>
      </c>
      <c r="Z60" s="14" t="n">
        <f aca="false">Z53*Z59</f>
        <v>175.2</v>
      </c>
      <c r="AA60" s="14" t="n">
        <f aca="false">AA53*AA59</f>
        <v>175.2</v>
      </c>
      <c r="AB60" s="14" t="n">
        <f aca="false">AB53*AB59</f>
        <v>175.2</v>
      </c>
      <c r="AC60" s="14" t="n">
        <f aca="false">AC53*AC59</f>
        <v>175.2</v>
      </c>
      <c r="AD60" s="14" t="n">
        <f aca="false">AD53*AD59</f>
        <v>175.2</v>
      </c>
      <c r="AE60" s="14" t="n">
        <f aca="false">AE53*AE59</f>
        <v>175.2</v>
      </c>
      <c r="AF60" s="14" t="n">
        <f aca="false">AF53*AF59</f>
        <v>175.2</v>
      </c>
      <c r="AG60" s="14" t="n">
        <f aca="false">AG53*AG59</f>
        <v>175.2</v>
      </c>
      <c r="AH60" s="14" t="n">
        <f aca="false">AH53*AH59</f>
        <v>175.2</v>
      </c>
    </row>
    <row r="61" customFormat="false" ht="11.25" hidden="false" customHeight="false" outlineLevel="0" collapsed="false">
      <c r="A61" s="3"/>
    </row>
    <row r="62" customFormat="false" ht="11.25" hidden="false" customHeight="false" outlineLevel="0" collapsed="false">
      <c r="A62" s="3" t="n">
        <v>2.2</v>
      </c>
      <c r="B62" s="1" t="s">
        <v>87</v>
      </c>
      <c r="D62" s="7" t="s">
        <v>33</v>
      </c>
      <c r="E62" s="6" t="s">
        <v>34</v>
      </c>
      <c r="F62" s="6" t="s">
        <v>35</v>
      </c>
      <c r="G62" s="6" t="s">
        <v>36</v>
      </c>
      <c r="H62" s="6" t="s">
        <v>37</v>
      </c>
      <c r="I62" s="6" t="s">
        <v>38</v>
      </c>
      <c r="J62" s="6" t="s">
        <v>39</v>
      </c>
      <c r="K62" s="6" t="s">
        <v>40</v>
      </c>
      <c r="L62" s="6" t="s">
        <v>41</v>
      </c>
      <c r="M62" s="6" t="s">
        <v>42</v>
      </c>
      <c r="N62" s="6" t="s">
        <v>43</v>
      </c>
      <c r="O62" s="6" t="s">
        <v>44</v>
      </c>
      <c r="P62" s="6" t="s">
        <v>45</v>
      </c>
      <c r="Q62" s="6" t="s">
        <v>46</v>
      </c>
      <c r="R62" s="6" t="s">
        <v>47</v>
      </c>
      <c r="S62" s="6" t="s">
        <v>48</v>
      </c>
      <c r="T62" s="6" t="s">
        <v>49</v>
      </c>
      <c r="U62" s="6" t="s">
        <v>50</v>
      </c>
      <c r="V62" s="6" t="s">
        <v>51</v>
      </c>
      <c r="W62" s="6" t="s">
        <v>52</v>
      </c>
      <c r="X62" s="6" t="s">
        <v>53</v>
      </c>
      <c r="Y62" s="6" t="s">
        <v>54</v>
      </c>
      <c r="Z62" s="6" t="s">
        <v>55</v>
      </c>
      <c r="AA62" s="6" t="s">
        <v>56</v>
      </c>
      <c r="AB62" s="6" t="s">
        <v>57</v>
      </c>
      <c r="AC62" s="6" t="s">
        <v>58</v>
      </c>
      <c r="AD62" s="6" t="s">
        <v>59</v>
      </c>
      <c r="AE62" s="6" t="s">
        <v>60</v>
      </c>
      <c r="AF62" s="6" t="s">
        <v>61</v>
      </c>
      <c r="AG62" s="6" t="s">
        <v>62</v>
      </c>
      <c r="AH62" s="6" t="s">
        <v>63</v>
      </c>
    </row>
    <row r="63" customFormat="false" ht="11.25" hidden="false" customHeight="false" outlineLevel="0" collapsed="false">
      <c r="A63" s="3"/>
      <c r="D63" s="7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</row>
    <row r="64" customFormat="false" ht="11.25" hidden="false" customHeight="false" outlineLevel="0" collapsed="false">
      <c r="A64" s="3"/>
      <c r="B64" s="1" t="s">
        <v>88</v>
      </c>
      <c r="C64" s="1" t="s">
        <v>89</v>
      </c>
      <c r="D64" s="26" t="n">
        <v>10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</row>
    <row r="65" customFormat="false" ht="11.25" hidden="false" customHeight="false" outlineLevel="0" collapsed="false">
      <c r="A65" s="3"/>
      <c r="B65" s="1" t="s">
        <v>90</v>
      </c>
      <c r="C65" s="1" t="s">
        <v>89</v>
      </c>
      <c r="D65" s="26" t="n">
        <v>16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</row>
    <row r="66" customFormat="false" ht="11.25" hidden="false" customHeight="false" outlineLevel="0" collapsed="false">
      <c r="A66" s="3"/>
      <c r="B66" s="1" t="s">
        <v>91</v>
      </c>
      <c r="C66" s="1" t="s">
        <v>89</v>
      </c>
      <c r="D66" s="26" t="n">
        <v>35</v>
      </c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customFormat="false" ht="11.25" hidden="false" customHeight="false" outlineLevel="0" collapsed="false">
      <c r="A67" s="3"/>
    </row>
    <row r="68" customFormat="false" ht="11.25" hidden="false" customHeight="false" outlineLevel="0" collapsed="false">
      <c r="A68" s="3"/>
      <c r="B68" s="1" t="s">
        <v>92</v>
      </c>
      <c r="E68" s="26" t="s">
        <v>93</v>
      </c>
      <c r="F68" s="26" t="s">
        <v>93</v>
      </c>
      <c r="G68" s="26" t="s">
        <v>94</v>
      </c>
      <c r="H68" s="26" t="s">
        <v>95</v>
      </c>
      <c r="I68" s="26" t="s">
        <v>94</v>
      </c>
      <c r="J68" s="26" t="s">
        <v>93</v>
      </c>
      <c r="K68" s="26" t="s">
        <v>94</v>
      </c>
      <c r="L68" s="26" t="s">
        <v>93</v>
      </c>
      <c r="M68" s="26" t="s">
        <v>94</v>
      </c>
      <c r="N68" s="26" t="s">
        <v>95</v>
      </c>
      <c r="O68" s="26" t="s">
        <v>94</v>
      </c>
      <c r="P68" s="26" t="s">
        <v>93</v>
      </c>
      <c r="Q68" s="26" t="s">
        <v>94</v>
      </c>
      <c r="R68" s="26" t="s">
        <v>93</v>
      </c>
      <c r="S68" s="26" t="s">
        <v>94</v>
      </c>
      <c r="T68" s="26" t="s">
        <v>95</v>
      </c>
      <c r="U68" s="26" t="s">
        <v>94</v>
      </c>
      <c r="V68" s="26" t="s">
        <v>93</v>
      </c>
      <c r="W68" s="26" t="s">
        <v>94</v>
      </c>
      <c r="X68" s="26" t="s">
        <v>93</v>
      </c>
      <c r="Y68" s="26" t="s">
        <v>94</v>
      </c>
      <c r="Z68" s="26" t="s">
        <v>95</v>
      </c>
      <c r="AA68" s="26" t="s">
        <v>94</v>
      </c>
      <c r="AB68" s="26" t="s">
        <v>93</v>
      </c>
      <c r="AC68" s="26" t="s">
        <v>94</v>
      </c>
      <c r="AD68" s="26" t="s">
        <v>93</v>
      </c>
      <c r="AE68" s="26" t="s">
        <v>94</v>
      </c>
      <c r="AF68" s="26" t="s">
        <v>95</v>
      </c>
      <c r="AG68" s="26" t="s">
        <v>94</v>
      </c>
      <c r="AH68" s="26" t="s">
        <v>93</v>
      </c>
    </row>
    <row r="69" customFormat="false" ht="11.25" hidden="false" customHeight="false" outlineLevel="0" collapsed="false">
      <c r="A69" s="3"/>
      <c r="B69" s="1" t="s">
        <v>96</v>
      </c>
      <c r="C69" s="1" t="s">
        <v>89</v>
      </c>
      <c r="E69" s="1" t="n">
        <f aca="false">IF(E68="C",$D$64,IF(E68="T",$D$65,IF(E68="M",$D$66,"Error")))</f>
        <v>16</v>
      </c>
      <c r="F69" s="1" t="n">
        <f aca="false">IF(F68="C",$D$64,IF(F68="T",$D$65,IF(F68="M",$D$66,"Error")))</f>
        <v>16</v>
      </c>
      <c r="G69" s="1" t="n">
        <f aca="false">IF(G68="C",$D$64,IF(G68="T",$D$65,IF(G68="M",$D$66,"Error")))</f>
        <v>10</v>
      </c>
      <c r="H69" s="1" t="n">
        <f aca="false">IF(H68="C",$D$64,IF(H68="T",$D$65,IF(H68="M",$D$66,"Error")))</f>
        <v>35</v>
      </c>
      <c r="I69" s="1" t="n">
        <f aca="false">IF(I68="C",$D$64,IF(I68="T",$D$65,IF(I68="M",$D$66,"Error")))</f>
        <v>10</v>
      </c>
      <c r="J69" s="1" t="n">
        <f aca="false">IF(J68="C",$D$64,IF(J68="T",$D$65,IF(J68="M",$D$66,"Error")))</f>
        <v>16</v>
      </c>
      <c r="K69" s="1" t="n">
        <f aca="false">IF(K68="C",$D$64,IF(K68="T",$D$65,IF(K68="M",$D$66,"Error")))</f>
        <v>10</v>
      </c>
      <c r="L69" s="1" t="n">
        <f aca="false">IF(L68="C",$D$64,IF(L68="T",$D$65,IF(L68="M",$D$66,"Error")))</f>
        <v>16</v>
      </c>
      <c r="M69" s="1" t="n">
        <f aca="false">IF(M68="C",$D$64,IF(M68="T",$D$65,IF(M68="M",$D$66,"Error")))</f>
        <v>10</v>
      </c>
      <c r="N69" s="1" t="n">
        <f aca="false">IF(N68="C",$D$64,IF(N68="T",$D$65,IF(N68="M",$D$66,"Error")))</f>
        <v>35</v>
      </c>
      <c r="O69" s="1" t="n">
        <f aca="false">IF(O68="C",$D$64,IF(O68="T",$D$65,IF(O68="M",$D$66,"Error")))</f>
        <v>10</v>
      </c>
      <c r="P69" s="1" t="n">
        <f aca="false">IF(P68="C",$D$64,IF(P68="T",$D$65,IF(P68="M",$D$66,"Error")))</f>
        <v>16</v>
      </c>
      <c r="Q69" s="1" t="n">
        <f aca="false">IF(Q68="C",$D$64,IF(Q68="T",$D$65,IF(Q68="M",$D$66,"Error")))</f>
        <v>10</v>
      </c>
      <c r="R69" s="1" t="n">
        <f aca="false">IF(R68="C",$D$64,IF(R68="T",$D$65,IF(R68="M",$D$66,"Error")))</f>
        <v>16</v>
      </c>
      <c r="S69" s="1" t="n">
        <f aca="false">IF(S68="C",$D$64,IF(S68="T",$D$65,IF(S68="M",$D$66,"Error")))</f>
        <v>10</v>
      </c>
      <c r="T69" s="1" t="n">
        <f aca="false">IF(T68="C",$D$64,IF(T68="T",$D$65,IF(T68="M",$D$66,"Error")))</f>
        <v>35</v>
      </c>
      <c r="U69" s="1" t="n">
        <f aca="false">IF(U68="C",$D$64,IF(U68="T",$D$65,IF(U68="M",$D$66,"Error")))</f>
        <v>10</v>
      </c>
      <c r="V69" s="1" t="n">
        <f aca="false">IF(V68="C",$D$64,IF(V68="T",$D$65,IF(V68="M",$D$66,"Error")))</f>
        <v>16</v>
      </c>
      <c r="W69" s="1" t="n">
        <f aca="false">IF(W68="C",$D$64,IF(W68="T",$D$65,IF(W68="M",$D$66,"Error")))</f>
        <v>10</v>
      </c>
      <c r="X69" s="1" t="n">
        <f aca="false">IF(X68="C",$D$64,IF(X68="T",$D$65,IF(X68="M",$D$66,"Error")))</f>
        <v>16</v>
      </c>
      <c r="Y69" s="1" t="n">
        <f aca="false">IF(Y68="C",$D$64,IF(Y68="T",$D$65,IF(Y68="M",$D$66,"Error")))</f>
        <v>10</v>
      </c>
      <c r="Z69" s="1" t="n">
        <f aca="false">IF(Z68="C",$D$64,IF(Z68="T",$D$65,IF(Z68="M",$D$66,"Error")))</f>
        <v>35</v>
      </c>
      <c r="AA69" s="1" t="n">
        <f aca="false">IF(AA68="C",$D$64,IF(AA68="T",$D$65,IF(AA68="M",$D$66,"Error")))</f>
        <v>10</v>
      </c>
      <c r="AB69" s="1" t="n">
        <f aca="false">IF(AB68="C",$D$64,IF(AB68="T",$D$65,IF(AB68="M",$D$66,"Error")))</f>
        <v>16</v>
      </c>
      <c r="AC69" s="1" t="n">
        <f aca="false">IF(AC68="C",$D$64,IF(AC68="T",$D$65,IF(AC68="M",$D$66,"Error")))</f>
        <v>10</v>
      </c>
      <c r="AD69" s="1" t="n">
        <f aca="false">IF(AD68="C",$D$64,IF(AD68="T",$D$65,IF(AD68="M",$D$66,"Error")))</f>
        <v>16</v>
      </c>
      <c r="AE69" s="1" t="n">
        <f aca="false">IF(AE68="C",$D$64,IF(AE68="T",$D$65,IF(AE68="M",$D$66,"Error")))</f>
        <v>10</v>
      </c>
      <c r="AF69" s="1" t="n">
        <f aca="false">IF(AF68="C",$D$64,IF(AF68="T",$D$65,IF(AF68="M",$D$66,"Error")))</f>
        <v>35</v>
      </c>
      <c r="AG69" s="1" t="n">
        <f aca="false">IF(AG68="C",$D$64,IF(AG68="T",$D$65,IF(AG68="M",$D$66,"Error")))</f>
        <v>10</v>
      </c>
      <c r="AH69" s="1" t="n">
        <f aca="false">IF(AH68="C",$D$64,IF(AH68="T",$D$65,IF(AH68="M",$D$66,"Error")))</f>
        <v>16</v>
      </c>
    </row>
    <row r="70" customFormat="false" ht="11.25" hidden="false" customHeight="false" outlineLevel="0" collapsed="false">
      <c r="A70" s="3"/>
      <c r="B70" s="1" t="s">
        <v>97</v>
      </c>
      <c r="C70" s="1" t="s">
        <v>81</v>
      </c>
      <c r="E70" s="1" t="n">
        <f aca="false">E69*24</f>
        <v>384</v>
      </c>
      <c r="F70" s="1" t="n">
        <f aca="false">F69*24</f>
        <v>384</v>
      </c>
      <c r="G70" s="1" t="n">
        <f aca="false">G69*24</f>
        <v>240</v>
      </c>
      <c r="H70" s="1" t="n">
        <f aca="false">H69*24</f>
        <v>840</v>
      </c>
      <c r="I70" s="1" t="n">
        <f aca="false">I69*24</f>
        <v>240</v>
      </c>
      <c r="J70" s="1" t="n">
        <f aca="false">J69*24</f>
        <v>384</v>
      </c>
      <c r="K70" s="1" t="n">
        <f aca="false">K69*24</f>
        <v>240</v>
      </c>
      <c r="L70" s="1" t="n">
        <f aca="false">L69*24</f>
        <v>384</v>
      </c>
      <c r="M70" s="1" t="n">
        <f aca="false">M69*24</f>
        <v>240</v>
      </c>
      <c r="N70" s="1" t="n">
        <f aca="false">N69*24</f>
        <v>840</v>
      </c>
      <c r="O70" s="1" t="n">
        <f aca="false">O69*24</f>
        <v>240</v>
      </c>
      <c r="P70" s="1" t="n">
        <f aca="false">P69*24</f>
        <v>384</v>
      </c>
      <c r="Q70" s="1" t="n">
        <f aca="false">Q69*24</f>
        <v>240</v>
      </c>
      <c r="R70" s="1" t="n">
        <f aca="false">R69*24</f>
        <v>384</v>
      </c>
      <c r="S70" s="1" t="n">
        <f aca="false">S69*24</f>
        <v>240</v>
      </c>
      <c r="T70" s="1" t="n">
        <f aca="false">T69*24</f>
        <v>840</v>
      </c>
      <c r="U70" s="1" t="n">
        <f aca="false">U69*24</f>
        <v>240</v>
      </c>
      <c r="V70" s="1" t="n">
        <f aca="false">V69*24</f>
        <v>384</v>
      </c>
      <c r="W70" s="1" t="n">
        <f aca="false">W69*24</f>
        <v>240</v>
      </c>
      <c r="X70" s="1" t="n">
        <f aca="false">X69*24</f>
        <v>384</v>
      </c>
      <c r="Y70" s="1" t="n">
        <f aca="false">Y69*24</f>
        <v>240</v>
      </c>
      <c r="Z70" s="1" t="n">
        <f aca="false">Z69*24</f>
        <v>840</v>
      </c>
      <c r="AA70" s="1" t="n">
        <f aca="false">AA69*24</f>
        <v>240</v>
      </c>
      <c r="AB70" s="1" t="n">
        <f aca="false">AB69*24</f>
        <v>384</v>
      </c>
      <c r="AC70" s="1" t="n">
        <f aca="false">AC69*24</f>
        <v>240</v>
      </c>
      <c r="AD70" s="1" t="n">
        <f aca="false">AD69*24</f>
        <v>384</v>
      </c>
      <c r="AE70" s="1" t="n">
        <f aca="false">AE69*24</f>
        <v>240</v>
      </c>
      <c r="AF70" s="1" t="n">
        <f aca="false">AF69*24</f>
        <v>840</v>
      </c>
      <c r="AG70" s="1" t="n">
        <f aca="false">AG69*24</f>
        <v>240</v>
      </c>
      <c r="AH70" s="1" t="n">
        <f aca="false">AH69*24</f>
        <v>384</v>
      </c>
    </row>
    <row r="71" customFormat="false" ht="11.25" hidden="false" customHeight="false" outlineLevel="0" collapsed="false">
      <c r="A71" s="3"/>
      <c r="B71" s="1" t="s">
        <v>98</v>
      </c>
      <c r="C71" s="1" t="s">
        <v>24</v>
      </c>
      <c r="E71" s="15" t="n">
        <f aca="false">E70/8760</f>
        <v>0.0438356164383562</v>
      </c>
      <c r="F71" s="15" t="n">
        <f aca="false">F70/8760</f>
        <v>0.0438356164383562</v>
      </c>
      <c r="G71" s="15" t="n">
        <f aca="false">G70/8760</f>
        <v>0.0273972602739726</v>
      </c>
      <c r="H71" s="15" t="n">
        <f aca="false">H70/8760</f>
        <v>0.0958904109589041</v>
      </c>
      <c r="I71" s="15" t="n">
        <f aca="false">I70/8760</f>
        <v>0.0273972602739726</v>
      </c>
      <c r="J71" s="15" t="n">
        <f aca="false">J70/8760</f>
        <v>0.0438356164383562</v>
      </c>
      <c r="K71" s="15" t="n">
        <f aca="false">K70/8760</f>
        <v>0.0273972602739726</v>
      </c>
      <c r="L71" s="15" t="n">
        <f aca="false">L70/8760</f>
        <v>0.0438356164383562</v>
      </c>
      <c r="M71" s="15" t="n">
        <f aca="false">M70/8760</f>
        <v>0.0273972602739726</v>
      </c>
      <c r="N71" s="15" t="n">
        <f aca="false">N70/8760</f>
        <v>0.0958904109589041</v>
      </c>
      <c r="O71" s="15" t="n">
        <f aca="false">O70/8760</f>
        <v>0.0273972602739726</v>
      </c>
      <c r="P71" s="15" t="n">
        <f aca="false">P70/8760</f>
        <v>0.0438356164383562</v>
      </c>
      <c r="Q71" s="15" t="n">
        <f aca="false">Q70/8760</f>
        <v>0.0273972602739726</v>
      </c>
      <c r="R71" s="15" t="n">
        <f aca="false">R70/8760</f>
        <v>0.0438356164383562</v>
      </c>
      <c r="S71" s="15" t="n">
        <f aca="false">S70/8760</f>
        <v>0.0273972602739726</v>
      </c>
      <c r="T71" s="15" t="n">
        <f aca="false">T70/8760</f>
        <v>0.0958904109589041</v>
      </c>
      <c r="U71" s="15" t="n">
        <f aca="false">U70/8760</f>
        <v>0.0273972602739726</v>
      </c>
      <c r="V71" s="15" t="n">
        <f aca="false">V70/8760</f>
        <v>0.0438356164383562</v>
      </c>
      <c r="W71" s="15" t="n">
        <f aca="false">W70/8760</f>
        <v>0.0273972602739726</v>
      </c>
      <c r="X71" s="15" t="n">
        <f aca="false">X70/8760</f>
        <v>0.0438356164383562</v>
      </c>
      <c r="Y71" s="15" t="n">
        <f aca="false">Y70/8760</f>
        <v>0.0273972602739726</v>
      </c>
      <c r="Z71" s="15" t="n">
        <f aca="false">Z70/8760</f>
        <v>0.0958904109589041</v>
      </c>
      <c r="AA71" s="15" t="n">
        <f aca="false">AA70/8760</f>
        <v>0.0273972602739726</v>
      </c>
      <c r="AB71" s="15" t="n">
        <f aca="false">AB70/8760</f>
        <v>0.0438356164383562</v>
      </c>
      <c r="AC71" s="15" t="n">
        <f aca="false">AC70/8760</f>
        <v>0.0273972602739726</v>
      </c>
      <c r="AD71" s="15" t="n">
        <f aca="false">AD70/8760</f>
        <v>0.0438356164383562</v>
      </c>
      <c r="AE71" s="15" t="n">
        <f aca="false">AE70/8760</f>
        <v>0.0273972602739726</v>
      </c>
      <c r="AF71" s="15" t="n">
        <f aca="false">AF70/8760</f>
        <v>0.0958904109589041</v>
      </c>
      <c r="AG71" s="15" t="n">
        <f aca="false">AG70/8760</f>
        <v>0.0273972602739726</v>
      </c>
      <c r="AH71" s="15" t="n">
        <f aca="false">AH70/8760</f>
        <v>0.0438356164383562</v>
      </c>
    </row>
    <row r="72" customFormat="false" ht="11.25" hidden="false" customHeight="false" outlineLevel="0" collapsed="false">
      <c r="A72" s="3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</row>
    <row r="73" customFormat="false" ht="11.25" hidden="false" customHeight="false" outlineLevel="0" collapsed="false">
      <c r="A73" s="3" t="n">
        <v>2.3</v>
      </c>
      <c r="B73" s="1" t="s">
        <v>99</v>
      </c>
      <c r="E73" s="6" t="s">
        <v>34</v>
      </c>
      <c r="F73" s="6" t="s">
        <v>35</v>
      </c>
      <c r="G73" s="6" t="s">
        <v>36</v>
      </c>
      <c r="H73" s="6" t="s">
        <v>37</v>
      </c>
      <c r="I73" s="6" t="s">
        <v>38</v>
      </c>
      <c r="J73" s="6" t="s">
        <v>39</v>
      </c>
      <c r="K73" s="6" t="s">
        <v>40</v>
      </c>
      <c r="L73" s="6" t="s">
        <v>41</v>
      </c>
      <c r="M73" s="6" t="s">
        <v>42</v>
      </c>
      <c r="N73" s="6" t="s">
        <v>43</v>
      </c>
      <c r="O73" s="6" t="s">
        <v>44</v>
      </c>
      <c r="P73" s="6" t="s">
        <v>45</v>
      </c>
      <c r="Q73" s="6" t="s">
        <v>46</v>
      </c>
      <c r="R73" s="6" t="s">
        <v>47</v>
      </c>
      <c r="S73" s="6" t="s">
        <v>48</v>
      </c>
      <c r="T73" s="6" t="s">
        <v>49</v>
      </c>
      <c r="U73" s="6" t="s">
        <v>50</v>
      </c>
      <c r="V73" s="6" t="s">
        <v>51</v>
      </c>
      <c r="W73" s="6" t="s">
        <v>52</v>
      </c>
      <c r="X73" s="6" t="s">
        <v>53</v>
      </c>
      <c r="Y73" s="6" t="s">
        <v>54</v>
      </c>
      <c r="Z73" s="6" t="s">
        <v>55</v>
      </c>
      <c r="AA73" s="6" t="s">
        <v>56</v>
      </c>
      <c r="AB73" s="6" t="s">
        <v>57</v>
      </c>
      <c r="AC73" s="6" t="s">
        <v>58</v>
      </c>
      <c r="AD73" s="6" t="s">
        <v>59</v>
      </c>
      <c r="AE73" s="6" t="s">
        <v>60</v>
      </c>
      <c r="AF73" s="6" t="s">
        <v>61</v>
      </c>
      <c r="AG73" s="6" t="s">
        <v>62</v>
      </c>
      <c r="AH73" s="6" t="s">
        <v>63</v>
      </c>
    </row>
    <row r="74" customFormat="false" ht="11.25" hidden="false" customHeight="false" outlineLevel="0" collapsed="false">
      <c r="A74" s="3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</row>
    <row r="75" customFormat="false" ht="11.25" hidden="false" customHeight="false" outlineLevel="0" collapsed="false">
      <c r="A75" s="3"/>
      <c r="B75" s="1" t="s">
        <v>80</v>
      </c>
      <c r="C75" s="1" t="s">
        <v>81</v>
      </c>
      <c r="E75" s="14" t="n">
        <f aca="false">E53</f>
        <v>5136</v>
      </c>
      <c r="F75" s="14" t="n">
        <f aca="false">F53</f>
        <v>8760</v>
      </c>
      <c r="G75" s="14" t="n">
        <f aca="false">G53</f>
        <v>8760</v>
      </c>
      <c r="H75" s="14" t="n">
        <f aca="false">H53</f>
        <v>8760</v>
      </c>
      <c r="I75" s="14" t="n">
        <f aca="false">I53</f>
        <v>8760</v>
      </c>
      <c r="J75" s="14" t="n">
        <f aca="false">J53</f>
        <v>8760</v>
      </c>
      <c r="K75" s="14" t="n">
        <f aca="false">K53</f>
        <v>8760</v>
      </c>
      <c r="L75" s="14" t="n">
        <f aca="false">L53</f>
        <v>8760</v>
      </c>
      <c r="M75" s="14" t="n">
        <f aca="false">M53</f>
        <v>8760</v>
      </c>
      <c r="N75" s="14" t="n">
        <f aca="false">N53</f>
        <v>8760</v>
      </c>
      <c r="O75" s="14" t="n">
        <f aca="false">O53</f>
        <v>8760</v>
      </c>
      <c r="P75" s="14" t="n">
        <f aca="false">P53</f>
        <v>8760</v>
      </c>
      <c r="Q75" s="14" t="n">
        <f aca="false">Q53</f>
        <v>8760</v>
      </c>
      <c r="R75" s="14" t="n">
        <f aca="false">R53</f>
        <v>8760</v>
      </c>
      <c r="S75" s="14" t="n">
        <f aca="false">S53</f>
        <v>8760</v>
      </c>
      <c r="T75" s="14" t="n">
        <f aca="false">T53</f>
        <v>8760</v>
      </c>
      <c r="U75" s="14" t="n">
        <f aca="false">U53</f>
        <v>8760</v>
      </c>
      <c r="V75" s="14" t="n">
        <f aca="false">V53</f>
        <v>8760</v>
      </c>
      <c r="W75" s="14" t="n">
        <f aca="false">W53</f>
        <v>8760</v>
      </c>
      <c r="X75" s="14" t="n">
        <f aca="false">X53</f>
        <v>8760</v>
      </c>
      <c r="Y75" s="14" t="n">
        <f aca="false">Y53</f>
        <v>8760</v>
      </c>
      <c r="Z75" s="14" t="n">
        <f aca="false">Z53</f>
        <v>8760</v>
      </c>
      <c r="AA75" s="14" t="n">
        <f aca="false">AA53</f>
        <v>8760</v>
      </c>
      <c r="AB75" s="14" t="n">
        <f aca="false">AB53</f>
        <v>8760</v>
      </c>
      <c r="AC75" s="14" t="n">
        <f aca="false">AC53</f>
        <v>8760</v>
      </c>
      <c r="AD75" s="14" t="n">
        <f aca="false">AD53</f>
        <v>8760</v>
      </c>
      <c r="AE75" s="14" t="n">
        <f aca="false">AE53</f>
        <v>8760</v>
      </c>
      <c r="AF75" s="14" t="n">
        <f aca="false">AF53</f>
        <v>8760</v>
      </c>
      <c r="AG75" s="14" t="n">
        <f aca="false">AG53</f>
        <v>8760</v>
      </c>
      <c r="AH75" s="14" t="n">
        <f aca="false">AH53</f>
        <v>8760</v>
      </c>
    </row>
    <row r="76" customFormat="false" ht="11.25" hidden="false" customHeight="false" outlineLevel="0" collapsed="false">
      <c r="A76" s="3"/>
      <c r="B76" s="1" t="s">
        <v>100</v>
      </c>
      <c r="C76" s="1" t="s">
        <v>81</v>
      </c>
      <c r="E76" s="14" t="n">
        <f aca="false">E70</f>
        <v>384</v>
      </c>
      <c r="F76" s="14" t="n">
        <f aca="false">F70</f>
        <v>384</v>
      </c>
      <c r="G76" s="14" t="n">
        <f aca="false">G70</f>
        <v>240</v>
      </c>
      <c r="H76" s="14" t="n">
        <f aca="false">H70</f>
        <v>840</v>
      </c>
      <c r="I76" s="14" t="n">
        <f aca="false">I70</f>
        <v>240</v>
      </c>
      <c r="J76" s="14" t="n">
        <f aca="false">J70</f>
        <v>384</v>
      </c>
      <c r="K76" s="14" t="n">
        <f aca="false">K70</f>
        <v>240</v>
      </c>
      <c r="L76" s="14" t="n">
        <f aca="false">L70</f>
        <v>384</v>
      </c>
      <c r="M76" s="14" t="n">
        <f aca="false">M70</f>
        <v>240</v>
      </c>
      <c r="N76" s="14" t="n">
        <f aca="false">N70</f>
        <v>840</v>
      </c>
      <c r="O76" s="14" t="n">
        <f aca="false">O70</f>
        <v>240</v>
      </c>
      <c r="P76" s="14" t="n">
        <f aca="false">P70</f>
        <v>384</v>
      </c>
      <c r="Q76" s="14" t="n">
        <f aca="false">Q70</f>
        <v>240</v>
      </c>
      <c r="R76" s="14" t="n">
        <f aca="false">R70</f>
        <v>384</v>
      </c>
      <c r="S76" s="14" t="n">
        <f aca="false">S70</f>
        <v>240</v>
      </c>
      <c r="T76" s="14" t="n">
        <f aca="false">T70</f>
        <v>840</v>
      </c>
      <c r="U76" s="14" t="n">
        <f aca="false">U70</f>
        <v>240</v>
      </c>
      <c r="V76" s="14" t="n">
        <f aca="false">V70</f>
        <v>384</v>
      </c>
      <c r="W76" s="14" t="n">
        <f aca="false">W70</f>
        <v>240</v>
      </c>
      <c r="X76" s="14" t="n">
        <f aca="false">X70</f>
        <v>384</v>
      </c>
      <c r="Y76" s="14" t="n">
        <f aca="false">Y70</f>
        <v>240</v>
      </c>
      <c r="Z76" s="14" t="n">
        <f aca="false">Z70</f>
        <v>840</v>
      </c>
      <c r="AA76" s="14" t="n">
        <f aca="false">AA70</f>
        <v>240</v>
      </c>
      <c r="AB76" s="14" t="n">
        <f aca="false">AB70</f>
        <v>384</v>
      </c>
      <c r="AC76" s="14" t="n">
        <f aca="false">AC70</f>
        <v>240</v>
      </c>
      <c r="AD76" s="14" t="n">
        <f aca="false">AD70</f>
        <v>384</v>
      </c>
      <c r="AE76" s="14" t="n">
        <f aca="false">AE70</f>
        <v>240</v>
      </c>
      <c r="AF76" s="14" t="n">
        <f aca="false">AF70</f>
        <v>840</v>
      </c>
      <c r="AG76" s="14" t="n">
        <f aca="false">AG70</f>
        <v>240</v>
      </c>
      <c r="AH76" s="14" t="n">
        <f aca="false">AH70</f>
        <v>384</v>
      </c>
    </row>
    <row r="77" customFormat="false" ht="11.25" hidden="false" customHeight="false" outlineLevel="0" collapsed="false">
      <c r="A77" s="3"/>
      <c r="B77" s="1" t="s">
        <v>101</v>
      </c>
      <c r="C77" s="1" t="s">
        <v>81</v>
      </c>
      <c r="E77" s="14" t="n">
        <f aca="false">E60</f>
        <v>256.8</v>
      </c>
      <c r="F77" s="14" t="n">
        <f aca="false">F60</f>
        <v>350.4</v>
      </c>
      <c r="G77" s="14" t="n">
        <f aca="false">G60</f>
        <v>262.8</v>
      </c>
      <c r="H77" s="14" t="n">
        <f aca="false">H60</f>
        <v>262.8</v>
      </c>
      <c r="I77" s="14" t="n">
        <f aca="false">I60</f>
        <v>175.2</v>
      </c>
      <c r="J77" s="14" t="n">
        <f aca="false">J60</f>
        <v>175.2</v>
      </c>
      <c r="K77" s="14" t="n">
        <f aca="false">K60</f>
        <v>175.2</v>
      </c>
      <c r="L77" s="14" t="n">
        <f aca="false">L60</f>
        <v>175.2</v>
      </c>
      <c r="M77" s="14" t="n">
        <f aca="false">M60</f>
        <v>175.2</v>
      </c>
      <c r="N77" s="14" t="n">
        <f aca="false">N60</f>
        <v>175.2</v>
      </c>
      <c r="O77" s="14" t="n">
        <f aca="false">O60</f>
        <v>175.2</v>
      </c>
      <c r="P77" s="14" t="n">
        <f aca="false">P60</f>
        <v>175.2</v>
      </c>
      <c r="Q77" s="14" t="n">
        <f aca="false">Q60</f>
        <v>175.2</v>
      </c>
      <c r="R77" s="14" t="n">
        <f aca="false">R60</f>
        <v>175.2</v>
      </c>
      <c r="S77" s="14" t="n">
        <f aca="false">S60</f>
        <v>175.2</v>
      </c>
      <c r="T77" s="14" t="n">
        <f aca="false">T60</f>
        <v>175.2</v>
      </c>
      <c r="U77" s="14" t="n">
        <f aca="false">U60</f>
        <v>175.2</v>
      </c>
      <c r="V77" s="14" t="n">
        <f aca="false">V60</f>
        <v>175.2</v>
      </c>
      <c r="W77" s="14" t="n">
        <f aca="false">W60</f>
        <v>175.2</v>
      </c>
      <c r="X77" s="14" t="n">
        <f aca="false">X60</f>
        <v>175.2</v>
      </c>
      <c r="Y77" s="14" t="n">
        <f aca="false">Y60</f>
        <v>175.2</v>
      </c>
      <c r="Z77" s="14" t="n">
        <f aca="false">Z60</f>
        <v>175.2</v>
      </c>
      <c r="AA77" s="14" t="n">
        <f aca="false">AA60</f>
        <v>175.2</v>
      </c>
      <c r="AB77" s="14" t="n">
        <f aca="false">AB60</f>
        <v>175.2</v>
      </c>
      <c r="AC77" s="14" t="n">
        <f aca="false">AC60</f>
        <v>175.2</v>
      </c>
      <c r="AD77" s="14" t="n">
        <f aca="false">AD60</f>
        <v>175.2</v>
      </c>
      <c r="AE77" s="14" t="n">
        <f aca="false">AE60</f>
        <v>175.2</v>
      </c>
      <c r="AF77" s="14" t="n">
        <f aca="false">AF60</f>
        <v>175.2</v>
      </c>
      <c r="AG77" s="14" t="n">
        <f aca="false">AG60</f>
        <v>175.2</v>
      </c>
      <c r="AH77" s="14" t="n">
        <f aca="false">AH60</f>
        <v>175.2</v>
      </c>
    </row>
    <row r="78" customFormat="false" ht="11.25" hidden="false" customHeight="false" outlineLevel="0" collapsed="false">
      <c r="A78" s="3"/>
      <c r="B78" s="1" t="s">
        <v>102</v>
      </c>
      <c r="C78" s="1" t="s">
        <v>81</v>
      </c>
      <c r="E78" s="14" t="n">
        <f aca="false">E75-E76-E77</f>
        <v>4495.2</v>
      </c>
      <c r="F78" s="14" t="n">
        <f aca="false">F75-F76-F77</f>
        <v>8025.6</v>
      </c>
      <c r="G78" s="14" t="n">
        <f aca="false">G75-G76-G77</f>
        <v>8257.2</v>
      </c>
      <c r="H78" s="14" t="n">
        <f aca="false">H75-H76-H77</f>
        <v>7657.2</v>
      </c>
      <c r="I78" s="14" t="n">
        <f aca="false">I75-I76-I77</f>
        <v>8344.8</v>
      </c>
      <c r="J78" s="14" t="n">
        <f aca="false">J75-J76-J77</f>
        <v>8200.8</v>
      </c>
      <c r="K78" s="14" t="n">
        <f aca="false">K75-K76-K77</f>
        <v>8344.8</v>
      </c>
      <c r="L78" s="14" t="n">
        <f aca="false">L75-L76-L77</f>
        <v>8200.8</v>
      </c>
      <c r="M78" s="14" t="n">
        <f aca="false">M75-M76-M77</f>
        <v>8344.8</v>
      </c>
      <c r="N78" s="14" t="n">
        <f aca="false">N75-N76-N77</f>
        <v>7744.8</v>
      </c>
      <c r="O78" s="14" t="n">
        <f aca="false">O75-O76-O77</f>
        <v>8344.8</v>
      </c>
      <c r="P78" s="14" t="n">
        <f aca="false">P75-P76-P77</f>
        <v>8200.8</v>
      </c>
      <c r="Q78" s="14" t="n">
        <f aca="false">Q75-Q76-Q77</f>
        <v>8344.8</v>
      </c>
      <c r="R78" s="14" t="n">
        <f aca="false">R75-R76-R77</f>
        <v>8200.8</v>
      </c>
      <c r="S78" s="14" t="n">
        <f aca="false">S75-S76-S77</f>
        <v>8344.8</v>
      </c>
      <c r="T78" s="14" t="n">
        <f aca="false">T75-T76-T77</f>
        <v>7744.8</v>
      </c>
      <c r="U78" s="14" t="n">
        <f aca="false">U75-U76-U77</f>
        <v>8344.8</v>
      </c>
      <c r="V78" s="14" t="n">
        <f aca="false">V75-V76-V77</f>
        <v>8200.8</v>
      </c>
      <c r="W78" s="14" t="n">
        <f aca="false">W75-W76-W77</f>
        <v>8344.8</v>
      </c>
      <c r="X78" s="14" t="n">
        <f aca="false">X75-X76-X77</f>
        <v>8200.8</v>
      </c>
      <c r="Y78" s="14" t="n">
        <f aca="false">Y75-Y76-Y77</f>
        <v>8344.8</v>
      </c>
      <c r="Z78" s="14" t="n">
        <f aca="false">Z75-Z76-Z77</f>
        <v>7744.8</v>
      </c>
      <c r="AA78" s="14" t="n">
        <f aca="false">AA75-AA76-AA77</f>
        <v>8344.8</v>
      </c>
      <c r="AB78" s="14" t="n">
        <f aca="false">AB75-AB76-AB77</f>
        <v>8200.8</v>
      </c>
      <c r="AC78" s="14" t="n">
        <f aca="false">AC75-AC76-AC77</f>
        <v>8344.8</v>
      </c>
      <c r="AD78" s="14" t="n">
        <f aca="false">AD75-AD76-AD77</f>
        <v>8200.8</v>
      </c>
      <c r="AE78" s="14" t="n">
        <f aca="false">AE75-AE76-AE77</f>
        <v>8344.8</v>
      </c>
      <c r="AF78" s="14" t="n">
        <f aca="false">AF75-AF76-AF77</f>
        <v>7744.8</v>
      </c>
      <c r="AG78" s="14" t="n">
        <f aca="false">AG75-AG76-AG77</f>
        <v>8344.8</v>
      </c>
      <c r="AH78" s="14" t="n">
        <f aca="false">AH75-AH76-AH77</f>
        <v>8200.8</v>
      </c>
    </row>
    <row r="79" customFormat="false" ht="11.25" hidden="false" customHeight="false" outlineLevel="0" collapsed="false">
      <c r="A79" s="3"/>
      <c r="B79" s="1" t="s">
        <v>103</v>
      </c>
      <c r="C79" s="1" t="s">
        <v>24</v>
      </c>
      <c r="D79" s="27"/>
      <c r="E79" s="28" t="n">
        <f aca="false">E78/E75</f>
        <v>0.875233644859813</v>
      </c>
      <c r="F79" s="28" t="n">
        <f aca="false">F78/F75</f>
        <v>0.916164383561644</v>
      </c>
      <c r="G79" s="28" t="n">
        <f aca="false">G78/G75</f>
        <v>0.942602739726028</v>
      </c>
      <c r="H79" s="28" t="n">
        <f aca="false">H78/H75</f>
        <v>0.874109589041096</v>
      </c>
      <c r="I79" s="28" t="n">
        <f aca="false">I78/I75</f>
        <v>0.952602739726027</v>
      </c>
      <c r="J79" s="28" t="n">
        <f aca="false">J78/J75</f>
        <v>0.936164383561644</v>
      </c>
      <c r="K79" s="28" t="n">
        <f aca="false">K78/K75</f>
        <v>0.952602739726027</v>
      </c>
      <c r="L79" s="28" t="n">
        <f aca="false">L78/L75</f>
        <v>0.936164383561644</v>
      </c>
      <c r="M79" s="28" t="n">
        <f aca="false">M78/M75</f>
        <v>0.952602739726027</v>
      </c>
      <c r="N79" s="28" t="n">
        <f aca="false">N78/N75</f>
        <v>0.884109589041096</v>
      </c>
      <c r="O79" s="28" t="n">
        <f aca="false">O78/O75</f>
        <v>0.952602739726027</v>
      </c>
      <c r="P79" s="28" t="n">
        <f aca="false">P78/P75</f>
        <v>0.936164383561644</v>
      </c>
      <c r="Q79" s="28" t="n">
        <f aca="false">Q78/Q75</f>
        <v>0.952602739726027</v>
      </c>
      <c r="R79" s="28" t="n">
        <f aca="false">R78/R75</f>
        <v>0.936164383561644</v>
      </c>
      <c r="S79" s="28" t="n">
        <f aca="false">S78/S75</f>
        <v>0.952602739726027</v>
      </c>
      <c r="T79" s="28" t="n">
        <f aca="false">T78/T75</f>
        <v>0.884109589041096</v>
      </c>
      <c r="U79" s="28" t="n">
        <f aca="false">U78/U75</f>
        <v>0.952602739726027</v>
      </c>
      <c r="V79" s="28" t="n">
        <f aca="false">V78/V75</f>
        <v>0.936164383561644</v>
      </c>
      <c r="W79" s="28" t="n">
        <f aca="false">W78/W75</f>
        <v>0.952602739726027</v>
      </c>
      <c r="X79" s="28" t="n">
        <f aca="false">X78/X75</f>
        <v>0.936164383561644</v>
      </c>
      <c r="Y79" s="28" t="n">
        <f aca="false">Y78/Y75</f>
        <v>0.952602739726027</v>
      </c>
      <c r="Z79" s="28" t="n">
        <f aca="false">Z78/Z75</f>
        <v>0.884109589041096</v>
      </c>
      <c r="AA79" s="28" t="n">
        <f aca="false">AA78/AA75</f>
        <v>0.952602739726027</v>
      </c>
      <c r="AB79" s="28" t="n">
        <f aca="false">AB78/AB75</f>
        <v>0.936164383561644</v>
      </c>
      <c r="AC79" s="28" t="n">
        <f aca="false">AC78/AC75</f>
        <v>0.952602739726027</v>
      </c>
      <c r="AD79" s="28" t="n">
        <f aca="false">AD78/AD75</f>
        <v>0.936164383561644</v>
      </c>
      <c r="AE79" s="28" t="n">
        <f aca="false">AE78/AE75</f>
        <v>0.952602739726027</v>
      </c>
      <c r="AF79" s="28" t="n">
        <f aca="false">AF78/AF75</f>
        <v>0.884109589041096</v>
      </c>
      <c r="AG79" s="28" t="n">
        <f aca="false">AG78/AG75</f>
        <v>0.952602739726027</v>
      </c>
      <c r="AH79" s="28" t="n">
        <f aca="false">AH78/AH75</f>
        <v>0.936164383561644</v>
      </c>
    </row>
    <row r="80" customFormat="false" ht="11.25" hidden="false" customHeight="false" outlineLevel="0" collapsed="false">
      <c r="A80" s="3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</row>
    <row r="81" customFormat="false" ht="11.25" hidden="false" customHeight="false" outlineLevel="0" collapsed="false">
      <c r="A81" s="3"/>
      <c r="B81" s="1" t="s">
        <v>104</v>
      </c>
      <c r="C81" s="1" t="s">
        <v>24</v>
      </c>
      <c r="D81" s="27" t="n">
        <f aca="false">AVERAGE(E79:N79)</f>
        <v>0.922235693253105</v>
      </c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</row>
    <row r="82" customFormat="false" ht="11.25" hidden="false" customHeight="false" outlineLevel="0" collapsed="false">
      <c r="A82" s="3"/>
      <c r="B82" s="1" t="s">
        <v>105</v>
      </c>
      <c r="C82" s="1" t="s">
        <v>24</v>
      </c>
      <c r="D82" s="27" t="n">
        <f aca="false">AVERAGE(E79:X79)</f>
        <v>0.930706887722443</v>
      </c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27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</row>
    <row r="83" customFormat="false" ht="11.25" hidden="false" customHeight="false" outlineLevel="0" collapsed="false">
      <c r="A83" s="3"/>
      <c r="B83" s="1" t="s">
        <v>106</v>
      </c>
      <c r="C83" s="1" t="s">
        <v>24</v>
      </c>
      <c r="D83" s="27" t="n">
        <f aca="false">AVERAGE(E79:AH79)</f>
        <v>0.93179545939487</v>
      </c>
      <c r="E83" s="14"/>
    </row>
    <row r="84" customFormat="false" ht="11.25" hidden="false" customHeight="false" outlineLevel="0" collapsed="false">
      <c r="A84" s="3"/>
    </row>
    <row r="85" customFormat="false" ht="11.25" hidden="false" customHeight="false" outlineLevel="0" collapsed="false">
      <c r="A85" s="3" t="n">
        <v>3</v>
      </c>
      <c r="B85" s="2" t="s">
        <v>107</v>
      </c>
      <c r="D85" s="7" t="s">
        <v>33</v>
      </c>
      <c r="E85" s="6" t="s">
        <v>34</v>
      </c>
      <c r="F85" s="6" t="s">
        <v>35</v>
      </c>
      <c r="G85" s="6" t="s">
        <v>36</v>
      </c>
      <c r="H85" s="6" t="s">
        <v>37</v>
      </c>
      <c r="I85" s="6" t="s">
        <v>38</v>
      </c>
      <c r="J85" s="6" t="s">
        <v>39</v>
      </c>
      <c r="K85" s="6" t="s">
        <v>40</v>
      </c>
      <c r="L85" s="6" t="s">
        <v>41</v>
      </c>
      <c r="M85" s="6" t="s">
        <v>42</v>
      </c>
      <c r="N85" s="6" t="s">
        <v>43</v>
      </c>
      <c r="O85" s="6" t="s">
        <v>44</v>
      </c>
      <c r="P85" s="6" t="s">
        <v>45</v>
      </c>
      <c r="Q85" s="6" t="s">
        <v>46</v>
      </c>
      <c r="R85" s="6" t="s">
        <v>47</v>
      </c>
      <c r="S85" s="6" t="s">
        <v>48</v>
      </c>
      <c r="T85" s="6" t="s">
        <v>49</v>
      </c>
      <c r="U85" s="6" t="s">
        <v>50</v>
      </c>
      <c r="V85" s="6" t="s">
        <v>51</v>
      </c>
      <c r="W85" s="6" t="s">
        <v>52</v>
      </c>
      <c r="X85" s="6" t="s">
        <v>53</v>
      </c>
      <c r="Y85" s="6" t="s">
        <v>54</v>
      </c>
      <c r="Z85" s="6" t="s">
        <v>55</v>
      </c>
      <c r="AA85" s="6" t="s">
        <v>56</v>
      </c>
      <c r="AB85" s="6" t="s">
        <v>57</v>
      </c>
      <c r="AC85" s="6" t="s">
        <v>58</v>
      </c>
      <c r="AD85" s="6" t="s">
        <v>59</v>
      </c>
      <c r="AE85" s="6" t="s">
        <v>60</v>
      </c>
      <c r="AF85" s="6" t="s">
        <v>61</v>
      </c>
      <c r="AG85" s="6" t="s">
        <v>62</v>
      </c>
      <c r="AH85" s="6" t="s">
        <v>63</v>
      </c>
    </row>
    <row r="86" customFormat="false" ht="11.25" hidden="false" customHeight="false" outlineLevel="0" collapsed="false">
      <c r="A86" s="3"/>
    </row>
    <row r="87" customFormat="false" ht="11.25" hidden="false" customHeight="false" outlineLevel="0" collapsed="false">
      <c r="A87" s="3"/>
      <c r="B87" s="1" t="s">
        <v>108</v>
      </c>
      <c r="D87" s="12" t="n">
        <v>60</v>
      </c>
      <c r="E87" s="12" t="n">
        <f aca="false">D87/2</f>
        <v>30</v>
      </c>
      <c r="F87" s="12" t="n">
        <v>30</v>
      </c>
      <c r="G87" s="12" t="n">
        <v>30</v>
      </c>
      <c r="H87" s="12" t="n">
        <v>30</v>
      </c>
      <c r="I87" s="12" t="n">
        <v>30</v>
      </c>
      <c r="J87" s="12" t="n">
        <v>30</v>
      </c>
      <c r="K87" s="12" t="n">
        <v>30</v>
      </c>
      <c r="L87" s="12" t="n">
        <v>30</v>
      </c>
      <c r="M87" s="12" t="n">
        <v>30</v>
      </c>
      <c r="N87" s="12" t="n">
        <v>30</v>
      </c>
      <c r="O87" s="12" t="n">
        <v>30</v>
      </c>
      <c r="P87" s="12" t="n">
        <v>30</v>
      </c>
      <c r="Q87" s="12" t="n">
        <v>30</v>
      </c>
      <c r="R87" s="12" t="n">
        <v>30</v>
      </c>
      <c r="S87" s="12" t="n">
        <v>30</v>
      </c>
      <c r="T87" s="12" t="n">
        <v>30</v>
      </c>
      <c r="U87" s="12" t="n">
        <v>30</v>
      </c>
      <c r="V87" s="12" t="n">
        <v>30</v>
      </c>
      <c r="W87" s="12" t="n">
        <v>30</v>
      </c>
      <c r="X87" s="12" t="n">
        <v>30</v>
      </c>
      <c r="Y87" s="12" t="n">
        <v>30</v>
      </c>
      <c r="Z87" s="12" t="n">
        <v>30</v>
      </c>
      <c r="AA87" s="12" t="n">
        <v>30</v>
      </c>
      <c r="AB87" s="12" t="n">
        <v>30</v>
      </c>
      <c r="AC87" s="12" t="n">
        <v>30</v>
      </c>
      <c r="AD87" s="12" t="n">
        <v>30</v>
      </c>
      <c r="AE87" s="12" t="n">
        <v>30</v>
      </c>
      <c r="AF87" s="12" t="n">
        <v>30</v>
      </c>
      <c r="AG87" s="12" t="n">
        <v>30</v>
      </c>
      <c r="AH87" s="12" t="n">
        <v>30</v>
      </c>
    </row>
    <row r="88" customFormat="false" ht="11.25" hidden="false" customHeight="false" outlineLevel="0" collapsed="false">
      <c r="A88" s="3"/>
      <c r="B88" s="1" t="s">
        <v>109</v>
      </c>
      <c r="D88" s="12" t="n">
        <v>20</v>
      </c>
    </row>
    <row r="89" customFormat="false" ht="11.25" hidden="false" customHeight="false" outlineLevel="0" collapsed="false">
      <c r="A89" s="3"/>
      <c r="B89" s="1" t="s">
        <v>110</v>
      </c>
      <c r="E89" s="1" t="n">
        <f aca="false">$D$88*E87</f>
        <v>600</v>
      </c>
      <c r="F89" s="1" t="n">
        <f aca="false">$D$88*F87</f>
        <v>600</v>
      </c>
      <c r="G89" s="1" t="n">
        <f aca="false">$D$88*G87</f>
        <v>600</v>
      </c>
      <c r="H89" s="1" t="n">
        <f aca="false">$D$88*H87</f>
        <v>600</v>
      </c>
      <c r="I89" s="1" t="n">
        <f aca="false">$D$88*I87</f>
        <v>600</v>
      </c>
      <c r="J89" s="1" t="n">
        <f aca="false">$D$88*J87</f>
        <v>600</v>
      </c>
      <c r="K89" s="1" t="n">
        <f aca="false">$D$88*K87</f>
        <v>600</v>
      </c>
      <c r="L89" s="1" t="n">
        <f aca="false">$D$88*L87</f>
        <v>600</v>
      </c>
      <c r="M89" s="1" t="n">
        <f aca="false">$D$88*M87</f>
        <v>600</v>
      </c>
      <c r="N89" s="1" t="n">
        <f aca="false">$D$88*N87</f>
        <v>600</v>
      </c>
      <c r="O89" s="1" t="n">
        <f aca="false">$D$88*O87</f>
        <v>600</v>
      </c>
      <c r="P89" s="1" t="n">
        <f aca="false">$D$88*P87</f>
        <v>600</v>
      </c>
      <c r="Q89" s="1" t="n">
        <f aca="false">$D$88*Q87</f>
        <v>600</v>
      </c>
      <c r="R89" s="1" t="n">
        <f aca="false">$D$88*R87</f>
        <v>600</v>
      </c>
      <c r="S89" s="1" t="n">
        <f aca="false">$D$88*S87</f>
        <v>600</v>
      </c>
      <c r="T89" s="1" t="n">
        <f aca="false">$D$88*T87</f>
        <v>600</v>
      </c>
      <c r="U89" s="1" t="n">
        <f aca="false">$D$88*U87</f>
        <v>600</v>
      </c>
      <c r="V89" s="1" t="n">
        <f aca="false">$D$88*V87</f>
        <v>600</v>
      </c>
      <c r="W89" s="1" t="n">
        <f aca="false">$D$88*W87</f>
        <v>600</v>
      </c>
      <c r="X89" s="1" t="n">
        <f aca="false">$D$88*X87</f>
        <v>600</v>
      </c>
      <c r="Y89" s="1" t="n">
        <f aca="false">$D$88*Y87</f>
        <v>600</v>
      </c>
      <c r="Z89" s="1" t="n">
        <f aca="false">$D$88*Z87</f>
        <v>600</v>
      </c>
      <c r="AA89" s="1" t="n">
        <f aca="false">$D$88*AA87</f>
        <v>600</v>
      </c>
      <c r="AB89" s="1" t="n">
        <f aca="false">$D$88*AB87</f>
        <v>600</v>
      </c>
      <c r="AC89" s="1" t="n">
        <f aca="false">$D$88*AC87</f>
        <v>600</v>
      </c>
      <c r="AD89" s="1" t="n">
        <f aca="false">$D$88*AD87</f>
        <v>600</v>
      </c>
      <c r="AE89" s="1" t="n">
        <f aca="false">$D$88*AE87</f>
        <v>600</v>
      </c>
      <c r="AF89" s="1" t="n">
        <f aca="false">$D$88*AF87</f>
        <v>600</v>
      </c>
      <c r="AG89" s="1" t="n">
        <f aca="false">$D$88*AG87</f>
        <v>600</v>
      </c>
      <c r="AH89" s="1" t="n">
        <f aca="false">$D$88*AH87</f>
        <v>600</v>
      </c>
    </row>
    <row r="90" customFormat="false" ht="11.25" hidden="false" customHeight="false" outlineLevel="0" collapsed="false">
      <c r="A90" s="3"/>
    </row>
    <row r="91" customFormat="false" ht="11.25" hidden="false" customHeight="false" outlineLevel="0" collapsed="false">
      <c r="A91" s="3"/>
      <c r="B91" s="1" t="s">
        <v>111</v>
      </c>
      <c r="E91" s="1" t="n">
        <v>1</v>
      </c>
      <c r="F91" s="1" t="n">
        <v>1</v>
      </c>
      <c r="G91" s="1" t="n">
        <v>1</v>
      </c>
      <c r="H91" s="1" t="n">
        <v>1</v>
      </c>
      <c r="I91" s="1" t="n">
        <v>1</v>
      </c>
      <c r="J91" s="1" t="n">
        <v>1</v>
      </c>
      <c r="K91" s="1" t="n">
        <v>1</v>
      </c>
      <c r="L91" s="1" t="n">
        <v>1</v>
      </c>
      <c r="M91" s="1" t="n">
        <v>1</v>
      </c>
      <c r="N91" s="1" t="n">
        <v>1</v>
      </c>
      <c r="O91" s="1" t="n">
        <v>1</v>
      </c>
      <c r="P91" s="1" t="n">
        <v>1</v>
      </c>
      <c r="Q91" s="1" t="n">
        <v>1</v>
      </c>
      <c r="R91" s="1" t="n">
        <v>1</v>
      </c>
      <c r="S91" s="1" t="n">
        <v>1</v>
      </c>
      <c r="T91" s="1" t="n">
        <v>1</v>
      </c>
      <c r="U91" s="1" t="n">
        <v>1</v>
      </c>
      <c r="V91" s="1" t="n">
        <v>1</v>
      </c>
      <c r="W91" s="1" t="n">
        <v>1</v>
      </c>
      <c r="X91" s="1" t="n">
        <v>1</v>
      </c>
      <c r="Y91" s="1" t="n">
        <v>1</v>
      </c>
      <c r="Z91" s="1" t="n">
        <v>1</v>
      </c>
      <c r="AA91" s="1" t="n">
        <v>1</v>
      </c>
      <c r="AB91" s="1" t="n">
        <v>1</v>
      </c>
      <c r="AC91" s="1" t="n">
        <v>1</v>
      </c>
      <c r="AD91" s="1" t="n">
        <v>1</v>
      </c>
      <c r="AE91" s="1" t="n">
        <v>1</v>
      </c>
      <c r="AF91" s="1" t="n">
        <v>1</v>
      </c>
      <c r="AG91" s="1" t="n">
        <v>1</v>
      </c>
      <c r="AH91" s="1" t="n">
        <v>1</v>
      </c>
    </row>
    <row r="92" customFormat="false" ht="11.25" hidden="false" customHeight="false" outlineLevel="0" collapsed="false">
      <c r="A92" s="3"/>
      <c r="B92" s="1" t="s">
        <v>112</v>
      </c>
      <c r="E92" s="1" t="n">
        <f aca="false">400*E91</f>
        <v>400</v>
      </c>
      <c r="F92" s="1" t="n">
        <f aca="false">400*F91</f>
        <v>400</v>
      </c>
      <c r="G92" s="1" t="n">
        <f aca="false">400*G91</f>
        <v>400</v>
      </c>
      <c r="H92" s="1" t="n">
        <f aca="false">400*H91</f>
        <v>400</v>
      </c>
      <c r="I92" s="1" t="n">
        <f aca="false">400*I91</f>
        <v>400</v>
      </c>
      <c r="J92" s="1" t="n">
        <f aca="false">400*J91</f>
        <v>400</v>
      </c>
      <c r="K92" s="1" t="n">
        <f aca="false">400*K91</f>
        <v>400</v>
      </c>
      <c r="L92" s="1" t="n">
        <f aca="false">400*L91</f>
        <v>400</v>
      </c>
      <c r="M92" s="1" t="n">
        <f aca="false">400*M91</f>
        <v>400</v>
      </c>
      <c r="N92" s="1" t="n">
        <f aca="false">400*N91</f>
        <v>400</v>
      </c>
      <c r="O92" s="1" t="n">
        <f aca="false">400*O91</f>
        <v>400</v>
      </c>
      <c r="P92" s="1" t="n">
        <f aca="false">400*P91</f>
        <v>400</v>
      </c>
      <c r="Q92" s="1" t="n">
        <f aca="false">400*Q91</f>
        <v>400</v>
      </c>
      <c r="R92" s="1" t="n">
        <f aca="false">400*R91</f>
        <v>400</v>
      </c>
      <c r="S92" s="1" t="n">
        <f aca="false">400*S91</f>
        <v>400</v>
      </c>
      <c r="T92" s="1" t="n">
        <f aca="false">400*T91</f>
        <v>400</v>
      </c>
      <c r="U92" s="1" t="n">
        <f aca="false">400*U91</f>
        <v>400</v>
      </c>
      <c r="V92" s="1" t="n">
        <f aca="false">400*V91</f>
        <v>400</v>
      </c>
      <c r="W92" s="1" t="n">
        <f aca="false">400*W91</f>
        <v>400</v>
      </c>
      <c r="X92" s="1" t="n">
        <f aca="false">400*X91</f>
        <v>400</v>
      </c>
      <c r="Y92" s="1" t="n">
        <f aca="false">400*Y91</f>
        <v>400</v>
      </c>
      <c r="Z92" s="1" t="n">
        <f aca="false">400*Z91</f>
        <v>400</v>
      </c>
      <c r="AA92" s="1" t="n">
        <f aca="false">400*AA91</f>
        <v>400</v>
      </c>
      <c r="AB92" s="1" t="n">
        <f aca="false">400*AB91</f>
        <v>400</v>
      </c>
      <c r="AC92" s="1" t="n">
        <f aca="false">400*AC91</f>
        <v>400</v>
      </c>
      <c r="AD92" s="1" t="n">
        <f aca="false">400*AD91</f>
        <v>400</v>
      </c>
      <c r="AE92" s="1" t="n">
        <f aca="false">400*AE91</f>
        <v>400</v>
      </c>
      <c r="AF92" s="1" t="n">
        <f aca="false">400*AF91</f>
        <v>400</v>
      </c>
      <c r="AG92" s="1" t="n">
        <f aca="false">400*AG91</f>
        <v>400</v>
      </c>
      <c r="AH92" s="1" t="n">
        <f aca="false">400*AH91</f>
        <v>400</v>
      </c>
    </row>
    <row r="93" customFormat="false" ht="11.25" hidden="false" customHeight="false" outlineLevel="0" collapsed="false">
      <c r="A93" s="3"/>
    </row>
    <row r="94" customFormat="false" ht="11.25" hidden="false" customHeight="false" outlineLevel="0" collapsed="false">
      <c r="A94" s="3"/>
      <c r="B94" s="1" t="s">
        <v>113</v>
      </c>
      <c r="D94" s="19" t="n">
        <v>0.78</v>
      </c>
    </row>
    <row r="95" customFormat="false" ht="11.25" hidden="false" customHeight="false" outlineLevel="0" collapsed="false">
      <c r="A95" s="3"/>
      <c r="B95" s="1" t="s">
        <v>114</v>
      </c>
      <c r="E95" s="14" t="n">
        <f aca="false">$D$94*E78</f>
        <v>3506.256</v>
      </c>
      <c r="F95" s="14" t="n">
        <f aca="false">$D$94*F78</f>
        <v>6259.968</v>
      </c>
      <c r="G95" s="14" t="n">
        <f aca="false">$D$94*G78</f>
        <v>6440.616</v>
      </c>
      <c r="H95" s="14" t="n">
        <f aca="false">$D$94*H78</f>
        <v>5972.616</v>
      </c>
      <c r="I95" s="14" t="n">
        <f aca="false">$D$94*I78</f>
        <v>6508.944</v>
      </c>
      <c r="J95" s="14" t="n">
        <f aca="false">$D$94*J78</f>
        <v>6396.624</v>
      </c>
      <c r="K95" s="14" t="n">
        <f aca="false">$D$94*K78</f>
        <v>6508.944</v>
      </c>
      <c r="L95" s="14" t="n">
        <f aca="false">$D$94*L78</f>
        <v>6396.624</v>
      </c>
      <c r="M95" s="14" t="n">
        <f aca="false">$D$94*M78</f>
        <v>6508.944</v>
      </c>
      <c r="N95" s="14" t="n">
        <f aca="false">$D$94*N78</f>
        <v>6040.944</v>
      </c>
      <c r="O95" s="14" t="n">
        <f aca="false">$D$94*O78</f>
        <v>6508.944</v>
      </c>
      <c r="P95" s="14" t="n">
        <f aca="false">$D$94*P78</f>
        <v>6396.624</v>
      </c>
      <c r="Q95" s="14" t="n">
        <f aca="false">$D$94*Q78</f>
        <v>6508.944</v>
      </c>
      <c r="R95" s="14" t="n">
        <f aca="false">$D$94*R78</f>
        <v>6396.624</v>
      </c>
      <c r="S95" s="14" t="n">
        <f aca="false">$D$94*S78</f>
        <v>6508.944</v>
      </c>
      <c r="T95" s="14" t="n">
        <f aca="false">$D$94*T78</f>
        <v>6040.944</v>
      </c>
      <c r="U95" s="14" t="n">
        <f aca="false">$D$94*U78</f>
        <v>6508.944</v>
      </c>
      <c r="V95" s="14" t="n">
        <f aca="false">$D$94*V78</f>
        <v>6396.624</v>
      </c>
      <c r="W95" s="14" t="n">
        <f aca="false">$D$94*W78</f>
        <v>6508.944</v>
      </c>
      <c r="X95" s="14" t="n">
        <f aca="false">$D$94*X78</f>
        <v>6396.624</v>
      </c>
      <c r="Y95" s="14" t="n">
        <f aca="false">$D$94*Y78</f>
        <v>6508.944</v>
      </c>
      <c r="Z95" s="14" t="n">
        <f aca="false">$D$94*Z78</f>
        <v>6040.944</v>
      </c>
      <c r="AA95" s="14" t="n">
        <f aca="false">$D$94*AA78</f>
        <v>6508.944</v>
      </c>
      <c r="AB95" s="14" t="n">
        <f aca="false">$D$94*AB78</f>
        <v>6396.624</v>
      </c>
      <c r="AC95" s="14" t="n">
        <f aca="false">$D$94*AC78</f>
        <v>6508.944</v>
      </c>
      <c r="AD95" s="14" t="n">
        <f aca="false">$D$94*AD78</f>
        <v>6396.624</v>
      </c>
      <c r="AE95" s="14" t="n">
        <f aca="false">$D$94*AE78</f>
        <v>6508.944</v>
      </c>
      <c r="AF95" s="14" t="n">
        <f aca="false">$D$94*AF78</f>
        <v>6040.944</v>
      </c>
      <c r="AG95" s="14" t="n">
        <f aca="false">$D$94*AG78</f>
        <v>6508.944</v>
      </c>
      <c r="AH95" s="14" t="n">
        <f aca="false">$D$94*AH78</f>
        <v>6396.624</v>
      </c>
    </row>
    <row r="96" customFormat="false" ht="11.25" hidden="false" customHeight="false" outlineLevel="0" collapsed="false">
      <c r="A96" s="3"/>
      <c r="B96" s="1" t="s">
        <v>115</v>
      </c>
      <c r="D96" s="14" t="n">
        <f aca="false">AVERAGE(F96:AH96)</f>
        <v>7380.09875862069</v>
      </c>
      <c r="E96" s="14" t="n">
        <f aca="false">E89+E92+E95</f>
        <v>4506.256</v>
      </c>
      <c r="F96" s="14" t="n">
        <f aca="false">F89+F92+F95</f>
        <v>7259.968</v>
      </c>
      <c r="G96" s="14" t="n">
        <f aca="false">G89+G92+G95</f>
        <v>7440.616</v>
      </c>
      <c r="H96" s="14" t="n">
        <f aca="false">H89+H92+H95</f>
        <v>6972.616</v>
      </c>
      <c r="I96" s="14" t="n">
        <f aca="false">I89+I92+I95</f>
        <v>7508.944</v>
      </c>
      <c r="J96" s="14" t="n">
        <f aca="false">J89+J92+J95</f>
        <v>7396.624</v>
      </c>
      <c r="K96" s="14" t="n">
        <f aca="false">K89+K92+K95</f>
        <v>7508.944</v>
      </c>
      <c r="L96" s="14" t="n">
        <f aca="false">L89+L92+L95</f>
        <v>7396.624</v>
      </c>
      <c r="M96" s="14" t="n">
        <f aca="false">M89+M92+M95</f>
        <v>7508.944</v>
      </c>
      <c r="N96" s="14" t="n">
        <f aca="false">N89+N92+N95</f>
        <v>7040.944</v>
      </c>
      <c r="O96" s="14" t="n">
        <f aca="false">O89+O92+O95</f>
        <v>7508.944</v>
      </c>
      <c r="P96" s="14" t="n">
        <f aca="false">P89+P92+P95</f>
        <v>7396.624</v>
      </c>
      <c r="Q96" s="14" t="n">
        <f aca="false">Q89+Q92+Q95</f>
        <v>7508.944</v>
      </c>
      <c r="R96" s="14" t="n">
        <f aca="false">R89+R92+R95</f>
        <v>7396.624</v>
      </c>
      <c r="S96" s="14" t="n">
        <f aca="false">S89+S92+S95</f>
        <v>7508.944</v>
      </c>
      <c r="T96" s="14" t="n">
        <f aca="false">T89+T92+T95</f>
        <v>7040.944</v>
      </c>
      <c r="U96" s="14" t="n">
        <f aca="false">U89+U92+U95</f>
        <v>7508.944</v>
      </c>
      <c r="V96" s="14" t="n">
        <f aca="false">V89+V92+V95</f>
        <v>7396.624</v>
      </c>
      <c r="W96" s="14" t="n">
        <f aca="false">W89+W92+W95</f>
        <v>7508.944</v>
      </c>
      <c r="X96" s="14" t="n">
        <f aca="false">X89+X92+X95</f>
        <v>7396.624</v>
      </c>
      <c r="Y96" s="14" t="n">
        <f aca="false">Y89+Y92+Y95</f>
        <v>7508.944</v>
      </c>
      <c r="Z96" s="14" t="n">
        <f aca="false">Z89+Z92+Z95</f>
        <v>7040.944</v>
      </c>
      <c r="AA96" s="14" t="n">
        <f aca="false">AA89+AA92+AA95</f>
        <v>7508.944</v>
      </c>
      <c r="AB96" s="14" t="n">
        <f aca="false">AB89+AB92+AB95</f>
        <v>7396.624</v>
      </c>
      <c r="AC96" s="14" t="n">
        <f aca="false">AC89+AC92+AC95</f>
        <v>7508.944</v>
      </c>
      <c r="AD96" s="14" t="n">
        <f aca="false">AD89+AD92+AD95</f>
        <v>7396.624</v>
      </c>
      <c r="AE96" s="14" t="n">
        <f aca="false">AE89+AE92+AE95</f>
        <v>7508.944</v>
      </c>
      <c r="AF96" s="14" t="n">
        <f aca="false">AF89+AF92+AF95</f>
        <v>7040.944</v>
      </c>
      <c r="AG96" s="14" t="n">
        <f aca="false">AG89+AG92+AG95</f>
        <v>7508.944</v>
      </c>
      <c r="AH96" s="14" t="n">
        <f aca="false">AH89+AH92+AH95</f>
        <v>7396.624</v>
      </c>
    </row>
    <row r="97" customFormat="false" ht="11.25" hidden="false" customHeight="false" outlineLevel="0" collapsed="false">
      <c r="A97" s="3"/>
      <c r="B97" s="1" t="s">
        <v>116</v>
      </c>
      <c r="C97" s="1" t="s">
        <v>24</v>
      </c>
      <c r="D97" s="15" t="n">
        <f aca="false">AVERAGE(F97:AH97)</f>
        <v>0.728321776098252</v>
      </c>
      <c r="E97" s="15" t="n">
        <f aca="false">E95/E53</f>
        <v>0.682682242990654</v>
      </c>
      <c r="F97" s="15" t="n">
        <f aca="false">F95/F53</f>
        <v>0.714608219178082</v>
      </c>
      <c r="G97" s="15" t="n">
        <f aca="false">G95/G53</f>
        <v>0.735230136986302</v>
      </c>
      <c r="H97" s="15" t="n">
        <f aca="false">H95/H53</f>
        <v>0.681805479452055</v>
      </c>
      <c r="I97" s="15" t="n">
        <f aca="false">I95/I53</f>
        <v>0.743030136986301</v>
      </c>
      <c r="J97" s="15" t="n">
        <f aca="false">J95/J53</f>
        <v>0.730208219178082</v>
      </c>
      <c r="K97" s="15" t="n">
        <f aca="false">K95/K53</f>
        <v>0.743030136986301</v>
      </c>
      <c r="L97" s="15" t="n">
        <f aca="false">L95/L53</f>
        <v>0.730208219178082</v>
      </c>
      <c r="M97" s="15" t="n">
        <f aca="false">M95/M53</f>
        <v>0.743030136986301</v>
      </c>
      <c r="N97" s="15" t="n">
        <f aca="false">N95/N53</f>
        <v>0.689605479452055</v>
      </c>
      <c r="O97" s="15" t="n">
        <f aca="false">O95/O53</f>
        <v>0.743030136986301</v>
      </c>
      <c r="P97" s="15" t="n">
        <f aca="false">P95/P53</f>
        <v>0.730208219178082</v>
      </c>
      <c r="Q97" s="15" t="n">
        <f aca="false">Q95/Q53</f>
        <v>0.743030136986301</v>
      </c>
      <c r="R97" s="15" t="n">
        <f aca="false">R95/R53</f>
        <v>0.730208219178082</v>
      </c>
      <c r="S97" s="15" t="n">
        <f aca="false">S95/S53</f>
        <v>0.743030136986301</v>
      </c>
      <c r="T97" s="15" t="n">
        <f aca="false">T95/T53</f>
        <v>0.689605479452055</v>
      </c>
      <c r="U97" s="15" t="n">
        <f aca="false">U95/U53</f>
        <v>0.743030136986301</v>
      </c>
      <c r="V97" s="15" t="n">
        <f aca="false">V95/V53</f>
        <v>0.730208219178082</v>
      </c>
      <c r="W97" s="15" t="n">
        <f aca="false">W95/W53</f>
        <v>0.743030136986301</v>
      </c>
      <c r="X97" s="15" t="n">
        <f aca="false">X95/X53</f>
        <v>0.730208219178082</v>
      </c>
      <c r="Y97" s="15" t="n">
        <f aca="false">Y95/Y53</f>
        <v>0.743030136986301</v>
      </c>
      <c r="Z97" s="15" t="n">
        <f aca="false">Z95/Z53</f>
        <v>0.689605479452055</v>
      </c>
      <c r="AA97" s="15" t="n">
        <f aca="false">AA95/AA53</f>
        <v>0.743030136986301</v>
      </c>
      <c r="AB97" s="15" t="n">
        <f aca="false">AB95/AB53</f>
        <v>0.730208219178082</v>
      </c>
      <c r="AC97" s="15" t="n">
        <f aca="false">AC95/AC53</f>
        <v>0.743030136986301</v>
      </c>
      <c r="AD97" s="15" t="n">
        <f aca="false">AD95/AD53</f>
        <v>0.730208219178082</v>
      </c>
      <c r="AE97" s="15" t="n">
        <f aca="false">AE95/AE53</f>
        <v>0.743030136986301</v>
      </c>
      <c r="AF97" s="15" t="n">
        <f aca="false">AF95/AF53</f>
        <v>0.689605479452055</v>
      </c>
      <c r="AG97" s="15" t="n">
        <f aca="false">AG95/AG53</f>
        <v>0.743030136986301</v>
      </c>
      <c r="AH97" s="15" t="n">
        <f aca="false">AH95/AH53</f>
        <v>0.730208219178082</v>
      </c>
    </row>
    <row r="98" customFormat="false" ht="11.25" hidden="false" customHeight="false" outlineLevel="0" collapsed="false">
      <c r="A98" s="3"/>
    </row>
    <row r="99" customFormat="false" ht="11.25" hidden="false" customHeight="false" outlineLevel="0" collapsed="false">
      <c r="A99" s="3" t="n">
        <v>4</v>
      </c>
      <c r="B99" s="2" t="s">
        <v>117</v>
      </c>
    </row>
    <row r="100" customFormat="false" ht="11.25" hidden="false" customHeight="false" outlineLevel="0" collapsed="false">
      <c r="A100" s="3"/>
    </row>
    <row r="101" customFormat="false" ht="11.25" hidden="false" customHeight="false" outlineLevel="0" collapsed="false">
      <c r="A101" s="3"/>
      <c r="B101" s="1" t="s">
        <v>118</v>
      </c>
      <c r="D101" s="1" t="s">
        <v>119</v>
      </c>
    </row>
    <row r="102" customFormat="false" ht="11.25" hidden="false" customHeight="false" outlineLevel="0" collapsed="false">
      <c r="A102" s="3"/>
      <c r="B102" s="1" t="s">
        <v>120</v>
      </c>
      <c r="D102" s="1" t="s">
        <v>119</v>
      </c>
    </row>
    <row r="103" customFormat="false" ht="11.25" hidden="false" customHeight="false" outlineLevel="0" collapsed="false">
      <c r="A103" s="3"/>
      <c r="B103" s="1" t="s">
        <v>121</v>
      </c>
      <c r="D103" s="1" t="s">
        <v>119</v>
      </c>
    </row>
    <row r="104" customFormat="false" ht="11.25" hidden="false" customHeight="false" outlineLevel="0" collapsed="false">
      <c r="A104" s="3"/>
    </row>
    <row r="105" customFormat="false" ht="11.25" hidden="false" customHeight="false" outlineLevel="0" collapsed="false">
      <c r="A105" s="3"/>
    </row>
    <row r="106" customFormat="false" ht="11.25" hidden="false" customHeight="false" outlineLevel="0" collapsed="false">
      <c r="A106" s="3" t="n">
        <v>5</v>
      </c>
      <c r="B106" s="2" t="s">
        <v>122</v>
      </c>
    </row>
    <row r="107" customFormat="false" ht="11.25" hidden="false" customHeight="false" outlineLevel="0" collapsed="false">
      <c r="A107" s="3"/>
      <c r="D107" s="6" t="n">
        <v>0</v>
      </c>
      <c r="E107" s="6" t="n">
        <f aca="false">D107+1</f>
        <v>1</v>
      </c>
      <c r="F107" s="6" t="n">
        <f aca="false">E107+1</f>
        <v>2</v>
      </c>
      <c r="G107" s="6" t="n">
        <f aca="false">F107+1</f>
        <v>3</v>
      </c>
      <c r="H107" s="6" t="n">
        <f aca="false">G107+1</f>
        <v>4</v>
      </c>
      <c r="I107" s="6" t="n">
        <f aca="false">H107+1</f>
        <v>5</v>
      </c>
      <c r="J107" s="6" t="n">
        <f aca="false">I107+1</f>
        <v>6</v>
      </c>
      <c r="K107" s="6" t="n">
        <f aca="false">J107+1</f>
        <v>7</v>
      </c>
      <c r="L107" s="6" t="n">
        <f aca="false">K107+1</f>
        <v>8</v>
      </c>
      <c r="M107" s="6" t="n">
        <f aca="false">L107+1</f>
        <v>9</v>
      </c>
      <c r="N107" s="6" t="n">
        <f aca="false">M107+1</f>
        <v>10</v>
      </c>
      <c r="O107" s="6" t="n">
        <f aca="false">N107+1</f>
        <v>11</v>
      </c>
      <c r="P107" s="6" t="n">
        <f aca="false">O107+1</f>
        <v>12</v>
      </c>
      <c r="Q107" s="6" t="n">
        <f aca="false">P107+1</f>
        <v>13</v>
      </c>
      <c r="R107" s="6" t="n">
        <f aca="false">Q107+1</f>
        <v>14</v>
      </c>
      <c r="S107" s="6" t="n">
        <f aca="false">R107+1</f>
        <v>15</v>
      </c>
      <c r="T107" s="6" t="n">
        <f aca="false">S107+1</f>
        <v>16</v>
      </c>
      <c r="U107" s="6" t="n">
        <f aca="false">T107+1</f>
        <v>17</v>
      </c>
      <c r="V107" s="6" t="n">
        <f aca="false">U107+1</f>
        <v>18</v>
      </c>
      <c r="W107" s="6" t="n">
        <f aca="false">V107+1</f>
        <v>19</v>
      </c>
      <c r="X107" s="6" t="n">
        <f aca="false">W107+1</f>
        <v>20</v>
      </c>
      <c r="Y107" s="6" t="n">
        <f aca="false">X107+1</f>
        <v>21</v>
      </c>
      <c r="Z107" s="6" t="n">
        <f aca="false">Y107+1</f>
        <v>22</v>
      </c>
      <c r="AA107" s="6" t="n">
        <f aca="false">Z107+1</f>
        <v>23</v>
      </c>
      <c r="AB107" s="6" t="n">
        <f aca="false">AA107+1</f>
        <v>24</v>
      </c>
      <c r="AC107" s="6" t="n">
        <f aca="false">AB107+1</f>
        <v>25</v>
      </c>
      <c r="AD107" s="6" t="n">
        <f aca="false">AC107+1</f>
        <v>26</v>
      </c>
      <c r="AE107" s="6" t="n">
        <f aca="false">AD107+1</f>
        <v>27</v>
      </c>
      <c r="AF107" s="6" t="n">
        <f aca="false">AE107+1</f>
        <v>28</v>
      </c>
      <c r="AG107" s="6" t="n">
        <f aca="false">AF107+1</f>
        <v>29</v>
      </c>
      <c r="AH107" s="6" t="n">
        <f aca="false">AG107+1</f>
        <v>30</v>
      </c>
    </row>
    <row r="108" customFormat="false" ht="11.25" hidden="false" customHeight="false" outlineLevel="0" collapsed="false">
      <c r="A108" s="3"/>
      <c r="D108" s="6" t="s">
        <v>79</v>
      </c>
      <c r="E108" s="6" t="s">
        <v>34</v>
      </c>
      <c r="F108" s="6" t="s">
        <v>35</v>
      </c>
      <c r="G108" s="6" t="s">
        <v>36</v>
      </c>
      <c r="H108" s="6" t="s">
        <v>37</v>
      </c>
      <c r="I108" s="6" t="s">
        <v>38</v>
      </c>
      <c r="J108" s="6" t="s">
        <v>39</v>
      </c>
      <c r="K108" s="6" t="s">
        <v>40</v>
      </c>
      <c r="L108" s="6" t="s">
        <v>41</v>
      </c>
      <c r="M108" s="6" t="s">
        <v>42</v>
      </c>
      <c r="N108" s="6" t="s">
        <v>43</v>
      </c>
      <c r="O108" s="6" t="s">
        <v>44</v>
      </c>
      <c r="P108" s="6" t="s">
        <v>45</v>
      </c>
      <c r="Q108" s="6" t="s">
        <v>46</v>
      </c>
      <c r="R108" s="6" t="s">
        <v>47</v>
      </c>
      <c r="S108" s="6" t="s">
        <v>48</v>
      </c>
      <c r="T108" s="6" t="s">
        <v>49</v>
      </c>
      <c r="U108" s="6" t="s">
        <v>50</v>
      </c>
      <c r="V108" s="6" t="s">
        <v>51</v>
      </c>
      <c r="W108" s="6" t="s">
        <v>52</v>
      </c>
      <c r="X108" s="6" t="s">
        <v>53</v>
      </c>
      <c r="Y108" s="6" t="s">
        <v>54</v>
      </c>
      <c r="Z108" s="6" t="s">
        <v>55</v>
      </c>
      <c r="AA108" s="6" t="s">
        <v>56</v>
      </c>
      <c r="AB108" s="6" t="s">
        <v>57</v>
      </c>
      <c r="AC108" s="6" t="s">
        <v>58</v>
      </c>
      <c r="AD108" s="6" t="s">
        <v>59</v>
      </c>
      <c r="AE108" s="6" t="s">
        <v>60</v>
      </c>
      <c r="AF108" s="6" t="s">
        <v>61</v>
      </c>
      <c r="AG108" s="6" t="s">
        <v>62</v>
      </c>
      <c r="AH108" s="6" t="s">
        <v>63</v>
      </c>
    </row>
    <row r="109" customFormat="false" ht="11.25" hidden="false" customHeight="false" outlineLevel="0" collapsed="false">
      <c r="A109" s="3"/>
    </row>
    <row r="110" customFormat="false" ht="11.25" hidden="false" customHeight="false" outlineLevel="0" collapsed="false">
      <c r="A110" s="3"/>
      <c r="B110" s="1" t="s">
        <v>92</v>
      </c>
      <c r="E110" s="26" t="s">
        <v>93</v>
      </c>
      <c r="F110" s="26" t="s">
        <v>93</v>
      </c>
      <c r="G110" s="26" t="s">
        <v>94</v>
      </c>
      <c r="H110" s="26" t="s">
        <v>95</v>
      </c>
      <c r="I110" s="26" t="s">
        <v>94</v>
      </c>
      <c r="J110" s="26" t="s">
        <v>93</v>
      </c>
      <c r="K110" s="26" t="s">
        <v>94</v>
      </c>
      <c r="L110" s="26" t="s">
        <v>93</v>
      </c>
      <c r="M110" s="26" t="s">
        <v>94</v>
      </c>
      <c r="N110" s="26" t="s">
        <v>95</v>
      </c>
      <c r="O110" s="26" t="s">
        <v>94</v>
      </c>
      <c r="P110" s="26" t="s">
        <v>93</v>
      </c>
      <c r="Q110" s="26" t="s">
        <v>94</v>
      </c>
      <c r="R110" s="26" t="s">
        <v>93</v>
      </c>
      <c r="S110" s="26" t="s">
        <v>94</v>
      </c>
      <c r="T110" s="26" t="s">
        <v>95</v>
      </c>
      <c r="U110" s="26" t="s">
        <v>94</v>
      </c>
      <c r="V110" s="26" t="s">
        <v>93</v>
      </c>
      <c r="W110" s="26" t="s">
        <v>94</v>
      </c>
      <c r="X110" s="26" t="s">
        <v>93</v>
      </c>
      <c r="Y110" s="26" t="s">
        <v>94</v>
      </c>
      <c r="Z110" s="26" t="s">
        <v>95</v>
      </c>
      <c r="AA110" s="26" t="s">
        <v>94</v>
      </c>
      <c r="AB110" s="26" t="s">
        <v>93</v>
      </c>
      <c r="AC110" s="26" t="s">
        <v>94</v>
      </c>
      <c r="AD110" s="26" t="s">
        <v>93</v>
      </c>
      <c r="AE110" s="26" t="s">
        <v>94</v>
      </c>
      <c r="AF110" s="26" t="s">
        <v>95</v>
      </c>
      <c r="AG110" s="26" t="s">
        <v>94</v>
      </c>
      <c r="AH110" s="26" t="s">
        <v>93</v>
      </c>
    </row>
    <row r="111" customFormat="false" ht="11.25" hidden="false" customHeight="false" outlineLevel="0" collapsed="false">
      <c r="A111" s="3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</row>
    <row r="112" customFormat="false" ht="11.25" hidden="false" customHeight="false" outlineLevel="0" collapsed="false">
      <c r="A112" s="3"/>
      <c r="B112" s="1" t="s">
        <v>123</v>
      </c>
      <c r="C112" s="1" t="s">
        <v>124</v>
      </c>
      <c r="D112" s="22" t="n">
        <v>4846.6</v>
      </c>
      <c r="E112" s="29" t="n">
        <v>2775.6</v>
      </c>
      <c r="F112" s="29" t="n">
        <v>2775.6</v>
      </c>
      <c r="G112" s="29" t="n">
        <v>2775.6</v>
      </c>
      <c r="H112" s="29" t="n">
        <v>2775.6</v>
      </c>
      <c r="I112" s="29" t="n">
        <v>2775.6</v>
      </c>
      <c r="J112" s="29" t="n">
        <v>2775.6</v>
      </c>
      <c r="K112" s="29" t="n">
        <v>4791.1</v>
      </c>
      <c r="L112" s="29" t="n">
        <v>4791.1</v>
      </c>
      <c r="M112" s="29" t="n">
        <v>4791.1</v>
      </c>
      <c r="N112" s="29" t="n">
        <v>4791.1</v>
      </c>
      <c r="O112" s="29" t="n">
        <v>4791.1</v>
      </c>
      <c r="P112" s="29" t="n">
        <v>4791.1</v>
      </c>
      <c r="Q112" s="29" t="n">
        <v>2911.7</v>
      </c>
      <c r="R112" s="29" t="n">
        <v>1819.6</v>
      </c>
      <c r="S112" s="29" t="n">
        <v>10642.1</v>
      </c>
      <c r="T112" s="29" t="n">
        <v>4308.7</v>
      </c>
      <c r="U112" s="29" t="n">
        <v>904.2</v>
      </c>
      <c r="V112" s="29" t="n">
        <v>3643.6</v>
      </c>
      <c r="W112" s="29" t="n">
        <v>3858.4</v>
      </c>
      <c r="X112" s="29" t="n">
        <v>2548.5</v>
      </c>
      <c r="Y112" s="29" t="n">
        <v>2548.5</v>
      </c>
      <c r="Z112" s="29" t="n">
        <v>1850.9</v>
      </c>
      <c r="AA112" s="29" t="n">
        <v>1850.9</v>
      </c>
      <c r="AB112" s="29" t="n">
        <v>15457.7</v>
      </c>
      <c r="AC112" s="29" t="n">
        <v>2993.6</v>
      </c>
      <c r="AD112" s="29" t="n">
        <v>10167.4</v>
      </c>
      <c r="AE112" s="29" t="n">
        <v>986.1</v>
      </c>
      <c r="AF112" s="29" t="n">
        <v>5126.6</v>
      </c>
      <c r="AG112" s="29" t="n">
        <v>1722.1</v>
      </c>
      <c r="AH112" s="29" t="n">
        <v>986.1</v>
      </c>
    </row>
    <row r="113" customFormat="false" ht="11.25" hidden="false" customHeight="false" outlineLevel="0" collapsed="false">
      <c r="A113" s="3"/>
      <c r="B113" s="1" t="s">
        <v>125</v>
      </c>
      <c r="C113" s="1" t="s">
        <v>124</v>
      </c>
      <c r="D113" s="22" t="n">
        <v>4846.6</v>
      </c>
      <c r="E113" s="30" t="n">
        <v>2775.6</v>
      </c>
      <c r="F113" s="30" t="n">
        <v>2775.6</v>
      </c>
      <c r="G113" s="30" t="n">
        <v>2775.6</v>
      </c>
      <c r="H113" s="30" t="n">
        <v>2775.6</v>
      </c>
      <c r="I113" s="30" t="n">
        <v>2775.6</v>
      </c>
      <c r="J113" s="30" t="n">
        <v>2775.6</v>
      </c>
      <c r="K113" s="30" t="n">
        <f aca="false">K112*(1+$D$132)^3</f>
        <v>4791.1</v>
      </c>
      <c r="L113" s="30" t="n">
        <f aca="false">L112*(1+$D$132)^3</f>
        <v>4791.1</v>
      </c>
      <c r="M113" s="30" t="n">
        <f aca="false">M112*(1+$D$132)^3</f>
        <v>4791.1</v>
      </c>
      <c r="N113" s="30" t="n">
        <f aca="false">N112*(1+$D$132)^3</f>
        <v>4791.1</v>
      </c>
      <c r="O113" s="30" t="n">
        <f aca="false">O112*(1+$D$132)^3</f>
        <v>4791.1</v>
      </c>
      <c r="P113" s="30" t="n">
        <f aca="false">P112*(1+$D$132)^3</f>
        <v>4791.1</v>
      </c>
      <c r="Q113" s="30" t="n">
        <f aca="false">Q112*(1+$D$132)^Q107</f>
        <v>2911.7</v>
      </c>
      <c r="R113" s="30" t="n">
        <f aca="false">R112*(1+$D$132)^R107</f>
        <v>1819.6</v>
      </c>
      <c r="S113" s="30" t="n">
        <f aca="false">S112*(1+$D$132)^S107</f>
        <v>10642.1</v>
      </c>
      <c r="T113" s="30" t="n">
        <f aca="false">T112*(1+$D$132)^T107</f>
        <v>4308.7</v>
      </c>
      <c r="U113" s="30" t="n">
        <f aca="false">U112*(1+$D$132)^U107</f>
        <v>904.2</v>
      </c>
      <c r="V113" s="30" t="n">
        <f aca="false">V112*(1+$D$132)^V107</f>
        <v>3643.6</v>
      </c>
      <c r="W113" s="30" t="n">
        <f aca="false">W112*(1+$D$132)^W107</f>
        <v>3858.4</v>
      </c>
      <c r="X113" s="30" t="n">
        <f aca="false">X112*(1+$D$132)^X107</f>
        <v>2548.5</v>
      </c>
      <c r="Y113" s="30" t="n">
        <f aca="false">Y112*(1+$D$132)^Y107</f>
        <v>2548.5</v>
      </c>
      <c r="Z113" s="30" t="n">
        <f aca="false">Z112*(1+$D$132)^Z107</f>
        <v>1850.9</v>
      </c>
      <c r="AA113" s="30" t="n">
        <f aca="false">AA112*(1+$D$132)^AA107</f>
        <v>1850.9</v>
      </c>
      <c r="AB113" s="30" t="n">
        <f aca="false">AB112*(1+$D$132)^AB107</f>
        <v>15457.7</v>
      </c>
      <c r="AC113" s="30" t="n">
        <f aca="false">AC112*(1+$D$132)^AC107</f>
        <v>2993.6</v>
      </c>
      <c r="AD113" s="30" t="n">
        <f aca="false">AD112*(1+$D$132)^AD107</f>
        <v>10167.4</v>
      </c>
      <c r="AE113" s="30" t="n">
        <f aca="false">AE112*(1+$D$132)^AE107</f>
        <v>986.1</v>
      </c>
      <c r="AF113" s="30" t="n">
        <f aca="false">AF112*(1+$D$132)^AF107</f>
        <v>5126.6</v>
      </c>
      <c r="AG113" s="30" t="n">
        <f aca="false">AG112*(1+$D$132)^AG107</f>
        <v>1722.1</v>
      </c>
      <c r="AH113" s="30" t="n">
        <f aca="false">AH112*(1+$D$132)^AH107</f>
        <v>986.1</v>
      </c>
      <c r="AI113" s="31"/>
      <c r="AJ113" s="31"/>
      <c r="AK113" s="31"/>
    </row>
    <row r="114" customFormat="false" ht="11.25" hidden="false" customHeight="false" outlineLevel="0" collapsed="false">
      <c r="A114" s="3"/>
      <c r="B114" s="1" t="s">
        <v>126</v>
      </c>
      <c r="C114" s="1" t="s">
        <v>124</v>
      </c>
      <c r="D114" s="22" t="n">
        <f aca="false">D113*2</f>
        <v>9693.2</v>
      </c>
      <c r="E114" s="32" t="n">
        <f aca="false">E113*2</f>
        <v>5551.2</v>
      </c>
      <c r="F114" s="32" t="n">
        <f aca="false">F113*2</f>
        <v>5551.2</v>
      </c>
      <c r="G114" s="32" t="n">
        <f aca="false">G113*2</f>
        <v>5551.2</v>
      </c>
      <c r="H114" s="32" t="n">
        <f aca="false">H113*2</f>
        <v>5551.2</v>
      </c>
      <c r="I114" s="32" t="n">
        <f aca="false">I113*2</f>
        <v>5551.2</v>
      </c>
      <c r="J114" s="32" t="n">
        <f aca="false">J113*2</f>
        <v>5551.2</v>
      </c>
      <c r="K114" s="32" t="n">
        <f aca="false">K113*2</f>
        <v>9582.2</v>
      </c>
      <c r="L114" s="32" t="n">
        <f aca="false">L113*2</f>
        <v>9582.2</v>
      </c>
      <c r="M114" s="32" t="n">
        <f aca="false">M113*2</f>
        <v>9582.2</v>
      </c>
      <c r="N114" s="32" t="n">
        <f aca="false">N113*2</f>
        <v>9582.2</v>
      </c>
      <c r="O114" s="32" t="n">
        <f aca="false">O113*2</f>
        <v>9582.2</v>
      </c>
      <c r="P114" s="32" t="n">
        <f aca="false">P113*2</f>
        <v>9582.2</v>
      </c>
      <c r="Q114" s="32" t="n">
        <f aca="false">Q113*2</f>
        <v>5823.4</v>
      </c>
      <c r="R114" s="32" t="n">
        <f aca="false">R113*2</f>
        <v>3639.2</v>
      </c>
      <c r="S114" s="32" t="n">
        <f aca="false">S113*2</f>
        <v>21284.2</v>
      </c>
      <c r="T114" s="32" t="n">
        <f aca="false">T113*2</f>
        <v>8617.4</v>
      </c>
      <c r="U114" s="32" t="n">
        <f aca="false">U113*2</f>
        <v>1808.4</v>
      </c>
      <c r="V114" s="32" t="n">
        <f aca="false">V113*2</f>
        <v>7287.2</v>
      </c>
      <c r="W114" s="32" t="n">
        <f aca="false">W113*2</f>
        <v>7716.8</v>
      </c>
      <c r="X114" s="32" t="n">
        <f aca="false">X113*2</f>
        <v>5097</v>
      </c>
      <c r="Y114" s="32" t="n">
        <f aca="false">Y113*2</f>
        <v>5097</v>
      </c>
      <c r="Z114" s="32" t="n">
        <f aca="false">Z113*2</f>
        <v>3701.8</v>
      </c>
      <c r="AA114" s="32" t="n">
        <f aca="false">AA113*2</f>
        <v>3701.8</v>
      </c>
      <c r="AB114" s="32" t="n">
        <f aca="false">AB113*2</f>
        <v>30915.4</v>
      </c>
      <c r="AC114" s="32" t="n">
        <f aca="false">AC113*2</f>
        <v>5987.2</v>
      </c>
      <c r="AD114" s="32" t="n">
        <f aca="false">AD113*2</f>
        <v>20334.8</v>
      </c>
      <c r="AE114" s="32" t="n">
        <f aca="false">AE113*2</f>
        <v>1972.2</v>
      </c>
      <c r="AF114" s="32" t="n">
        <f aca="false">AF113*2</f>
        <v>10253.2</v>
      </c>
      <c r="AG114" s="32" t="n">
        <f aca="false">AG113*2</f>
        <v>3444.2</v>
      </c>
      <c r="AH114" s="32" t="n">
        <f aca="false">AH113*2</f>
        <v>1972.2</v>
      </c>
      <c r="AI114" s="31"/>
      <c r="AJ114" s="31"/>
      <c r="AK114" s="31"/>
    </row>
    <row r="115" customFormat="false" ht="11.25" hidden="false" customHeight="false" outlineLevel="0" collapsed="false">
      <c r="A115" s="3"/>
      <c r="D115" s="2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1"/>
      <c r="AJ115" s="31"/>
      <c r="AK115" s="31"/>
    </row>
    <row r="116" customFormat="false" ht="11.25" hidden="false" customHeight="false" outlineLevel="0" collapsed="false">
      <c r="A116" s="3"/>
      <c r="B116" s="1" t="s">
        <v>127</v>
      </c>
      <c r="C116" s="1" t="s">
        <v>128</v>
      </c>
      <c r="D116" s="33" t="n">
        <v>43000</v>
      </c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1"/>
      <c r="AJ116" s="31"/>
      <c r="AK116" s="31"/>
    </row>
    <row r="117" customFormat="false" ht="11.25" hidden="false" customHeight="false" outlineLevel="0" collapsed="false">
      <c r="A117" s="3"/>
      <c r="B117" s="1" t="s">
        <v>129</v>
      </c>
      <c r="C117" s="1" t="s">
        <v>124</v>
      </c>
      <c r="D117" s="33" t="n">
        <f aca="false">2*(200+4600)</f>
        <v>9600</v>
      </c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1"/>
      <c r="AJ117" s="31"/>
      <c r="AK117" s="31"/>
    </row>
    <row r="118" customFormat="false" ht="11.25" hidden="false" customHeight="false" outlineLevel="0" collapsed="false">
      <c r="A118" s="3"/>
      <c r="B118" s="1" t="s">
        <v>130</v>
      </c>
      <c r="C118" s="1" t="s">
        <v>124</v>
      </c>
      <c r="D118" s="33" t="n">
        <v>58000</v>
      </c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1"/>
      <c r="AJ118" s="31"/>
      <c r="AK118" s="31"/>
    </row>
    <row r="119" customFormat="false" ht="11.25" hidden="false" customHeight="false" outlineLevel="0" collapsed="false">
      <c r="A119" s="3"/>
      <c r="B119" s="1" t="s">
        <v>131</v>
      </c>
      <c r="C119" s="1" t="s">
        <v>132</v>
      </c>
      <c r="D119" s="33" t="n">
        <v>45</v>
      </c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1"/>
      <c r="AJ119" s="31"/>
      <c r="AK119" s="31"/>
    </row>
    <row r="120" customFormat="false" ht="11.25" hidden="false" customHeight="false" outlineLevel="0" collapsed="false">
      <c r="A120" s="3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1"/>
      <c r="AJ120" s="31"/>
      <c r="AK120" s="31"/>
    </row>
    <row r="121" customFormat="false" ht="11.25" hidden="false" customHeight="false" outlineLevel="0" collapsed="false">
      <c r="A121" s="3"/>
      <c r="B121" s="1" t="s">
        <v>133</v>
      </c>
      <c r="C121" s="1" t="s">
        <v>132</v>
      </c>
      <c r="D121" s="14" t="n">
        <f aca="false">(1000*D116-1000*D117)/(2*48000)+D119</f>
        <v>392.916666666667</v>
      </c>
      <c r="E121" s="29" t="n">
        <f aca="false">$D$121*2</f>
        <v>785.833333333333</v>
      </c>
      <c r="F121" s="29" t="n">
        <f aca="false">$D$121*2</f>
        <v>785.833333333333</v>
      </c>
      <c r="G121" s="29" t="n">
        <f aca="false">$D$121*2</f>
        <v>785.833333333333</v>
      </c>
      <c r="H121" s="29" t="n">
        <f aca="false">$D$121*2</f>
        <v>785.833333333333</v>
      </c>
      <c r="I121" s="29" t="n">
        <f aca="false">$D$121*2</f>
        <v>785.833333333333</v>
      </c>
      <c r="J121" s="29" t="n">
        <f aca="false">$D$121*2</f>
        <v>785.833333333333</v>
      </c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</row>
    <row r="122" customFormat="false" ht="11.25" hidden="false" customHeight="false" outlineLevel="0" collapsed="false">
      <c r="A122" s="3"/>
      <c r="B122" s="1" t="s">
        <v>134</v>
      </c>
      <c r="C122" s="1" t="s">
        <v>132</v>
      </c>
      <c r="D122" s="14" t="n">
        <f aca="false">D118*1000/(2*48000)+D119</f>
        <v>649.166666666667</v>
      </c>
      <c r="E122" s="26"/>
      <c r="F122" s="26"/>
      <c r="G122" s="26"/>
      <c r="H122" s="26"/>
      <c r="I122" s="26"/>
      <c r="J122" s="26"/>
      <c r="K122" s="29" t="n">
        <f aca="false">2*$D$122*(1+$D$132)^3</f>
        <v>1298.33333333333</v>
      </c>
      <c r="L122" s="29" t="n">
        <f aca="false">2*$D$122*(1+$D$132)^3</f>
        <v>1298.33333333333</v>
      </c>
      <c r="M122" s="29" t="n">
        <f aca="false">2*$D$122*(1+$D$132)^3</f>
        <v>1298.33333333333</v>
      </c>
      <c r="N122" s="29" t="n">
        <f aca="false">2*$D$122*(1+$D$132)^3</f>
        <v>1298.33333333333</v>
      </c>
      <c r="O122" s="29" t="n">
        <f aca="false">2*$D$122*(1+$D$132)^3</f>
        <v>1298.33333333333</v>
      </c>
      <c r="P122" s="29" t="n">
        <f aca="false">2*$D$122*(1+$D$132)^3</f>
        <v>1298.33333333333</v>
      </c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</row>
    <row r="123" customFormat="false" ht="11.25" hidden="false" customHeight="false" outlineLevel="0" collapsed="false">
      <c r="A123" s="3"/>
    </row>
    <row r="124" customFormat="false" ht="11.25" hidden="false" customHeight="false" outlineLevel="0" collapsed="false">
      <c r="A124" s="3"/>
      <c r="B124" s="1" t="s">
        <v>102</v>
      </c>
      <c r="C124" s="1" t="s">
        <v>81</v>
      </c>
      <c r="E124" s="14" t="n">
        <f aca="false">E78</f>
        <v>4495.2</v>
      </c>
      <c r="F124" s="14" t="n">
        <f aca="false">F78</f>
        <v>8025.6</v>
      </c>
      <c r="G124" s="14" t="n">
        <f aca="false">G78</f>
        <v>8257.2</v>
      </c>
      <c r="H124" s="14" t="n">
        <f aca="false">H78</f>
        <v>7657.2</v>
      </c>
      <c r="I124" s="14" t="n">
        <f aca="false">I78</f>
        <v>8344.8</v>
      </c>
      <c r="J124" s="14" t="n">
        <f aca="false">J78</f>
        <v>8200.8</v>
      </c>
      <c r="K124" s="14" t="n">
        <f aca="false">K78</f>
        <v>8344.8</v>
      </c>
      <c r="L124" s="14" t="n">
        <f aca="false">L78</f>
        <v>8200.8</v>
      </c>
      <c r="M124" s="14" t="n">
        <f aca="false">M78</f>
        <v>8344.8</v>
      </c>
      <c r="N124" s="14" t="n">
        <f aca="false">N78</f>
        <v>7744.8</v>
      </c>
      <c r="O124" s="14" t="n">
        <f aca="false">O78</f>
        <v>8344.8</v>
      </c>
      <c r="P124" s="14" t="n">
        <f aca="false">P78</f>
        <v>8200.8</v>
      </c>
      <c r="Q124" s="14" t="n">
        <f aca="false">Q78</f>
        <v>8344.8</v>
      </c>
      <c r="R124" s="14" t="n">
        <f aca="false">R78</f>
        <v>8200.8</v>
      </c>
      <c r="S124" s="14" t="n">
        <f aca="false">S78</f>
        <v>8344.8</v>
      </c>
      <c r="T124" s="14" t="n">
        <f aca="false">T78</f>
        <v>7744.8</v>
      </c>
      <c r="U124" s="14" t="n">
        <f aca="false">U78</f>
        <v>8344.8</v>
      </c>
      <c r="V124" s="14" t="n">
        <f aca="false">V78</f>
        <v>8200.8</v>
      </c>
      <c r="W124" s="14" t="n">
        <f aca="false">W78</f>
        <v>8344.8</v>
      </c>
      <c r="X124" s="14" t="n">
        <f aca="false">X78</f>
        <v>8200.8</v>
      </c>
      <c r="Y124" s="14" t="n">
        <f aca="false">Y78</f>
        <v>8344.8</v>
      </c>
      <c r="Z124" s="14" t="n">
        <f aca="false">Z78</f>
        <v>7744.8</v>
      </c>
      <c r="AA124" s="14" t="n">
        <f aca="false">AA78</f>
        <v>8344.8</v>
      </c>
      <c r="AB124" s="14" t="n">
        <f aca="false">AB78</f>
        <v>8200.8</v>
      </c>
      <c r="AC124" s="14" t="n">
        <f aca="false">AC78</f>
        <v>8344.8</v>
      </c>
      <c r="AD124" s="14" t="n">
        <f aca="false">AD78</f>
        <v>8200.8</v>
      </c>
      <c r="AE124" s="14" t="n">
        <f aca="false">AE78</f>
        <v>8344.8</v>
      </c>
      <c r="AF124" s="14" t="n">
        <f aca="false">AF78</f>
        <v>7744.8</v>
      </c>
      <c r="AG124" s="14" t="n">
        <f aca="false">AG78</f>
        <v>8344.8</v>
      </c>
      <c r="AH124" s="14" t="n">
        <f aca="false">AH78</f>
        <v>8200.8</v>
      </c>
    </row>
    <row r="125" customFormat="false" ht="11.25" hidden="false" customHeight="false" outlineLevel="0" collapsed="false">
      <c r="A125" s="3"/>
      <c r="B125" s="1" t="s">
        <v>135</v>
      </c>
      <c r="E125" s="14" t="n">
        <f aca="false">E96</f>
        <v>4506.256</v>
      </c>
      <c r="F125" s="14" t="n">
        <f aca="false">F96</f>
        <v>7259.968</v>
      </c>
      <c r="G125" s="14" t="n">
        <f aca="false">G96</f>
        <v>7440.616</v>
      </c>
      <c r="H125" s="14" t="n">
        <f aca="false">H96</f>
        <v>6972.616</v>
      </c>
      <c r="I125" s="14" t="n">
        <f aca="false">I96</f>
        <v>7508.944</v>
      </c>
      <c r="J125" s="14" t="n">
        <f aca="false">J96</f>
        <v>7396.624</v>
      </c>
      <c r="K125" s="14" t="n">
        <f aca="false">K96</f>
        <v>7508.944</v>
      </c>
      <c r="L125" s="14" t="n">
        <f aca="false">L96</f>
        <v>7396.624</v>
      </c>
      <c r="M125" s="14" t="n">
        <f aca="false">M96</f>
        <v>7508.944</v>
      </c>
      <c r="N125" s="14" t="n">
        <f aca="false">N96</f>
        <v>7040.944</v>
      </c>
      <c r="O125" s="14" t="n">
        <f aca="false">O96</f>
        <v>7508.944</v>
      </c>
      <c r="P125" s="14" t="n">
        <f aca="false">P96</f>
        <v>7396.624</v>
      </c>
      <c r="Q125" s="14" t="n">
        <f aca="false">Q96</f>
        <v>7508.944</v>
      </c>
      <c r="R125" s="14" t="n">
        <f aca="false">R96</f>
        <v>7396.624</v>
      </c>
      <c r="S125" s="14" t="n">
        <f aca="false">S96</f>
        <v>7508.944</v>
      </c>
      <c r="T125" s="14" t="n">
        <f aca="false">T96</f>
        <v>7040.944</v>
      </c>
      <c r="U125" s="14" t="n">
        <f aca="false">U96</f>
        <v>7508.944</v>
      </c>
      <c r="V125" s="14" t="n">
        <f aca="false">V96</f>
        <v>7396.624</v>
      </c>
      <c r="W125" s="14" t="n">
        <f aca="false">W96</f>
        <v>7508.944</v>
      </c>
      <c r="X125" s="14" t="n">
        <f aca="false">X96</f>
        <v>7396.624</v>
      </c>
      <c r="Y125" s="14" t="n">
        <f aca="false">Y96</f>
        <v>7508.944</v>
      </c>
      <c r="Z125" s="14" t="n">
        <f aca="false">Z96</f>
        <v>7040.944</v>
      </c>
      <c r="AA125" s="14" t="n">
        <f aca="false">AA96</f>
        <v>7508.944</v>
      </c>
      <c r="AB125" s="14" t="n">
        <f aca="false">AB96</f>
        <v>7396.624</v>
      </c>
      <c r="AC125" s="14" t="n">
        <f aca="false">AC96</f>
        <v>7508.944</v>
      </c>
      <c r="AD125" s="14" t="n">
        <f aca="false">AD96</f>
        <v>7396.624</v>
      </c>
      <c r="AE125" s="14" t="n">
        <f aca="false">AE96</f>
        <v>7508.944</v>
      </c>
      <c r="AF125" s="14" t="n">
        <f aca="false">AF96</f>
        <v>7040.944</v>
      </c>
      <c r="AG125" s="14" t="n">
        <f aca="false">AG96</f>
        <v>7508.944</v>
      </c>
      <c r="AH125" s="14" t="n">
        <f aca="false">AH96</f>
        <v>7396.624</v>
      </c>
    </row>
    <row r="126" customFormat="false" ht="11.25" hidden="false" customHeight="false" outlineLevel="0" collapsed="false">
      <c r="A126" s="3"/>
      <c r="B126" s="1" t="s">
        <v>136</v>
      </c>
      <c r="C126" s="1" t="s">
        <v>124</v>
      </c>
      <c r="E126" s="14" t="n">
        <f aca="false">E121*E125/1000</f>
        <v>3541.16617333333</v>
      </c>
      <c r="F126" s="14" t="n">
        <f aca="false">F121*F125/1000</f>
        <v>5705.12485333334</v>
      </c>
      <c r="G126" s="14" t="n">
        <f aca="false">G121*G125/1000</f>
        <v>5847.08407333333</v>
      </c>
      <c r="H126" s="14" t="n">
        <f aca="false">H121*H125/1000</f>
        <v>5479.31407333333</v>
      </c>
      <c r="I126" s="14" t="n">
        <f aca="false">I121*I125/1000</f>
        <v>5900.77849333333</v>
      </c>
      <c r="J126" s="14" t="n">
        <f aca="false">J121*J125/1000</f>
        <v>5812.51369333333</v>
      </c>
      <c r="K126" s="14" t="n">
        <f aca="false">K122*K125/1000</f>
        <v>9749.11229333333</v>
      </c>
      <c r="L126" s="14" t="n">
        <f aca="false">L122*L125/1000</f>
        <v>9603.28349333333</v>
      </c>
      <c r="M126" s="14" t="n">
        <f aca="false">M122*M125/1000</f>
        <v>9749.11229333333</v>
      </c>
      <c r="N126" s="14" t="n">
        <f aca="false">N122*N125/1000</f>
        <v>9141.49229333333</v>
      </c>
      <c r="O126" s="14" t="n">
        <f aca="false">O122*O125/1000</f>
        <v>9749.11229333333</v>
      </c>
      <c r="P126" s="14" t="n">
        <f aca="false">P122*P125/1000</f>
        <v>9603.28349333333</v>
      </c>
      <c r="Q126" s="1" t="n">
        <v>0</v>
      </c>
      <c r="R126" s="1" t="n">
        <v>0</v>
      </c>
      <c r="S126" s="1" t="n">
        <v>0</v>
      </c>
      <c r="T126" s="1" t="n">
        <v>0</v>
      </c>
      <c r="U126" s="1" t="n">
        <v>0</v>
      </c>
      <c r="V126" s="1" t="n">
        <v>0</v>
      </c>
      <c r="W126" s="1" t="n">
        <v>0</v>
      </c>
      <c r="X126" s="1" t="n">
        <v>0</v>
      </c>
      <c r="Y126" s="1" t="n">
        <v>0</v>
      </c>
      <c r="Z126" s="1" t="n">
        <v>0</v>
      </c>
      <c r="AA126" s="1" t="n">
        <v>0</v>
      </c>
      <c r="AB126" s="1" t="n">
        <v>0</v>
      </c>
      <c r="AC126" s="1" t="n">
        <v>0</v>
      </c>
      <c r="AD126" s="1" t="n">
        <v>0</v>
      </c>
      <c r="AE126" s="1" t="n">
        <v>0</v>
      </c>
      <c r="AF126" s="1" t="n">
        <v>0</v>
      </c>
      <c r="AG126" s="1" t="n">
        <v>0</v>
      </c>
      <c r="AH126" s="1" t="n">
        <v>0</v>
      </c>
    </row>
    <row r="127" customFormat="false" ht="11.25" hidden="false" customHeight="false" outlineLevel="0" collapsed="false">
      <c r="A127" s="3"/>
      <c r="B127" s="1" t="s">
        <v>137</v>
      </c>
      <c r="E127" s="14" t="n">
        <v>0</v>
      </c>
      <c r="F127" s="14" t="n">
        <v>0</v>
      </c>
      <c r="G127" s="14" t="n">
        <v>0</v>
      </c>
      <c r="H127" s="14" t="n">
        <v>0</v>
      </c>
      <c r="I127" s="14" t="n">
        <v>0</v>
      </c>
      <c r="J127" s="14" t="n">
        <v>0</v>
      </c>
      <c r="K127" s="14" t="n">
        <v>0</v>
      </c>
      <c r="L127" s="14" t="n">
        <v>0</v>
      </c>
      <c r="M127" s="14" t="n">
        <v>0</v>
      </c>
      <c r="N127" s="14" t="n">
        <v>0</v>
      </c>
      <c r="O127" s="14" t="n">
        <v>0</v>
      </c>
      <c r="P127" s="14" t="n">
        <v>0</v>
      </c>
      <c r="Q127" s="14" t="n">
        <f aca="false">Q114</f>
        <v>5823.4</v>
      </c>
      <c r="R127" s="14" t="n">
        <f aca="false">R114</f>
        <v>3639.2</v>
      </c>
      <c r="S127" s="14" t="n">
        <f aca="false">S114</f>
        <v>21284.2</v>
      </c>
      <c r="T127" s="14" t="n">
        <f aca="false">T114</f>
        <v>8617.4</v>
      </c>
      <c r="U127" s="14" t="n">
        <f aca="false">U114</f>
        <v>1808.4</v>
      </c>
      <c r="V127" s="14" t="n">
        <f aca="false">V114</f>
        <v>7287.2</v>
      </c>
      <c r="W127" s="14" t="n">
        <f aca="false">W114</f>
        <v>7716.8</v>
      </c>
      <c r="X127" s="14" t="n">
        <f aca="false">X114</f>
        <v>5097</v>
      </c>
      <c r="Y127" s="14" t="n">
        <f aca="false">Y114</f>
        <v>5097</v>
      </c>
      <c r="Z127" s="14" t="n">
        <f aca="false">Z114</f>
        <v>3701.8</v>
      </c>
      <c r="AA127" s="14" t="n">
        <f aca="false">AA114</f>
        <v>3701.8</v>
      </c>
      <c r="AB127" s="14" t="n">
        <f aca="false">AB114</f>
        <v>30915.4</v>
      </c>
      <c r="AC127" s="14" t="n">
        <f aca="false">AC114</f>
        <v>5987.2</v>
      </c>
      <c r="AD127" s="14" t="n">
        <f aca="false">AD114</f>
        <v>20334.8</v>
      </c>
      <c r="AE127" s="14" t="n">
        <f aca="false">AE114</f>
        <v>1972.2</v>
      </c>
      <c r="AF127" s="14" t="n">
        <f aca="false">AF114</f>
        <v>10253.2</v>
      </c>
      <c r="AG127" s="14" t="n">
        <f aca="false">AG114</f>
        <v>3444.2</v>
      </c>
      <c r="AH127" s="14" t="n">
        <f aca="false">AH114</f>
        <v>1972.2</v>
      </c>
    </row>
    <row r="128" customFormat="false" ht="11.25" hidden="false" customHeight="false" outlineLevel="0" collapsed="false">
      <c r="A128" s="3"/>
      <c r="B128" s="1" t="s">
        <v>138</v>
      </c>
      <c r="C128" s="1" t="s">
        <v>124</v>
      </c>
      <c r="E128" s="14" t="n">
        <f aca="false">E126+E127</f>
        <v>3541.16617333333</v>
      </c>
      <c r="F128" s="14" t="n">
        <f aca="false">F126+F127</f>
        <v>5705.12485333334</v>
      </c>
      <c r="G128" s="14" t="n">
        <f aca="false">G126+G127</f>
        <v>5847.08407333333</v>
      </c>
      <c r="H128" s="14" t="n">
        <f aca="false">H126+H127</f>
        <v>5479.31407333333</v>
      </c>
      <c r="I128" s="14" t="n">
        <f aca="false">I126+I127</f>
        <v>5900.77849333333</v>
      </c>
      <c r="J128" s="14" t="n">
        <f aca="false">J126+J127</f>
        <v>5812.51369333333</v>
      </c>
      <c r="K128" s="14" t="n">
        <f aca="false">K126+K127</f>
        <v>9749.11229333333</v>
      </c>
      <c r="L128" s="14" t="n">
        <f aca="false">L126+L127</f>
        <v>9603.28349333333</v>
      </c>
      <c r="M128" s="14" t="n">
        <f aca="false">M126+M127</f>
        <v>9749.11229333333</v>
      </c>
      <c r="N128" s="14" t="n">
        <f aca="false">N126+N127</f>
        <v>9141.49229333333</v>
      </c>
      <c r="O128" s="14" t="n">
        <f aca="false">O126+O127</f>
        <v>9749.11229333333</v>
      </c>
      <c r="P128" s="14" t="n">
        <f aca="false">P126+P127</f>
        <v>9603.28349333333</v>
      </c>
      <c r="Q128" s="14" t="n">
        <f aca="false">Q126+Q127</f>
        <v>5823.4</v>
      </c>
      <c r="R128" s="14" t="n">
        <f aca="false">R126+R127</f>
        <v>3639.2</v>
      </c>
      <c r="S128" s="14" t="n">
        <f aca="false">S126+S127</f>
        <v>21284.2</v>
      </c>
      <c r="T128" s="14" t="n">
        <f aca="false">T126+T127</f>
        <v>8617.4</v>
      </c>
      <c r="U128" s="14" t="n">
        <f aca="false">U126+U127</f>
        <v>1808.4</v>
      </c>
      <c r="V128" s="14" t="n">
        <f aca="false">V126+V127</f>
        <v>7287.2</v>
      </c>
      <c r="W128" s="14" t="n">
        <f aca="false">W126+W127</f>
        <v>7716.8</v>
      </c>
      <c r="X128" s="14" t="n">
        <f aca="false">X126+X127</f>
        <v>5097</v>
      </c>
      <c r="Y128" s="14" t="n">
        <f aca="false">Y126+Y127</f>
        <v>5097</v>
      </c>
      <c r="Z128" s="14" t="n">
        <f aca="false">Z126+Z127</f>
        <v>3701.8</v>
      </c>
      <c r="AA128" s="14" t="n">
        <f aca="false">AA126+AA127</f>
        <v>3701.8</v>
      </c>
      <c r="AB128" s="14" t="n">
        <f aca="false">AB126+AB127</f>
        <v>30915.4</v>
      </c>
      <c r="AC128" s="14" t="n">
        <f aca="false">AC126+AC127</f>
        <v>5987.2</v>
      </c>
      <c r="AD128" s="14" t="n">
        <f aca="false">AD126+AD127</f>
        <v>20334.8</v>
      </c>
      <c r="AE128" s="14" t="n">
        <f aca="false">AE126+AE127</f>
        <v>1972.2</v>
      </c>
      <c r="AF128" s="14" t="n">
        <f aca="false">AF126+AF127</f>
        <v>10253.2</v>
      </c>
      <c r="AG128" s="14" t="n">
        <f aca="false">AG126+AG127</f>
        <v>3444.2</v>
      </c>
      <c r="AH128" s="14" t="n">
        <f aca="false">AH126+AH127</f>
        <v>1972.2</v>
      </c>
    </row>
    <row r="129" customFormat="false" ht="11.25" hidden="false" customHeight="false" outlineLevel="0" collapsed="false">
      <c r="A129" s="3"/>
      <c r="B129" s="1" t="s">
        <v>139</v>
      </c>
      <c r="C129" s="1" t="s">
        <v>128</v>
      </c>
      <c r="E129" s="14" t="n">
        <v>3658.66397333333</v>
      </c>
      <c r="F129" s="14" t="n">
        <v>6335.80325333333</v>
      </c>
      <c r="G129" s="14" t="n">
        <v>6495.96237333333</v>
      </c>
      <c r="H129" s="14" t="n">
        <v>6081.04237333333</v>
      </c>
      <c r="I129" s="14" t="n">
        <v>6556.54069333333</v>
      </c>
      <c r="J129" s="14" t="n">
        <v>6456.95989333333</v>
      </c>
      <c r="K129" s="14" t="n">
        <v>11121.2111656397</v>
      </c>
      <c r="L129" s="14" t="n">
        <v>10952.3021087693</v>
      </c>
      <c r="M129" s="14" t="n">
        <v>11121.2111656397</v>
      </c>
      <c r="N129" s="14" t="n">
        <v>10417.4234286797</v>
      </c>
      <c r="O129" s="14" t="n">
        <v>11121.2111656397</v>
      </c>
      <c r="P129" s="14" t="n">
        <v>10952.3021087693</v>
      </c>
      <c r="Q129" s="14" t="n">
        <v>8423.34704906666</v>
      </c>
      <c r="R129" s="14" t="n">
        <v>8295.41317706667</v>
      </c>
      <c r="S129" s="14" t="n">
        <v>8423.34704906666</v>
      </c>
      <c r="T129" s="14" t="n">
        <v>7890.28924906667</v>
      </c>
      <c r="U129" s="14" t="n">
        <v>8423.34704906666</v>
      </c>
      <c r="V129" s="14" t="n">
        <v>8295.41317706667</v>
      </c>
      <c r="W129" s="14" t="n">
        <v>9773.93880906667</v>
      </c>
      <c r="X129" s="14" t="n">
        <v>9625.49213706667</v>
      </c>
      <c r="Y129" s="14" t="n">
        <v>9773.93880906667</v>
      </c>
      <c r="Z129" s="14" t="n">
        <v>9155.41100906667</v>
      </c>
      <c r="AA129" s="14" t="n">
        <v>9773.93880906667</v>
      </c>
      <c r="AB129" s="14" t="n">
        <v>9625.49213706667</v>
      </c>
      <c r="AC129" s="14" t="n">
        <v>7641.8463344</v>
      </c>
      <c r="AD129" s="14" t="n">
        <v>7525.7819024</v>
      </c>
      <c r="AE129" s="14" t="n">
        <v>7641.8463344</v>
      </c>
      <c r="AF129" s="14" t="n">
        <v>7158.2445344</v>
      </c>
      <c r="AG129" s="14" t="n">
        <v>7641.8463344</v>
      </c>
      <c r="AH129" s="14" t="n">
        <v>7525.7819024</v>
      </c>
    </row>
    <row r="130" customFormat="false" ht="11.25" hidden="false" customHeight="false" outlineLevel="0" collapsed="false">
      <c r="A130" s="3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</row>
    <row r="131" customFormat="false" ht="11.25" hidden="false" customHeight="false" outlineLevel="0" collapsed="false">
      <c r="A131" s="3"/>
      <c r="J131" s="14"/>
      <c r="P131" s="14"/>
      <c r="V131" s="14"/>
      <c r="AB131" s="14"/>
      <c r="AH131" s="14"/>
    </row>
    <row r="132" customFormat="false" ht="11.25" hidden="false" customHeight="false" outlineLevel="0" collapsed="false">
      <c r="A132" s="3"/>
      <c r="B132" s="1" t="s">
        <v>140</v>
      </c>
      <c r="C132" s="1" t="s">
        <v>24</v>
      </c>
      <c r="D132" s="25" t="n">
        <v>0</v>
      </c>
      <c r="E132" s="14" t="n">
        <f aca="false">E128</f>
        <v>3541.16617333333</v>
      </c>
      <c r="F132" s="14" t="n">
        <f aca="false">F128</f>
        <v>5705.12485333334</v>
      </c>
      <c r="G132" s="14" t="n">
        <f aca="false">G128</f>
        <v>5847.08407333333</v>
      </c>
      <c r="H132" s="14" t="n">
        <f aca="false">H128</f>
        <v>5479.31407333333</v>
      </c>
      <c r="I132" s="14" t="n">
        <f aca="false">I128</f>
        <v>5900.77849333333</v>
      </c>
      <c r="J132" s="14" t="n">
        <f aca="false">J128</f>
        <v>5812.51369333333</v>
      </c>
      <c r="K132" s="1" t="n">
        <f aca="false">$P$132</f>
        <v>0</v>
      </c>
      <c r="L132" s="1" t="n">
        <f aca="false">$P$132</f>
        <v>0</v>
      </c>
      <c r="M132" s="1" t="n">
        <f aca="false">$P$132</f>
        <v>0</v>
      </c>
      <c r="N132" s="1" t="n">
        <f aca="false">$P$132</f>
        <v>0</v>
      </c>
      <c r="O132" s="1" t="n">
        <f aca="false">$P$132</f>
        <v>0</v>
      </c>
      <c r="P132" s="1" t="n">
        <f aca="false">P131/6</f>
        <v>0</v>
      </c>
      <c r="Q132" s="1" t="n">
        <f aca="false">$V$132</f>
        <v>0</v>
      </c>
      <c r="R132" s="1" t="n">
        <f aca="false">$V$132</f>
        <v>0</v>
      </c>
      <c r="S132" s="1" t="n">
        <f aca="false">$V$132</f>
        <v>0</v>
      </c>
      <c r="T132" s="1" t="n">
        <f aca="false">$V$132</f>
        <v>0</v>
      </c>
      <c r="U132" s="1" t="n">
        <f aca="false">$V$132</f>
        <v>0</v>
      </c>
      <c r="V132" s="1" t="n">
        <f aca="false">V131/6</f>
        <v>0</v>
      </c>
      <c r="W132" s="1" t="n">
        <f aca="false">$AB$132</f>
        <v>0</v>
      </c>
      <c r="X132" s="1" t="n">
        <f aca="false">$AB$132</f>
        <v>0</v>
      </c>
      <c r="Y132" s="1" t="n">
        <f aca="false">$AB$132</f>
        <v>0</v>
      </c>
      <c r="Z132" s="1" t="n">
        <f aca="false">$AB$132</f>
        <v>0</v>
      </c>
      <c r="AA132" s="1" t="n">
        <f aca="false">$AB$132</f>
        <v>0</v>
      </c>
      <c r="AB132" s="1" t="n">
        <f aca="false">AB131/6</f>
        <v>0</v>
      </c>
      <c r="AC132" s="1" t="n">
        <f aca="false">$AH$132</f>
        <v>0</v>
      </c>
      <c r="AD132" s="1" t="n">
        <f aca="false">$AH$132</f>
        <v>0</v>
      </c>
      <c r="AE132" s="1" t="n">
        <f aca="false">$AH$132</f>
        <v>0</v>
      </c>
      <c r="AF132" s="1" t="n">
        <f aca="false">$AH$132</f>
        <v>0</v>
      </c>
      <c r="AG132" s="1" t="n">
        <f aca="false">$AH$132</f>
        <v>0</v>
      </c>
      <c r="AH132" s="1" t="n">
        <f aca="false">AH131/6</f>
        <v>0</v>
      </c>
    </row>
    <row r="133" customFormat="false" ht="11.25" hidden="false" customHeight="false" outlineLevel="0" collapsed="false">
      <c r="A133" s="3"/>
      <c r="B133" s="1" t="s">
        <v>141</v>
      </c>
      <c r="D133" s="12" t="n">
        <v>6</v>
      </c>
      <c r="E133" s="12" t="n">
        <v>0</v>
      </c>
      <c r="F133" s="12" t="n">
        <v>0</v>
      </c>
      <c r="G133" s="12" t="n">
        <v>0</v>
      </c>
      <c r="H133" s="12" t="n">
        <v>0</v>
      </c>
      <c r="I133" s="12" t="n">
        <v>0</v>
      </c>
      <c r="J133" s="12" t="n">
        <v>1</v>
      </c>
      <c r="K133" s="12" t="n">
        <v>0</v>
      </c>
      <c r="L133" s="12" t="n">
        <v>0</v>
      </c>
      <c r="M133" s="12" t="n">
        <v>0</v>
      </c>
      <c r="N133" s="12" t="n">
        <v>0</v>
      </c>
      <c r="O133" s="12" t="n">
        <v>0</v>
      </c>
      <c r="P133" s="12" t="n">
        <v>1</v>
      </c>
      <c r="Q133" s="12" t="n">
        <v>0</v>
      </c>
      <c r="R133" s="12" t="n">
        <v>0</v>
      </c>
      <c r="S133" s="12" t="n">
        <v>0</v>
      </c>
      <c r="T133" s="12" t="n">
        <v>0</v>
      </c>
      <c r="U133" s="12" t="n">
        <v>0</v>
      </c>
      <c r="V133" s="12" t="n">
        <v>1</v>
      </c>
      <c r="W133" s="12" t="n">
        <v>0</v>
      </c>
      <c r="X133" s="12" t="n">
        <v>0</v>
      </c>
      <c r="Y133" s="12" t="n">
        <v>0</v>
      </c>
      <c r="Z133" s="12" t="n">
        <v>0</v>
      </c>
      <c r="AA133" s="12" t="n">
        <v>0</v>
      </c>
      <c r="AB133" s="12" t="n">
        <v>1</v>
      </c>
      <c r="AC133" s="12" t="n">
        <v>0</v>
      </c>
      <c r="AD133" s="12" t="n">
        <v>0</v>
      </c>
      <c r="AE133" s="12" t="n">
        <v>0</v>
      </c>
      <c r="AF133" s="12" t="n">
        <v>0</v>
      </c>
      <c r="AG133" s="12" t="n">
        <v>0</v>
      </c>
      <c r="AH133" s="12" t="n">
        <v>0</v>
      </c>
    </row>
    <row r="134" customFormat="false" ht="11.25" hidden="false" customHeight="false" outlineLevel="0" collapsed="false">
      <c r="A134" s="3"/>
      <c r="B134" s="1" t="s">
        <v>142</v>
      </c>
      <c r="C134" s="1" t="s">
        <v>124</v>
      </c>
      <c r="D134" s="12" t="n">
        <v>1332</v>
      </c>
      <c r="E134" s="14" t="n">
        <f aca="false">$D$134*(1+$D$132)^E107*E133</f>
        <v>0</v>
      </c>
      <c r="F134" s="14" t="n">
        <f aca="false">$D$134*(1+$D$132)^F107*F133</f>
        <v>0</v>
      </c>
      <c r="G134" s="14" t="n">
        <f aca="false">$D$134*(1+$D$132)^G107*G133</f>
        <v>0</v>
      </c>
      <c r="H134" s="14" t="n">
        <f aca="false">$D$134*(1+$D$132)^H107*H133</f>
        <v>0</v>
      </c>
      <c r="I134" s="14" t="n">
        <f aca="false">$D$134*(1+$D$132)^I107*I133</f>
        <v>0</v>
      </c>
      <c r="J134" s="14" t="n">
        <f aca="false">$D$134*(1+$D$132)^J107*J133</f>
        <v>1332</v>
      </c>
      <c r="K134" s="14" t="n">
        <f aca="false">$D$134*(1+$D$132)^K107*K133</f>
        <v>0</v>
      </c>
      <c r="L134" s="14" t="n">
        <f aca="false">$D$134*(1+$D$132)^L107*L133</f>
        <v>0</v>
      </c>
      <c r="M134" s="14" t="n">
        <f aca="false">$D$134*(1+$D$132)^M107*M133</f>
        <v>0</v>
      </c>
      <c r="N134" s="14" t="n">
        <f aca="false">$D$134*(1+$D$132)^N107*N133</f>
        <v>0</v>
      </c>
      <c r="O134" s="14" t="n">
        <f aca="false">$D$134*(1+$D$132)^O107*O133</f>
        <v>0</v>
      </c>
      <c r="P134" s="14" t="n">
        <f aca="false">$D$134*(1+$D$132)^P107*P133</f>
        <v>1332</v>
      </c>
      <c r="Q134" s="14" t="n">
        <f aca="false">$D$134*(1+$D$132)^Q107*Q133</f>
        <v>0</v>
      </c>
      <c r="R134" s="14" t="n">
        <f aca="false">$D$134*(1+$D$132)^R107*R133</f>
        <v>0</v>
      </c>
      <c r="S134" s="14" t="n">
        <f aca="false">$D$134*(1+$D$132)^S107*S133</f>
        <v>0</v>
      </c>
      <c r="T134" s="14" t="n">
        <f aca="false">$D$134*(1+$D$132)^T107*T133</f>
        <v>0</v>
      </c>
      <c r="U134" s="14" t="n">
        <f aca="false">$D$134*(1+$D$132)^U107*U133</f>
        <v>0</v>
      </c>
      <c r="V134" s="14" t="n">
        <f aca="false">$D$134*(1+$D$132)^V107*V133</f>
        <v>1332</v>
      </c>
      <c r="W134" s="14" t="n">
        <f aca="false">$D$134*(1+$D$132)^W107*W133</f>
        <v>0</v>
      </c>
      <c r="X134" s="14" t="n">
        <f aca="false">$D$134*(1+$D$132)^X107*X133</f>
        <v>0</v>
      </c>
      <c r="Y134" s="14" t="n">
        <f aca="false">$D$134*(1+$D$132)^Y107*Y133</f>
        <v>0</v>
      </c>
      <c r="Z134" s="14" t="n">
        <f aca="false">$D$134*(1+$D$132)^Z107*Z133</f>
        <v>0</v>
      </c>
      <c r="AA134" s="14" t="n">
        <f aca="false">$D$134*(1+$D$132)^AA107*AA133</f>
        <v>0</v>
      </c>
      <c r="AB134" s="14" t="n">
        <f aca="false">$D$134*(1+$D$132)^AB107*AB133</f>
        <v>1332</v>
      </c>
      <c r="AC134" s="14" t="n">
        <f aca="false">$D$134*(1+$D$132)^AC107*AC133</f>
        <v>0</v>
      </c>
      <c r="AD134" s="14" t="n">
        <f aca="false">$D$134*(1+$D$132)^AD107*AD133</f>
        <v>0</v>
      </c>
      <c r="AE134" s="14" t="n">
        <f aca="false">$D$134*(1+$D$132)^AE107*AE133</f>
        <v>0</v>
      </c>
      <c r="AF134" s="14" t="n">
        <f aca="false">$D$134*(1+$D$132)^AF107*AF133</f>
        <v>0</v>
      </c>
      <c r="AG134" s="14" t="n">
        <f aca="false">$D$134*(1+$D$132)^AG107*AG133</f>
        <v>0</v>
      </c>
      <c r="AH134" s="14" t="n">
        <f aca="false">$D$134*(1+$D$132)^AH107*AH133</f>
        <v>0</v>
      </c>
    </row>
    <row r="137" customFormat="false" ht="11.25" hidden="false" customHeight="false" outlineLevel="0" collapsed="false">
      <c r="A137" s="3"/>
      <c r="B137" s="3"/>
    </row>
    <row r="150" customFormat="false" ht="11.25" hidden="false" customHeight="false" outlineLevel="0" collapsed="false">
      <c r="A150" s="3"/>
      <c r="B150" s="3"/>
    </row>
  </sheetData>
  <mergeCells count="3">
    <mergeCell ref="E5:I5"/>
    <mergeCell ref="J5:M5"/>
    <mergeCell ref="O5:R5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&amp;L&amp;"Arial,Bold"&amp;8AES Wolf Hollow 
Project Model Technical Input</oddHeader>
    <oddFooter>&amp;L&amp;"Arial,Bold Italic"&amp;8Printed on &amp;D&amp;R&amp;"Arial,Bold Italic"&amp;8Page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GN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1" activeCellId="0" sqref="G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13"/>
    <col collapsed="false" customWidth="true" hidden="false" outlineLevel="0" max="3" min="3" style="0" width="31.7"/>
    <col collapsed="false" customWidth="true" hidden="false" outlineLevel="0" max="6" min="5" style="0" width="2.84"/>
  </cols>
  <sheetData>
    <row r="4" customFormat="false" ht="12.75" hidden="false" customHeight="false" outlineLevel="0" collapsed="false">
      <c r="A4" s="0" t="s">
        <v>143</v>
      </c>
      <c r="G4" s="0" t="n">
        <v>1</v>
      </c>
      <c r="H4" s="0" t="n">
        <v>1</v>
      </c>
      <c r="I4" s="0" t="n">
        <v>1</v>
      </c>
      <c r="J4" s="0" t="n">
        <v>2</v>
      </c>
      <c r="K4" s="0" t="n">
        <v>2</v>
      </c>
      <c r="L4" s="0" t="n">
        <v>2</v>
      </c>
      <c r="M4" s="0" t="n">
        <v>2</v>
      </c>
      <c r="N4" s="0" t="n">
        <v>3</v>
      </c>
      <c r="O4" s="0" t="n">
        <v>3</v>
      </c>
      <c r="P4" s="0" t="n">
        <v>3</v>
      </c>
      <c r="Q4" s="0" t="n">
        <v>3</v>
      </c>
      <c r="R4" s="0" t="n">
        <v>4</v>
      </c>
      <c r="S4" s="0" t="n">
        <v>4</v>
      </c>
      <c r="T4" s="0" t="n">
        <v>4</v>
      </c>
      <c r="U4" s="0" t="n">
        <v>4</v>
      </c>
      <c r="V4" s="0" t="n">
        <v>5</v>
      </c>
      <c r="W4" s="0" t="n">
        <v>5</v>
      </c>
      <c r="X4" s="0" t="n">
        <v>5</v>
      </c>
      <c r="Y4" s="0" t="n">
        <v>5</v>
      </c>
      <c r="Z4" s="0" t="n">
        <v>6</v>
      </c>
      <c r="AA4" s="0" t="n">
        <v>6</v>
      </c>
      <c r="AB4" s="0" t="n">
        <v>6</v>
      </c>
      <c r="AC4" s="0" t="n">
        <v>6</v>
      </c>
      <c r="AD4" s="0" t="n">
        <v>7</v>
      </c>
      <c r="AE4" s="0" t="n">
        <v>7</v>
      </c>
      <c r="AF4" s="0" t="n">
        <v>7</v>
      </c>
      <c r="AG4" s="0" t="n">
        <v>7</v>
      </c>
      <c r="AH4" s="0" t="n">
        <v>8</v>
      </c>
      <c r="AI4" s="0" t="n">
        <v>8</v>
      </c>
      <c r="AJ4" s="0" t="n">
        <v>8</v>
      </c>
      <c r="AK4" s="0" t="n">
        <v>8</v>
      </c>
      <c r="AL4" s="0" t="n">
        <v>9</v>
      </c>
      <c r="AM4" s="0" t="n">
        <v>9</v>
      </c>
      <c r="AN4" s="0" t="n">
        <v>9</v>
      </c>
      <c r="AO4" s="0" t="n">
        <v>9</v>
      </c>
      <c r="AP4" s="0" t="n">
        <v>10</v>
      </c>
      <c r="AQ4" s="0" t="n">
        <v>10</v>
      </c>
      <c r="AR4" s="0" t="n">
        <v>10</v>
      </c>
      <c r="AS4" s="0" t="n">
        <v>10</v>
      </c>
      <c r="AT4" s="0" t="n">
        <v>11</v>
      </c>
      <c r="AU4" s="0" t="n">
        <v>11</v>
      </c>
      <c r="AV4" s="0" t="n">
        <v>11</v>
      </c>
      <c r="AW4" s="0" t="n">
        <v>11</v>
      </c>
      <c r="AX4" s="0" t="n">
        <v>12</v>
      </c>
      <c r="AY4" s="0" t="n">
        <v>12</v>
      </c>
      <c r="AZ4" s="0" t="n">
        <v>12</v>
      </c>
      <c r="BA4" s="0" t="n">
        <v>12</v>
      </c>
      <c r="BB4" s="0" t="n">
        <v>13</v>
      </c>
      <c r="BC4" s="0" t="n">
        <v>13</v>
      </c>
      <c r="BD4" s="0" t="n">
        <v>13</v>
      </c>
      <c r="BE4" s="0" t="n">
        <v>13</v>
      </c>
      <c r="BF4" s="0" t="n">
        <v>14</v>
      </c>
      <c r="BG4" s="0" t="n">
        <v>14</v>
      </c>
      <c r="BH4" s="0" t="n">
        <v>14</v>
      </c>
      <c r="BI4" s="0" t="n">
        <v>14</v>
      </c>
      <c r="BJ4" s="0" t="n">
        <v>15</v>
      </c>
      <c r="BK4" s="0" t="n">
        <v>15</v>
      </c>
      <c r="BL4" s="0" t="n">
        <v>15</v>
      </c>
      <c r="BM4" s="0" t="n">
        <v>15</v>
      </c>
      <c r="BN4" s="0" t="n">
        <v>16</v>
      </c>
      <c r="BO4" s="0" t="n">
        <v>16</v>
      </c>
      <c r="BP4" s="0" t="n">
        <v>16</v>
      </c>
      <c r="BQ4" s="0" t="n">
        <v>16</v>
      </c>
      <c r="BR4" s="0" t="n">
        <v>17</v>
      </c>
      <c r="BS4" s="0" t="n">
        <v>17</v>
      </c>
      <c r="BT4" s="0" t="n">
        <v>17</v>
      </c>
      <c r="BU4" s="0" t="n">
        <v>17</v>
      </c>
      <c r="BV4" s="0" t="n">
        <v>18</v>
      </c>
      <c r="BW4" s="0" t="n">
        <v>18</v>
      </c>
      <c r="BX4" s="0" t="n">
        <v>18</v>
      </c>
      <c r="BY4" s="0" t="n">
        <v>18</v>
      </c>
      <c r="BZ4" s="0" t="n">
        <v>19</v>
      </c>
      <c r="CA4" s="0" t="n">
        <v>19</v>
      </c>
      <c r="CB4" s="0" t="n">
        <v>19</v>
      </c>
      <c r="CC4" s="0" t="n">
        <v>19</v>
      </c>
      <c r="CD4" s="0" t="n">
        <v>20</v>
      </c>
      <c r="CE4" s="0" t="n">
        <v>20</v>
      </c>
      <c r="CF4" s="0" t="n">
        <v>20</v>
      </c>
      <c r="CG4" s="0" t="n">
        <v>20</v>
      </c>
      <c r="CH4" s="0" t="n">
        <v>21</v>
      </c>
      <c r="CI4" s="0" t="n">
        <v>21</v>
      </c>
      <c r="CJ4" s="0" t="n">
        <v>21</v>
      </c>
      <c r="CK4" s="0" t="n">
        <v>21</v>
      </c>
      <c r="CL4" s="0" t="n">
        <v>22</v>
      </c>
      <c r="CM4" s="0" t="n">
        <v>22</v>
      </c>
      <c r="CN4" s="0" t="n">
        <v>22</v>
      </c>
      <c r="CO4" s="0" t="n">
        <v>22</v>
      </c>
      <c r="CP4" s="0" t="n">
        <v>23</v>
      </c>
      <c r="CQ4" s="0" t="n">
        <v>23</v>
      </c>
      <c r="CR4" s="0" t="n">
        <v>23</v>
      </c>
      <c r="CS4" s="0" t="n">
        <v>23</v>
      </c>
      <c r="CT4" s="0" t="n">
        <v>24</v>
      </c>
      <c r="CU4" s="0" t="n">
        <v>24</v>
      </c>
      <c r="CV4" s="0" t="n">
        <v>24</v>
      </c>
      <c r="CW4" s="0" t="n">
        <v>24</v>
      </c>
      <c r="CX4" s="0" t="n">
        <v>25</v>
      </c>
      <c r="CY4" s="0" t="n">
        <v>25</v>
      </c>
      <c r="CZ4" s="0" t="n">
        <v>25</v>
      </c>
      <c r="DA4" s="0" t="n">
        <v>25</v>
      </c>
      <c r="DB4" s="0" t="n">
        <v>26</v>
      </c>
      <c r="DC4" s="0" t="n">
        <v>26</v>
      </c>
      <c r="DD4" s="0" t="n">
        <v>26</v>
      </c>
      <c r="DE4" s="0" t="n">
        <v>26</v>
      </c>
      <c r="DF4" s="0" t="n">
        <v>27</v>
      </c>
      <c r="DG4" s="0" t="n">
        <v>27</v>
      </c>
      <c r="DH4" s="0" t="n">
        <v>27</v>
      </c>
      <c r="DI4" s="0" t="n">
        <v>27</v>
      </c>
      <c r="DJ4" s="0" t="n">
        <v>28</v>
      </c>
      <c r="DK4" s="0" t="n">
        <v>28</v>
      </c>
      <c r="DL4" s="0" t="n">
        <v>28</v>
      </c>
      <c r="DM4" s="0" t="n">
        <v>28</v>
      </c>
      <c r="DN4" s="0" t="n">
        <v>29</v>
      </c>
      <c r="DO4" s="0" t="n">
        <v>29</v>
      </c>
      <c r="DP4" s="0" t="n">
        <v>29</v>
      </c>
      <c r="DQ4" s="0" t="n">
        <v>29</v>
      </c>
      <c r="DR4" s="0" t="n">
        <v>30</v>
      </c>
      <c r="DS4" s="0" t="n">
        <v>30</v>
      </c>
      <c r="DT4" s="0" t="n">
        <v>30</v>
      </c>
      <c r="DU4" s="0" t="n">
        <v>30</v>
      </c>
      <c r="DV4" s="0" t="n">
        <v>31</v>
      </c>
    </row>
    <row r="5" customFormat="false" ht="12.75" hidden="false" customHeight="false" outlineLevel="0" collapsed="false">
      <c r="A5" s="0" t="s">
        <v>144</v>
      </c>
      <c r="G5" s="0" t="n">
        <v>2002</v>
      </c>
      <c r="H5" s="0" t="n">
        <v>2002</v>
      </c>
      <c r="I5" s="0" t="n">
        <v>2002</v>
      </c>
      <c r="J5" s="0" t="n">
        <v>2003</v>
      </c>
      <c r="K5" s="0" t="n">
        <v>2003</v>
      </c>
      <c r="L5" s="0" t="n">
        <v>2003</v>
      </c>
      <c r="M5" s="0" t="n">
        <v>2003</v>
      </c>
      <c r="N5" s="0" t="n">
        <v>2004</v>
      </c>
      <c r="O5" s="0" t="n">
        <v>2004</v>
      </c>
      <c r="P5" s="0" t="n">
        <v>2004</v>
      </c>
      <c r="Q5" s="0" t="n">
        <v>2004</v>
      </c>
      <c r="R5" s="0" t="n">
        <v>2005</v>
      </c>
      <c r="S5" s="0" t="n">
        <v>2005</v>
      </c>
      <c r="T5" s="0" t="n">
        <v>2005</v>
      </c>
      <c r="U5" s="0" t="n">
        <v>2005</v>
      </c>
      <c r="V5" s="0" t="n">
        <v>2006</v>
      </c>
      <c r="W5" s="0" t="n">
        <v>2006</v>
      </c>
      <c r="X5" s="0" t="n">
        <v>2006</v>
      </c>
      <c r="Y5" s="0" t="n">
        <v>2006</v>
      </c>
      <c r="Z5" s="0" t="n">
        <v>2007</v>
      </c>
      <c r="AA5" s="0" t="n">
        <v>2007</v>
      </c>
      <c r="AB5" s="0" t="n">
        <v>2007</v>
      </c>
      <c r="AC5" s="0" t="n">
        <v>2007</v>
      </c>
      <c r="AD5" s="0" t="n">
        <v>2008</v>
      </c>
      <c r="AE5" s="0" t="n">
        <v>2008</v>
      </c>
      <c r="AF5" s="0" t="n">
        <v>2008</v>
      </c>
      <c r="AG5" s="0" t="n">
        <v>2008</v>
      </c>
      <c r="AH5" s="0" t="n">
        <v>2009</v>
      </c>
      <c r="AI5" s="0" t="n">
        <v>2009</v>
      </c>
      <c r="AJ5" s="0" t="n">
        <v>2009</v>
      </c>
      <c r="AK5" s="0" t="n">
        <v>2009</v>
      </c>
      <c r="AL5" s="0" t="n">
        <v>2010</v>
      </c>
      <c r="AM5" s="0" t="n">
        <v>2010</v>
      </c>
      <c r="AN5" s="0" t="n">
        <v>2010</v>
      </c>
      <c r="AO5" s="0" t="n">
        <v>2010</v>
      </c>
      <c r="AP5" s="0" t="n">
        <v>2011</v>
      </c>
      <c r="AQ5" s="0" t="n">
        <v>2011</v>
      </c>
      <c r="AR5" s="0" t="n">
        <v>2011</v>
      </c>
      <c r="AS5" s="0" t="n">
        <v>2011</v>
      </c>
      <c r="AT5" s="0" t="n">
        <v>2012</v>
      </c>
      <c r="AU5" s="0" t="n">
        <v>2012</v>
      </c>
      <c r="AV5" s="0" t="n">
        <v>2012</v>
      </c>
      <c r="AW5" s="0" t="n">
        <v>2012</v>
      </c>
      <c r="AX5" s="0" t="n">
        <v>2013</v>
      </c>
      <c r="AY5" s="0" t="n">
        <v>2013</v>
      </c>
      <c r="AZ5" s="0" t="n">
        <v>2013</v>
      </c>
      <c r="BA5" s="0" t="n">
        <v>2013</v>
      </c>
      <c r="BB5" s="0" t="n">
        <v>2014</v>
      </c>
      <c r="BC5" s="0" t="n">
        <v>2014</v>
      </c>
      <c r="BD5" s="0" t="n">
        <v>2014</v>
      </c>
      <c r="BE5" s="0" t="n">
        <v>2014</v>
      </c>
      <c r="BF5" s="0" t="n">
        <v>2015</v>
      </c>
      <c r="BG5" s="0" t="n">
        <v>2015</v>
      </c>
      <c r="BH5" s="0" t="n">
        <v>2015</v>
      </c>
      <c r="BI5" s="0" t="n">
        <v>2015</v>
      </c>
      <c r="BJ5" s="0" t="n">
        <v>2016</v>
      </c>
      <c r="BK5" s="0" t="n">
        <v>2016</v>
      </c>
      <c r="BL5" s="0" t="n">
        <v>2016</v>
      </c>
      <c r="BM5" s="0" t="n">
        <v>2016</v>
      </c>
      <c r="BN5" s="0" t="n">
        <v>2017</v>
      </c>
      <c r="BO5" s="0" t="n">
        <v>2017</v>
      </c>
      <c r="BP5" s="0" t="n">
        <v>2017</v>
      </c>
      <c r="BQ5" s="0" t="n">
        <v>2017</v>
      </c>
      <c r="BR5" s="0" t="n">
        <v>2018</v>
      </c>
      <c r="BS5" s="0" t="n">
        <v>2018</v>
      </c>
      <c r="BT5" s="0" t="n">
        <v>2018</v>
      </c>
      <c r="BU5" s="0" t="n">
        <v>2018</v>
      </c>
      <c r="BV5" s="0" t="n">
        <v>2019</v>
      </c>
      <c r="BW5" s="0" t="n">
        <v>2019</v>
      </c>
      <c r="BX5" s="0" t="n">
        <v>2019</v>
      </c>
      <c r="BY5" s="0" t="n">
        <v>2019</v>
      </c>
      <c r="BZ5" s="0" t="n">
        <v>2020</v>
      </c>
      <c r="CA5" s="0" t="n">
        <v>2020</v>
      </c>
      <c r="CB5" s="0" t="n">
        <v>2020</v>
      </c>
      <c r="CC5" s="0" t="n">
        <v>2020</v>
      </c>
      <c r="CD5" s="0" t="n">
        <v>2021</v>
      </c>
      <c r="CE5" s="0" t="n">
        <v>2021</v>
      </c>
      <c r="CF5" s="0" t="n">
        <v>2021</v>
      </c>
      <c r="CG5" s="0" t="n">
        <v>2021</v>
      </c>
      <c r="CH5" s="0" t="n">
        <v>2022</v>
      </c>
      <c r="CI5" s="0" t="n">
        <v>2022</v>
      </c>
      <c r="CJ5" s="0" t="n">
        <v>2022</v>
      </c>
      <c r="CK5" s="0" t="n">
        <v>2022</v>
      </c>
      <c r="CL5" s="0" t="n">
        <v>2023</v>
      </c>
      <c r="CM5" s="0" t="n">
        <v>2023</v>
      </c>
      <c r="CN5" s="0" t="n">
        <v>2023</v>
      </c>
      <c r="CO5" s="0" t="n">
        <v>2023</v>
      </c>
      <c r="CP5" s="0" t="n">
        <v>2024</v>
      </c>
      <c r="CQ5" s="0" t="n">
        <v>2024</v>
      </c>
      <c r="CR5" s="0" t="n">
        <v>2024</v>
      </c>
      <c r="CS5" s="0" t="n">
        <v>2024</v>
      </c>
      <c r="CT5" s="0" t="n">
        <v>2025</v>
      </c>
      <c r="CU5" s="0" t="n">
        <v>2025</v>
      </c>
      <c r="CV5" s="0" t="n">
        <v>2025</v>
      </c>
      <c r="CW5" s="0" t="n">
        <v>2025</v>
      </c>
      <c r="CX5" s="0" t="n">
        <v>2026</v>
      </c>
      <c r="CY5" s="0" t="n">
        <v>2026</v>
      </c>
      <c r="CZ5" s="0" t="n">
        <v>2026</v>
      </c>
      <c r="DA5" s="0" t="n">
        <v>2026</v>
      </c>
      <c r="DB5" s="0" t="n">
        <v>2027</v>
      </c>
      <c r="DC5" s="0" t="n">
        <v>2027</v>
      </c>
      <c r="DD5" s="0" t="n">
        <v>2027</v>
      </c>
      <c r="DE5" s="0" t="n">
        <v>2027</v>
      </c>
      <c r="DF5" s="0" t="n">
        <v>2028</v>
      </c>
      <c r="DG5" s="0" t="n">
        <v>2028</v>
      </c>
      <c r="DH5" s="0" t="n">
        <v>2028</v>
      </c>
      <c r="DI5" s="0" t="n">
        <v>2028</v>
      </c>
      <c r="DJ5" s="0" t="n">
        <v>2029</v>
      </c>
      <c r="DK5" s="0" t="n">
        <v>2029</v>
      </c>
      <c r="DL5" s="0" t="n">
        <v>2029</v>
      </c>
      <c r="DM5" s="0" t="n">
        <v>2029</v>
      </c>
      <c r="DN5" s="0" t="n">
        <v>2030</v>
      </c>
      <c r="DO5" s="0" t="n">
        <v>2030</v>
      </c>
      <c r="DP5" s="0" t="n">
        <v>2030</v>
      </c>
      <c r="DQ5" s="0" t="n">
        <v>2030</v>
      </c>
      <c r="DR5" s="0" t="n">
        <v>2031</v>
      </c>
      <c r="DS5" s="0" t="n">
        <v>2031</v>
      </c>
      <c r="DT5" s="0" t="n">
        <v>2031</v>
      </c>
      <c r="DU5" s="0" t="n">
        <v>2031</v>
      </c>
      <c r="DV5" s="0" t="n">
        <v>2032</v>
      </c>
    </row>
    <row r="6" customFormat="false" ht="12.75" hidden="false" customHeight="false" outlineLevel="0" collapsed="false">
      <c r="A6" s="0" t="s">
        <v>145</v>
      </c>
      <c r="G6" s="35" t="s">
        <v>146</v>
      </c>
      <c r="H6" s="35" t="s">
        <v>147</v>
      </c>
      <c r="I6" s="35" t="s">
        <v>148</v>
      </c>
      <c r="J6" s="35" t="s">
        <v>149</v>
      </c>
      <c r="K6" s="35" t="s">
        <v>146</v>
      </c>
      <c r="L6" s="35" t="s">
        <v>147</v>
      </c>
      <c r="M6" s="35" t="s">
        <v>148</v>
      </c>
      <c r="N6" s="35" t="s">
        <v>149</v>
      </c>
      <c r="O6" s="35" t="s">
        <v>146</v>
      </c>
      <c r="P6" s="35" t="s">
        <v>147</v>
      </c>
      <c r="Q6" s="35" t="s">
        <v>148</v>
      </c>
      <c r="R6" s="35" t="s">
        <v>149</v>
      </c>
      <c r="S6" s="35" t="s">
        <v>146</v>
      </c>
      <c r="T6" s="35" t="s">
        <v>147</v>
      </c>
      <c r="U6" s="35" t="s">
        <v>148</v>
      </c>
      <c r="V6" s="35" t="s">
        <v>149</v>
      </c>
      <c r="W6" s="35" t="s">
        <v>146</v>
      </c>
      <c r="X6" s="35" t="s">
        <v>147</v>
      </c>
      <c r="Y6" s="35" t="s">
        <v>148</v>
      </c>
      <c r="Z6" s="35" t="s">
        <v>149</v>
      </c>
      <c r="AA6" s="35" t="s">
        <v>146</v>
      </c>
      <c r="AB6" s="35" t="s">
        <v>147</v>
      </c>
      <c r="AC6" s="35" t="s">
        <v>148</v>
      </c>
      <c r="AD6" s="35" t="s">
        <v>149</v>
      </c>
      <c r="AE6" s="35" t="s">
        <v>146</v>
      </c>
      <c r="AF6" s="35" t="s">
        <v>147</v>
      </c>
      <c r="AG6" s="35" t="s">
        <v>148</v>
      </c>
      <c r="AH6" s="35" t="s">
        <v>149</v>
      </c>
      <c r="AI6" s="35" t="s">
        <v>146</v>
      </c>
      <c r="AJ6" s="35" t="s">
        <v>147</v>
      </c>
      <c r="AK6" s="35" t="s">
        <v>148</v>
      </c>
      <c r="AL6" s="35" t="s">
        <v>149</v>
      </c>
      <c r="AM6" s="35" t="s">
        <v>146</v>
      </c>
      <c r="AN6" s="35" t="s">
        <v>147</v>
      </c>
      <c r="AO6" s="35" t="s">
        <v>148</v>
      </c>
      <c r="AP6" s="35" t="s">
        <v>149</v>
      </c>
      <c r="AQ6" s="35" t="s">
        <v>146</v>
      </c>
      <c r="AR6" s="35" t="s">
        <v>147</v>
      </c>
      <c r="AS6" s="35" t="s">
        <v>148</v>
      </c>
      <c r="AT6" s="35" t="s">
        <v>149</v>
      </c>
      <c r="AU6" s="35" t="s">
        <v>146</v>
      </c>
      <c r="AV6" s="35" t="s">
        <v>147</v>
      </c>
      <c r="AW6" s="35" t="s">
        <v>148</v>
      </c>
      <c r="AX6" s="35" t="s">
        <v>149</v>
      </c>
      <c r="AY6" s="35" t="s">
        <v>146</v>
      </c>
      <c r="AZ6" s="35" t="s">
        <v>147</v>
      </c>
      <c r="BA6" s="35" t="s">
        <v>148</v>
      </c>
      <c r="BB6" s="35" t="s">
        <v>149</v>
      </c>
      <c r="BC6" s="35" t="s">
        <v>146</v>
      </c>
      <c r="BD6" s="35" t="s">
        <v>147</v>
      </c>
      <c r="BE6" s="35" t="s">
        <v>148</v>
      </c>
      <c r="BF6" s="35" t="s">
        <v>149</v>
      </c>
      <c r="BG6" s="35" t="s">
        <v>146</v>
      </c>
      <c r="BH6" s="35" t="s">
        <v>147</v>
      </c>
      <c r="BI6" s="35" t="s">
        <v>148</v>
      </c>
      <c r="BJ6" s="35" t="s">
        <v>149</v>
      </c>
      <c r="BK6" s="35" t="s">
        <v>146</v>
      </c>
      <c r="BL6" s="35" t="s">
        <v>147</v>
      </c>
      <c r="BM6" s="35" t="s">
        <v>148</v>
      </c>
      <c r="BN6" s="35" t="s">
        <v>149</v>
      </c>
      <c r="BO6" s="35" t="s">
        <v>146</v>
      </c>
      <c r="BP6" s="35" t="s">
        <v>147</v>
      </c>
      <c r="BQ6" s="35" t="s">
        <v>148</v>
      </c>
      <c r="BR6" s="35" t="s">
        <v>149</v>
      </c>
      <c r="BS6" s="35" t="s">
        <v>146</v>
      </c>
      <c r="BT6" s="35" t="s">
        <v>147</v>
      </c>
      <c r="BU6" s="35" t="s">
        <v>148</v>
      </c>
      <c r="BV6" s="35" t="s">
        <v>149</v>
      </c>
      <c r="BW6" s="35" t="s">
        <v>146</v>
      </c>
      <c r="BX6" s="35" t="s">
        <v>147</v>
      </c>
      <c r="BY6" s="35" t="s">
        <v>148</v>
      </c>
      <c r="BZ6" s="35" t="s">
        <v>149</v>
      </c>
      <c r="CA6" s="35" t="s">
        <v>146</v>
      </c>
      <c r="CB6" s="35" t="s">
        <v>147</v>
      </c>
      <c r="CC6" s="35" t="s">
        <v>148</v>
      </c>
      <c r="CD6" s="35" t="s">
        <v>149</v>
      </c>
      <c r="CE6" s="35" t="s">
        <v>146</v>
      </c>
      <c r="CF6" s="35" t="s">
        <v>147</v>
      </c>
      <c r="CG6" s="35" t="s">
        <v>148</v>
      </c>
      <c r="CH6" s="35" t="s">
        <v>149</v>
      </c>
      <c r="CI6" s="35" t="s">
        <v>146</v>
      </c>
      <c r="CJ6" s="35" t="s">
        <v>147</v>
      </c>
      <c r="CK6" s="35" t="s">
        <v>148</v>
      </c>
      <c r="CL6" s="35" t="s">
        <v>149</v>
      </c>
      <c r="CM6" s="35" t="s">
        <v>146</v>
      </c>
      <c r="CN6" s="35" t="s">
        <v>147</v>
      </c>
      <c r="CO6" s="35" t="s">
        <v>148</v>
      </c>
      <c r="CP6" s="35" t="s">
        <v>149</v>
      </c>
      <c r="CQ6" s="35" t="s">
        <v>146</v>
      </c>
      <c r="CR6" s="35" t="s">
        <v>147</v>
      </c>
      <c r="CS6" s="35" t="s">
        <v>148</v>
      </c>
      <c r="CT6" s="35" t="s">
        <v>149</v>
      </c>
      <c r="CU6" s="35" t="s">
        <v>146</v>
      </c>
      <c r="CV6" s="35" t="s">
        <v>147</v>
      </c>
      <c r="CW6" s="35" t="s">
        <v>148</v>
      </c>
      <c r="CX6" s="35" t="s">
        <v>149</v>
      </c>
      <c r="CY6" s="35" t="s">
        <v>146</v>
      </c>
      <c r="CZ6" s="35" t="s">
        <v>147</v>
      </c>
      <c r="DA6" s="35" t="s">
        <v>148</v>
      </c>
      <c r="DB6" s="35" t="s">
        <v>149</v>
      </c>
      <c r="DC6" s="35" t="s">
        <v>146</v>
      </c>
      <c r="DD6" s="35" t="s">
        <v>147</v>
      </c>
      <c r="DE6" s="35" t="s">
        <v>148</v>
      </c>
      <c r="DF6" s="35" t="s">
        <v>149</v>
      </c>
      <c r="DG6" s="35" t="s">
        <v>146</v>
      </c>
      <c r="DH6" s="35" t="s">
        <v>147</v>
      </c>
      <c r="DI6" s="35" t="s">
        <v>148</v>
      </c>
      <c r="DJ6" s="35" t="s">
        <v>149</v>
      </c>
      <c r="DK6" s="35" t="s">
        <v>146</v>
      </c>
      <c r="DL6" s="35" t="s">
        <v>147</v>
      </c>
      <c r="DM6" s="35" t="s">
        <v>148</v>
      </c>
      <c r="DN6" s="35" t="s">
        <v>149</v>
      </c>
      <c r="DO6" s="35" t="s">
        <v>146</v>
      </c>
      <c r="DP6" s="35" t="s">
        <v>147</v>
      </c>
      <c r="DQ6" s="35" t="s">
        <v>148</v>
      </c>
      <c r="DR6" s="35" t="s">
        <v>149</v>
      </c>
      <c r="DS6" s="35" t="s">
        <v>146</v>
      </c>
      <c r="DT6" s="35" t="s">
        <v>147</v>
      </c>
      <c r="DU6" s="35" t="s">
        <v>148</v>
      </c>
      <c r="DV6" s="35" t="s">
        <v>149</v>
      </c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</row>
    <row r="9" customFormat="false" ht="12.75" hidden="false" customHeight="false" outlineLevel="0" collapsed="false">
      <c r="A9" s="0" t="s">
        <v>150</v>
      </c>
    </row>
    <row r="10" customFormat="false" ht="12.75" hidden="false" customHeight="false" outlineLevel="0" collapsed="false">
      <c r="B10" s="0" t="s">
        <v>151</v>
      </c>
      <c r="D10" s="0" t="s">
        <v>16</v>
      </c>
      <c r="G10" s="36" t="n">
        <v>732.5</v>
      </c>
      <c r="H10" s="36" t="n">
        <v>739.3</v>
      </c>
      <c r="I10" s="36" t="n">
        <v>743.9</v>
      </c>
      <c r="J10" s="36" t="n">
        <v>743.9</v>
      </c>
      <c r="K10" s="36" t="n">
        <v>732.5</v>
      </c>
      <c r="L10" s="36" t="n">
        <v>739.3</v>
      </c>
      <c r="M10" s="36" t="n">
        <v>743.9</v>
      </c>
      <c r="N10" s="36" t="n">
        <v>743.9</v>
      </c>
      <c r="O10" s="36" t="n">
        <v>732.5</v>
      </c>
      <c r="P10" s="36" t="n">
        <v>739.3</v>
      </c>
      <c r="Q10" s="36" t="n">
        <v>743.9</v>
      </c>
      <c r="R10" s="36" t="n">
        <v>743.9</v>
      </c>
      <c r="S10" s="36" t="n">
        <v>732.5</v>
      </c>
      <c r="T10" s="36" t="n">
        <v>739.3</v>
      </c>
      <c r="U10" s="36" t="n">
        <v>743.9</v>
      </c>
      <c r="V10" s="36" t="n">
        <v>743.9</v>
      </c>
      <c r="W10" s="36" t="n">
        <v>732.5</v>
      </c>
      <c r="X10" s="36" t="n">
        <v>739.3</v>
      </c>
      <c r="Y10" s="36" t="n">
        <v>743.9</v>
      </c>
      <c r="Z10" s="36" t="n">
        <v>743.9</v>
      </c>
      <c r="AA10" s="36" t="n">
        <v>732.5</v>
      </c>
      <c r="AB10" s="36" t="n">
        <v>739.3</v>
      </c>
      <c r="AC10" s="36" t="n">
        <v>743.9</v>
      </c>
      <c r="AD10" s="36" t="n">
        <v>743.9</v>
      </c>
      <c r="AE10" s="36" t="n">
        <v>732.5</v>
      </c>
      <c r="AF10" s="36" t="n">
        <v>739.3</v>
      </c>
      <c r="AG10" s="36" t="n">
        <v>743.9</v>
      </c>
      <c r="AH10" s="36" t="n">
        <v>743.9</v>
      </c>
      <c r="AI10" s="36" t="n">
        <v>732.5</v>
      </c>
      <c r="AJ10" s="36" t="n">
        <v>739.3</v>
      </c>
      <c r="AK10" s="36" t="n">
        <v>743.9</v>
      </c>
      <c r="AL10" s="36" t="n">
        <v>743.9</v>
      </c>
      <c r="AM10" s="36" t="n">
        <v>732.5</v>
      </c>
      <c r="AN10" s="36" t="n">
        <v>739.3</v>
      </c>
      <c r="AO10" s="36" t="n">
        <v>743.9</v>
      </c>
      <c r="AP10" s="36" t="n">
        <v>743.9</v>
      </c>
      <c r="AQ10" s="36" t="n">
        <v>732.5</v>
      </c>
      <c r="AR10" s="36" t="n">
        <v>739.3</v>
      </c>
      <c r="AS10" s="36" t="n">
        <v>743.9</v>
      </c>
      <c r="AT10" s="36" t="n">
        <v>743.9</v>
      </c>
      <c r="AU10" s="36" t="n">
        <v>732.5</v>
      </c>
      <c r="AV10" s="36" t="n">
        <v>739.3</v>
      </c>
      <c r="AW10" s="36" t="n">
        <v>743.9</v>
      </c>
      <c r="AX10" s="36" t="n">
        <v>743.9</v>
      </c>
      <c r="AY10" s="36" t="n">
        <v>732.5</v>
      </c>
      <c r="AZ10" s="36" t="n">
        <v>739.3</v>
      </c>
      <c r="BA10" s="36" t="n">
        <v>743.9</v>
      </c>
      <c r="BB10" s="36" t="n">
        <v>743.9</v>
      </c>
      <c r="BC10" s="36" t="n">
        <v>732.5</v>
      </c>
      <c r="BD10" s="36" t="n">
        <v>739.3</v>
      </c>
      <c r="BE10" s="36" t="n">
        <v>743.9</v>
      </c>
      <c r="BF10" s="36" t="n">
        <v>743.9</v>
      </c>
      <c r="BG10" s="36" t="n">
        <v>732.5</v>
      </c>
      <c r="BH10" s="36" t="n">
        <v>739.3</v>
      </c>
      <c r="BI10" s="36" t="n">
        <v>743.9</v>
      </c>
      <c r="BJ10" s="36" t="n">
        <v>743.9</v>
      </c>
      <c r="BK10" s="36" t="n">
        <v>732.5</v>
      </c>
      <c r="BL10" s="36" t="n">
        <v>739.3</v>
      </c>
      <c r="BM10" s="36" t="n">
        <v>743.9</v>
      </c>
      <c r="BN10" s="36" t="n">
        <v>743.9</v>
      </c>
      <c r="BO10" s="36" t="n">
        <v>732.5</v>
      </c>
      <c r="BP10" s="36" t="n">
        <v>739.3</v>
      </c>
      <c r="BQ10" s="36" t="n">
        <v>743.9</v>
      </c>
      <c r="BR10" s="36" t="n">
        <v>743.9</v>
      </c>
      <c r="BS10" s="36" t="n">
        <v>732.5</v>
      </c>
      <c r="BT10" s="36" t="n">
        <v>739.3</v>
      </c>
      <c r="BU10" s="36" t="n">
        <v>743.9</v>
      </c>
      <c r="BV10" s="36" t="n">
        <v>743.9</v>
      </c>
      <c r="BW10" s="36" t="n">
        <v>732.5</v>
      </c>
      <c r="BX10" s="36" t="n">
        <v>739.3</v>
      </c>
      <c r="BY10" s="36" t="n">
        <v>743.9</v>
      </c>
      <c r="BZ10" s="36" t="n">
        <v>743.9</v>
      </c>
      <c r="CA10" s="36" t="n">
        <v>732.5</v>
      </c>
      <c r="CB10" s="36" t="n">
        <v>739.3</v>
      </c>
      <c r="CC10" s="36" t="n">
        <v>743.9</v>
      </c>
      <c r="CD10" s="36" t="n">
        <v>743.9</v>
      </c>
      <c r="CE10" s="36" t="n">
        <v>732.5</v>
      </c>
      <c r="CF10" s="36" t="n">
        <v>739.3</v>
      </c>
      <c r="CG10" s="36" t="n">
        <v>743.9</v>
      </c>
      <c r="CH10" s="36" t="n">
        <v>743.9</v>
      </c>
      <c r="CI10" s="36" t="n">
        <v>732.5</v>
      </c>
      <c r="CJ10" s="36" t="n">
        <v>739.3</v>
      </c>
      <c r="CK10" s="36" t="n">
        <v>743.9</v>
      </c>
      <c r="CL10" s="36" t="n">
        <v>743.9</v>
      </c>
      <c r="CM10" s="36" t="n">
        <v>732.5</v>
      </c>
      <c r="CN10" s="36" t="n">
        <v>739.3</v>
      </c>
      <c r="CO10" s="36" t="n">
        <v>743.9</v>
      </c>
      <c r="CP10" s="36" t="n">
        <v>743.9</v>
      </c>
      <c r="CQ10" s="36" t="n">
        <v>732.5</v>
      </c>
      <c r="CR10" s="36" t="n">
        <v>739.3</v>
      </c>
      <c r="CS10" s="36" t="n">
        <v>743.9</v>
      </c>
      <c r="CT10" s="36" t="n">
        <v>743.9</v>
      </c>
      <c r="CU10" s="36" t="n">
        <v>732.5</v>
      </c>
      <c r="CV10" s="36" t="n">
        <v>739.3</v>
      </c>
      <c r="CW10" s="36" t="n">
        <v>743.9</v>
      </c>
      <c r="CX10" s="36" t="n">
        <v>743.9</v>
      </c>
      <c r="CY10" s="36" t="n">
        <v>732.5</v>
      </c>
      <c r="CZ10" s="36" t="n">
        <v>739.3</v>
      </c>
      <c r="DA10" s="36" t="n">
        <v>743.9</v>
      </c>
      <c r="DB10" s="36" t="n">
        <v>743.9</v>
      </c>
      <c r="DC10" s="36" t="n">
        <v>732.5</v>
      </c>
      <c r="DD10" s="36" t="n">
        <v>739.3</v>
      </c>
      <c r="DE10" s="36" t="n">
        <v>743.9</v>
      </c>
      <c r="DF10" s="36" t="n">
        <v>743.9</v>
      </c>
      <c r="DG10" s="36" t="n">
        <v>732.5</v>
      </c>
      <c r="DH10" s="36" t="n">
        <v>739.3</v>
      </c>
      <c r="DI10" s="36" t="n">
        <v>743.9</v>
      </c>
      <c r="DJ10" s="36" t="n">
        <v>743.9</v>
      </c>
      <c r="DK10" s="36" t="n">
        <v>732.5</v>
      </c>
      <c r="DL10" s="36" t="n">
        <v>739.3</v>
      </c>
      <c r="DM10" s="36" t="n">
        <v>743.9</v>
      </c>
      <c r="DN10" s="36" t="n">
        <v>743.9</v>
      </c>
      <c r="DO10" s="36" t="n">
        <v>732.5</v>
      </c>
      <c r="DP10" s="36" t="n">
        <v>739.3</v>
      </c>
      <c r="DQ10" s="36" t="n">
        <v>743.9</v>
      </c>
      <c r="DR10" s="36" t="n">
        <v>743.9</v>
      </c>
      <c r="DS10" s="36" t="n">
        <v>732.5</v>
      </c>
      <c r="DT10" s="36" t="n">
        <v>739.3</v>
      </c>
      <c r="DU10" s="36" t="n">
        <v>743.9</v>
      </c>
      <c r="DV10" s="36" t="n">
        <v>743.9</v>
      </c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</row>
    <row r="11" customFormat="false" ht="12.75" hidden="false" customHeight="false" outlineLevel="0" collapsed="false">
      <c r="B11" s="0" t="s">
        <v>152</v>
      </c>
      <c r="D11" s="0" t="s">
        <v>16</v>
      </c>
      <c r="G11" s="36" t="n">
        <v>18.3125</v>
      </c>
      <c r="H11" s="36" t="n">
        <v>18.4825</v>
      </c>
      <c r="I11" s="36" t="n">
        <v>18.5975</v>
      </c>
      <c r="J11" s="36" t="n">
        <v>18.5975</v>
      </c>
      <c r="K11" s="36" t="n">
        <v>18.3125</v>
      </c>
      <c r="L11" s="36" t="n">
        <v>18.4825</v>
      </c>
      <c r="M11" s="36" t="n">
        <v>18.5975</v>
      </c>
      <c r="N11" s="36" t="n">
        <v>18.5975</v>
      </c>
      <c r="O11" s="36" t="n">
        <v>18.3125</v>
      </c>
      <c r="P11" s="36" t="n">
        <v>18.4825</v>
      </c>
      <c r="Q11" s="36" t="n">
        <v>18.5975</v>
      </c>
      <c r="R11" s="36" t="n">
        <v>18.5975</v>
      </c>
      <c r="S11" s="36" t="n">
        <v>18.3125</v>
      </c>
      <c r="T11" s="36" t="n">
        <v>18.4825</v>
      </c>
      <c r="U11" s="36" t="n">
        <v>18.5975</v>
      </c>
      <c r="V11" s="36" t="n">
        <v>18.5975</v>
      </c>
      <c r="W11" s="36" t="n">
        <v>18.3125</v>
      </c>
      <c r="X11" s="36" t="n">
        <v>18.4825</v>
      </c>
      <c r="Y11" s="36" t="n">
        <v>18.5975</v>
      </c>
      <c r="Z11" s="36" t="n">
        <v>18.5975</v>
      </c>
      <c r="AA11" s="36" t="n">
        <v>18.3125</v>
      </c>
      <c r="AB11" s="36" t="n">
        <v>18.4825</v>
      </c>
      <c r="AC11" s="36" t="n">
        <v>18.5975</v>
      </c>
      <c r="AD11" s="36" t="n">
        <v>18.5975</v>
      </c>
      <c r="AE11" s="36" t="n">
        <v>18.3125</v>
      </c>
      <c r="AF11" s="36" t="n">
        <v>18.4825</v>
      </c>
      <c r="AG11" s="36" t="n">
        <v>18.5975</v>
      </c>
      <c r="AH11" s="36" t="n">
        <v>18.5975</v>
      </c>
      <c r="AI11" s="36" t="n">
        <v>18.3125</v>
      </c>
      <c r="AJ11" s="36" t="n">
        <v>18.4825</v>
      </c>
      <c r="AK11" s="36" t="n">
        <v>18.5975</v>
      </c>
      <c r="AL11" s="36" t="n">
        <v>18.5975</v>
      </c>
      <c r="AM11" s="36" t="n">
        <v>18.3125</v>
      </c>
      <c r="AN11" s="36" t="n">
        <v>18.4825</v>
      </c>
      <c r="AO11" s="36" t="n">
        <v>18.5975</v>
      </c>
      <c r="AP11" s="36" t="n">
        <v>18.5975</v>
      </c>
      <c r="AQ11" s="36" t="n">
        <v>18.3125</v>
      </c>
      <c r="AR11" s="36" t="n">
        <v>18.4825</v>
      </c>
      <c r="AS11" s="36" t="n">
        <v>18.5975</v>
      </c>
      <c r="AT11" s="36" t="n">
        <v>18.5975</v>
      </c>
      <c r="AU11" s="36" t="n">
        <v>18.3125</v>
      </c>
      <c r="AV11" s="36" t="n">
        <v>18.4825</v>
      </c>
      <c r="AW11" s="36" t="n">
        <v>18.5975</v>
      </c>
      <c r="AX11" s="36" t="n">
        <v>18.5975</v>
      </c>
      <c r="AY11" s="36" t="n">
        <v>18.3125</v>
      </c>
      <c r="AZ11" s="36" t="n">
        <v>18.4825</v>
      </c>
      <c r="BA11" s="36" t="n">
        <v>18.5975</v>
      </c>
      <c r="BB11" s="36" t="n">
        <v>18.5975</v>
      </c>
      <c r="BC11" s="36" t="n">
        <v>18.3125</v>
      </c>
      <c r="BD11" s="36" t="n">
        <v>18.4825</v>
      </c>
      <c r="BE11" s="36" t="n">
        <v>18.5975</v>
      </c>
      <c r="BF11" s="36" t="n">
        <v>18.5975</v>
      </c>
      <c r="BG11" s="36" t="n">
        <v>18.3125</v>
      </c>
      <c r="BH11" s="36" t="n">
        <v>18.4825</v>
      </c>
      <c r="BI11" s="36" t="n">
        <v>18.5975</v>
      </c>
      <c r="BJ11" s="36" t="n">
        <v>18.5975</v>
      </c>
      <c r="BK11" s="36" t="n">
        <v>18.3125</v>
      </c>
      <c r="BL11" s="36" t="n">
        <v>18.4825</v>
      </c>
      <c r="BM11" s="36" t="n">
        <v>18.5975</v>
      </c>
      <c r="BN11" s="36" t="n">
        <v>18.5975</v>
      </c>
      <c r="BO11" s="36" t="n">
        <v>18.3125</v>
      </c>
      <c r="BP11" s="36" t="n">
        <v>18.4825</v>
      </c>
      <c r="BQ11" s="36" t="n">
        <v>18.5975</v>
      </c>
      <c r="BR11" s="36" t="n">
        <v>18.5975</v>
      </c>
      <c r="BS11" s="36" t="n">
        <v>18.3125</v>
      </c>
      <c r="BT11" s="36" t="n">
        <v>18.4825</v>
      </c>
      <c r="BU11" s="36" t="n">
        <v>18.5975</v>
      </c>
      <c r="BV11" s="36" t="n">
        <v>18.5975</v>
      </c>
      <c r="BW11" s="36" t="n">
        <v>18.3125</v>
      </c>
      <c r="BX11" s="36" t="n">
        <v>18.4825</v>
      </c>
      <c r="BY11" s="36" t="n">
        <v>18.5975</v>
      </c>
      <c r="BZ11" s="36" t="n">
        <v>18.5975</v>
      </c>
      <c r="CA11" s="36" t="n">
        <v>18.3125</v>
      </c>
      <c r="CB11" s="36" t="n">
        <v>18.4825</v>
      </c>
      <c r="CC11" s="36" t="n">
        <v>18.5975</v>
      </c>
      <c r="CD11" s="36" t="n">
        <v>18.5975</v>
      </c>
      <c r="CE11" s="36" t="n">
        <v>18.3125</v>
      </c>
      <c r="CF11" s="36" t="n">
        <v>18.4825</v>
      </c>
      <c r="CG11" s="36" t="n">
        <v>18.5975</v>
      </c>
      <c r="CH11" s="36" t="n">
        <v>18.5975</v>
      </c>
      <c r="CI11" s="36" t="n">
        <v>18.3125</v>
      </c>
      <c r="CJ11" s="36" t="n">
        <v>18.4825</v>
      </c>
      <c r="CK11" s="36" t="n">
        <v>18.5975</v>
      </c>
      <c r="CL11" s="36" t="n">
        <v>18.5975</v>
      </c>
      <c r="CM11" s="36" t="n">
        <v>18.3125</v>
      </c>
      <c r="CN11" s="36" t="n">
        <v>18.4825</v>
      </c>
      <c r="CO11" s="36" t="n">
        <v>18.5975</v>
      </c>
      <c r="CP11" s="36" t="n">
        <v>18.5975</v>
      </c>
      <c r="CQ11" s="36" t="n">
        <v>18.3125</v>
      </c>
      <c r="CR11" s="36" t="n">
        <v>18.4825</v>
      </c>
      <c r="CS11" s="36" t="n">
        <v>18.5975</v>
      </c>
      <c r="CT11" s="36" t="n">
        <v>18.5975</v>
      </c>
      <c r="CU11" s="36" t="n">
        <v>18.3125</v>
      </c>
      <c r="CV11" s="36" t="n">
        <v>18.4825</v>
      </c>
      <c r="CW11" s="36" t="n">
        <v>18.5975</v>
      </c>
      <c r="CX11" s="36" t="n">
        <v>18.5975</v>
      </c>
      <c r="CY11" s="36" t="n">
        <v>18.3125</v>
      </c>
      <c r="CZ11" s="36" t="n">
        <v>18.4825</v>
      </c>
      <c r="DA11" s="36" t="n">
        <v>18.5975</v>
      </c>
      <c r="DB11" s="36" t="n">
        <v>18.5975</v>
      </c>
      <c r="DC11" s="36" t="n">
        <v>18.3125</v>
      </c>
      <c r="DD11" s="36" t="n">
        <v>18.4825</v>
      </c>
      <c r="DE11" s="36" t="n">
        <v>18.5975</v>
      </c>
      <c r="DF11" s="36" t="n">
        <v>18.5975</v>
      </c>
      <c r="DG11" s="36" t="n">
        <v>18.3125</v>
      </c>
      <c r="DH11" s="36" t="n">
        <v>18.4825</v>
      </c>
      <c r="DI11" s="36" t="n">
        <v>18.5975</v>
      </c>
      <c r="DJ11" s="36" t="n">
        <v>18.5975</v>
      </c>
      <c r="DK11" s="36" t="n">
        <v>18.3125</v>
      </c>
      <c r="DL11" s="36" t="n">
        <v>18.4825</v>
      </c>
      <c r="DM11" s="36" t="n">
        <v>18.5975</v>
      </c>
      <c r="DN11" s="36" t="n">
        <v>18.5975</v>
      </c>
      <c r="DO11" s="36" t="n">
        <v>18.3125</v>
      </c>
      <c r="DP11" s="36" t="n">
        <v>18.4825</v>
      </c>
      <c r="DQ11" s="36" t="n">
        <v>18.5975</v>
      </c>
      <c r="DR11" s="36" t="n">
        <v>18.5975</v>
      </c>
      <c r="DS11" s="36" t="n">
        <v>18.3125</v>
      </c>
      <c r="DT11" s="36" t="n">
        <v>18.4825</v>
      </c>
      <c r="DU11" s="36" t="n">
        <v>18.5975</v>
      </c>
      <c r="DV11" s="36" t="n">
        <v>18.5975</v>
      </c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</row>
    <row r="12" customFormat="false" ht="12.75" hidden="false" customHeight="false" outlineLevel="0" collapsed="false">
      <c r="B12" s="0" t="s">
        <v>153</v>
      </c>
      <c r="D12" s="0" t="s">
        <v>16</v>
      </c>
      <c r="G12" s="36" t="n">
        <v>714.1875</v>
      </c>
      <c r="H12" s="36" t="n">
        <v>720.8175</v>
      </c>
      <c r="I12" s="36" t="n">
        <v>725.3025</v>
      </c>
      <c r="J12" s="36" t="n">
        <v>725.3025</v>
      </c>
      <c r="K12" s="36" t="n">
        <v>714.1875</v>
      </c>
      <c r="L12" s="36" t="n">
        <v>720.8175</v>
      </c>
      <c r="M12" s="36" t="n">
        <v>725.3025</v>
      </c>
      <c r="N12" s="36" t="n">
        <v>725.3025</v>
      </c>
      <c r="O12" s="36" t="n">
        <v>714.1875</v>
      </c>
      <c r="P12" s="36" t="n">
        <v>720.8175</v>
      </c>
      <c r="Q12" s="36" t="n">
        <v>725.3025</v>
      </c>
      <c r="R12" s="36" t="n">
        <v>725.3025</v>
      </c>
      <c r="S12" s="36" t="n">
        <v>714.1875</v>
      </c>
      <c r="T12" s="36" t="n">
        <v>720.8175</v>
      </c>
      <c r="U12" s="36" t="n">
        <v>725.3025</v>
      </c>
      <c r="V12" s="36" t="n">
        <v>725.3025</v>
      </c>
      <c r="W12" s="36" t="n">
        <v>714.1875</v>
      </c>
      <c r="X12" s="36" t="n">
        <v>720.8175</v>
      </c>
      <c r="Y12" s="36" t="n">
        <v>725.3025</v>
      </c>
      <c r="Z12" s="36" t="n">
        <v>725.3025</v>
      </c>
      <c r="AA12" s="36" t="n">
        <v>714.1875</v>
      </c>
      <c r="AB12" s="36" t="n">
        <v>720.8175</v>
      </c>
      <c r="AC12" s="36" t="n">
        <v>725.3025</v>
      </c>
      <c r="AD12" s="36" t="n">
        <v>725.3025</v>
      </c>
      <c r="AE12" s="36" t="n">
        <v>714.1875</v>
      </c>
      <c r="AF12" s="36" t="n">
        <v>720.8175</v>
      </c>
      <c r="AG12" s="36" t="n">
        <v>725.3025</v>
      </c>
      <c r="AH12" s="36" t="n">
        <v>725.3025</v>
      </c>
      <c r="AI12" s="36" t="n">
        <v>714.1875</v>
      </c>
      <c r="AJ12" s="36" t="n">
        <v>720.8175</v>
      </c>
      <c r="AK12" s="36" t="n">
        <v>725.3025</v>
      </c>
      <c r="AL12" s="36" t="n">
        <v>725.3025</v>
      </c>
      <c r="AM12" s="36" t="n">
        <v>714.1875</v>
      </c>
      <c r="AN12" s="36" t="n">
        <v>720.8175</v>
      </c>
      <c r="AO12" s="36" t="n">
        <v>725.3025</v>
      </c>
      <c r="AP12" s="36" t="n">
        <v>725.3025</v>
      </c>
      <c r="AQ12" s="36" t="n">
        <v>714.1875</v>
      </c>
      <c r="AR12" s="36" t="n">
        <v>720.8175</v>
      </c>
      <c r="AS12" s="36" t="n">
        <v>725.3025</v>
      </c>
      <c r="AT12" s="36" t="n">
        <v>725.3025</v>
      </c>
      <c r="AU12" s="36" t="n">
        <v>714.1875</v>
      </c>
      <c r="AV12" s="36" t="n">
        <v>720.8175</v>
      </c>
      <c r="AW12" s="36" t="n">
        <v>725.3025</v>
      </c>
      <c r="AX12" s="36" t="n">
        <v>725.3025</v>
      </c>
      <c r="AY12" s="36" t="n">
        <v>714.1875</v>
      </c>
      <c r="AZ12" s="36" t="n">
        <v>720.8175</v>
      </c>
      <c r="BA12" s="36" t="n">
        <v>725.3025</v>
      </c>
      <c r="BB12" s="36" t="n">
        <v>725.3025</v>
      </c>
      <c r="BC12" s="36" t="n">
        <v>714.1875</v>
      </c>
      <c r="BD12" s="36" t="n">
        <v>720.8175</v>
      </c>
      <c r="BE12" s="36" t="n">
        <v>725.3025</v>
      </c>
      <c r="BF12" s="36" t="n">
        <v>725.3025</v>
      </c>
      <c r="BG12" s="36" t="n">
        <v>714.1875</v>
      </c>
      <c r="BH12" s="36" t="n">
        <v>720.8175</v>
      </c>
      <c r="BI12" s="36" t="n">
        <v>725.3025</v>
      </c>
      <c r="BJ12" s="36" t="n">
        <v>725.3025</v>
      </c>
      <c r="BK12" s="36" t="n">
        <v>714.1875</v>
      </c>
      <c r="BL12" s="36" t="n">
        <v>720.8175</v>
      </c>
      <c r="BM12" s="36" t="n">
        <v>725.3025</v>
      </c>
      <c r="BN12" s="36" t="n">
        <v>725.3025</v>
      </c>
      <c r="BO12" s="36" t="n">
        <v>714.1875</v>
      </c>
      <c r="BP12" s="36" t="n">
        <v>720.8175</v>
      </c>
      <c r="BQ12" s="36" t="n">
        <v>725.3025</v>
      </c>
      <c r="BR12" s="36" t="n">
        <v>725.3025</v>
      </c>
      <c r="BS12" s="36" t="n">
        <v>714.1875</v>
      </c>
      <c r="BT12" s="36" t="n">
        <v>720.8175</v>
      </c>
      <c r="BU12" s="36" t="n">
        <v>725.3025</v>
      </c>
      <c r="BV12" s="36" t="n">
        <v>725.3025</v>
      </c>
      <c r="BW12" s="36" t="n">
        <v>714.1875</v>
      </c>
      <c r="BX12" s="36" t="n">
        <v>720.8175</v>
      </c>
      <c r="BY12" s="36" t="n">
        <v>725.3025</v>
      </c>
      <c r="BZ12" s="36" t="n">
        <v>725.3025</v>
      </c>
      <c r="CA12" s="36" t="n">
        <v>714.1875</v>
      </c>
      <c r="CB12" s="36" t="n">
        <v>720.8175</v>
      </c>
      <c r="CC12" s="36" t="n">
        <v>725.3025</v>
      </c>
      <c r="CD12" s="36" t="n">
        <v>725.3025</v>
      </c>
      <c r="CE12" s="36" t="n">
        <v>714.1875</v>
      </c>
      <c r="CF12" s="36" t="n">
        <v>720.8175</v>
      </c>
      <c r="CG12" s="36" t="n">
        <v>725.3025</v>
      </c>
      <c r="CH12" s="36" t="n">
        <v>725.3025</v>
      </c>
      <c r="CI12" s="36" t="n">
        <v>714.1875</v>
      </c>
      <c r="CJ12" s="36" t="n">
        <v>720.8175</v>
      </c>
      <c r="CK12" s="36" t="n">
        <v>725.3025</v>
      </c>
      <c r="CL12" s="36" t="n">
        <v>725.3025</v>
      </c>
      <c r="CM12" s="36" t="n">
        <v>714.1875</v>
      </c>
      <c r="CN12" s="36" t="n">
        <v>720.8175</v>
      </c>
      <c r="CO12" s="36" t="n">
        <v>725.3025</v>
      </c>
      <c r="CP12" s="36" t="n">
        <v>725.3025</v>
      </c>
      <c r="CQ12" s="36" t="n">
        <v>714.1875</v>
      </c>
      <c r="CR12" s="36" t="n">
        <v>720.8175</v>
      </c>
      <c r="CS12" s="36" t="n">
        <v>725.3025</v>
      </c>
      <c r="CT12" s="36" t="n">
        <v>725.3025</v>
      </c>
      <c r="CU12" s="36" t="n">
        <v>714.1875</v>
      </c>
      <c r="CV12" s="36" t="n">
        <v>720.8175</v>
      </c>
      <c r="CW12" s="36" t="n">
        <v>725.3025</v>
      </c>
      <c r="CX12" s="36" t="n">
        <v>725.3025</v>
      </c>
      <c r="CY12" s="36" t="n">
        <v>714.1875</v>
      </c>
      <c r="CZ12" s="36" t="n">
        <v>720.8175</v>
      </c>
      <c r="DA12" s="36" t="n">
        <v>725.3025</v>
      </c>
      <c r="DB12" s="36" t="n">
        <v>725.3025</v>
      </c>
      <c r="DC12" s="36" t="n">
        <v>714.1875</v>
      </c>
      <c r="DD12" s="36" t="n">
        <v>720.8175</v>
      </c>
      <c r="DE12" s="36" t="n">
        <v>725.3025</v>
      </c>
      <c r="DF12" s="36" t="n">
        <v>725.3025</v>
      </c>
      <c r="DG12" s="36" t="n">
        <v>714.1875</v>
      </c>
      <c r="DH12" s="36" t="n">
        <v>720.8175</v>
      </c>
      <c r="DI12" s="36" t="n">
        <v>725.3025</v>
      </c>
      <c r="DJ12" s="36" t="n">
        <v>725.3025</v>
      </c>
      <c r="DK12" s="36" t="n">
        <v>714.1875</v>
      </c>
      <c r="DL12" s="36" t="n">
        <v>720.8175</v>
      </c>
      <c r="DM12" s="36" t="n">
        <v>725.3025</v>
      </c>
      <c r="DN12" s="36" t="n">
        <v>725.3025</v>
      </c>
      <c r="DO12" s="36" t="n">
        <v>714.1875</v>
      </c>
      <c r="DP12" s="36" t="n">
        <v>720.8175</v>
      </c>
      <c r="DQ12" s="36" t="n">
        <v>725.3025</v>
      </c>
      <c r="DR12" s="36" t="n">
        <v>725.3025</v>
      </c>
      <c r="DS12" s="36" t="n">
        <v>714.1875</v>
      </c>
      <c r="DT12" s="36" t="n">
        <v>720.8175</v>
      </c>
      <c r="DU12" s="36" t="n">
        <v>725.3025</v>
      </c>
      <c r="DV12" s="36" t="n">
        <v>725.3025</v>
      </c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</row>
    <row r="13" customFormat="false" ht="12.75" hidden="false" customHeight="false" outlineLevel="0" collapsed="false">
      <c r="B13" s="0" t="s">
        <v>154</v>
      </c>
      <c r="D13" s="0" t="s">
        <v>155</v>
      </c>
      <c r="G13" s="36" t="n">
        <v>6587</v>
      </c>
      <c r="H13" s="36" t="n">
        <v>6793</v>
      </c>
      <c r="I13" s="36" t="n">
        <v>6594</v>
      </c>
      <c r="J13" s="36" t="n">
        <v>6594</v>
      </c>
      <c r="K13" s="36" t="n">
        <v>6587</v>
      </c>
      <c r="L13" s="36" t="n">
        <v>6793</v>
      </c>
      <c r="M13" s="36" t="n">
        <v>6594</v>
      </c>
      <c r="N13" s="36" t="n">
        <v>6594</v>
      </c>
      <c r="O13" s="36" t="n">
        <v>6587</v>
      </c>
      <c r="P13" s="36" t="n">
        <v>6793</v>
      </c>
      <c r="Q13" s="36" t="n">
        <v>6594</v>
      </c>
      <c r="R13" s="36" t="n">
        <v>6594</v>
      </c>
      <c r="S13" s="36" t="n">
        <v>6587</v>
      </c>
      <c r="T13" s="36" t="n">
        <v>6793</v>
      </c>
      <c r="U13" s="36" t="n">
        <v>6594</v>
      </c>
      <c r="V13" s="36" t="n">
        <v>6594</v>
      </c>
      <c r="W13" s="36" t="n">
        <v>6587</v>
      </c>
      <c r="X13" s="36" t="n">
        <v>6793</v>
      </c>
      <c r="Y13" s="36" t="n">
        <v>6594</v>
      </c>
      <c r="Z13" s="36" t="n">
        <v>6594</v>
      </c>
      <c r="AA13" s="36" t="n">
        <v>6587</v>
      </c>
      <c r="AB13" s="36" t="n">
        <v>6793</v>
      </c>
      <c r="AC13" s="36" t="n">
        <v>6594</v>
      </c>
      <c r="AD13" s="36" t="n">
        <v>6594</v>
      </c>
      <c r="AE13" s="36" t="n">
        <v>6587</v>
      </c>
      <c r="AF13" s="36" t="n">
        <v>6793</v>
      </c>
      <c r="AG13" s="36" t="n">
        <v>6594</v>
      </c>
      <c r="AH13" s="36" t="n">
        <v>6594</v>
      </c>
      <c r="AI13" s="36" t="n">
        <v>6587</v>
      </c>
      <c r="AJ13" s="36" t="n">
        <v>6793</v>
      </c>
      <c r="AK13" s="36" t="n">
        <v>6594</v>
      </c>
      <c r="AL13" s="36" t="n">
        <v>6594</v>
      </c>
      <c r="AM13" s="36" t="n">
        <v>6587</v>
      </c>
      <c r="AN13" s="36" t="n">
        <v>6793</v>
      </c>
      <c r="AO13" s="36" t="n">
        <v>6594</v>
      </c>
      <c r="AP13" s="36" t="n">
        <v>6594</v>
      </c>
      <c r="AQ13" s="36" t="n">
        <v>6587</v>
      </c>
      <c r="AR13" s="36" t="n">
        <v>6793</v>
      </c>
      <c r="AS13" s="36" t="n">
        <v>6594</v>
      </c>
      <c r="AT13" s="36" t="n">
        <v>6594</v>
      </c>
      <c r="AU13" s="36" t="n">
        <v>6587</v>
      </c>
      <c r="AV13" s="36" t="n">
        <v>6793</v>
      </c>
      <c r="AW13" s="36" t="n">
        <v>6594</v>
      </c>
      <c r="AX13" s="36" t="n">
        <v>6594</v>
      </c>
      <c r="AY13" s="36" t="n">
        <v>6587</v>
      </c>
      <c r="AZ13" s="36" t="n">
        <v>6793</v>
      </c>
      <c r="BA13" s="36" t="n">
        <v>6594</v>
      </c>
      <c r="BB13" s="36" t="n">
        <v>6594</v>
      </c>
      <c r="BC13" s="36" t="n">
        <v>6587</v>
      </c>
      <c r="BD13" s="36" t="n">
        <v>6793</v>
      </c>
      <c r="BE13" s="36" t="n">
        <v>6594</v>
      </c>
      <c r="BF13" s="36" t="n">
        <v>6594</v>
      </c>
      <c r="BG13" s="36" t="n">
        <v>6587</v>
      </c>
      <c r="BH13" s="36" t="n">
        <v>6793</v>
      </c>
      <c r="BI13" s="36" t="n">
        <v>6594</v>
      </c>
      <c r="BJ13" s="36" t="n">
        <v>6594</v>
      </c>
      <c r="BK13" s="36" t="n">
        <v>6587</v>
      </c>
      <c r="BL13" s="36" t="n">
        <v>6793</v>
      </c>
      <c r="BM13" s="36" t="n">
        <v>6594</v>
      </c>
      <c r="BN13" s="36" t="n">
        <v>6594</v>
      </c>
      <c r="BO13" s="36" t="n">
        <v>6587</v>
      </c>
      <c r="BP13" s="36" t="n">
        <v>6793</v>
      </c>
      <c r="BQ13" s="36" t="n">
        <v>6594</v>
      </c>
      <c r="BR13" s="36" t="n">
        <v>6594</v>
      </c>
      <c r="BS13" s="36" t="n">
        <v>6587</v>
      </c>
      <c r="BT13" s="36" t="n">
        <v>6793</v>
      </c>
      <c r="BU13" s="36" t="n">
        <v>6594</v>
      </c>
      <c r="BV13" s="36" t="n">
        <v>6594</v>
      </c>
      <c r="BW13" s="36" t="n">
        <v>6587</v>
      </c>
      <c r="BX13" s="36" t="n">
        <v>6793</v>
      </c>
      <c r="BY13" s="36" t="n">
        <v>6594</v>
      </c>
      <c r="BZ13" s="36" t="n">
        <v>6594</v>
      </c>
      <c r="CA13" s="36" t="n">
        <v>6587</v>
      </c>
      <c r="CB13" s="36" t="n">
        <v>6793</v>
      </c>
      <c r="CC13" s="36" t="n">
        <v>6594</v>
      </c>
      <c r="CD13" s="36" t="n">
        <v>6594</v>
      </c>
      <c r="CE13" s="36" t="n">
        <v>6587</v>
      </c>
      <c r="CF13" s="36" t="n">
        <v>6793</v>
      </c>
      <c r="CG13" s="36" t="n">
        <v>6594</v>
      </c>
      <c r="CH13" s="36" t="n">
        <v>6594</v>
      </c>
      <c r="CI13" s="36" t="n">
        <v>6587</v>
      </c>
      <c r="CJ13" s="36" t="n">
        <v>6793</v>
      </c>
      <c r="CK13" s="36" t="n">
        <v>6594</v>
      </c>
      <c r="CL13" s="36" t="n">
        <v>6594</v>
      </c>
      <c r="CM13" s="36" t="n">
        <v>6587</v>
      </c>
      <c r="CN13" s="36" t="n">
        <v>6793</v>
      </c>
      <c r="CO13" s="36" t="n">
        <v>6594</v>
      </c>
      <c r="CP13" s="36" t="n">
        <v>6594</v>
      </c>
      <c r="CQ13" s="36" t="n">
        <v>6587</v>
      </c>
      <c r="CR13" s="36" t="n">
        <v>6793</v>
      </c>
      <c r="CS13" s="36" t="n">
        <v>6594</v>
      </c>
      <c r="CT13" s="36" t="n">
        <v>6594</v>
      </c>
      <c r="CU13" s="36" t="n">
        <v>6587</v>
      </c>
      <c r="CV13" s="36" t="n">
        <v>6793</v>
      </c>
      <c r="CW13" s="36" t="n">
        <v>6594</v>
      </c>
      <c r="CX13" s="36" t="n">
        <v>6594</v>
      </c>
      <c r="CY13" s="36" t="n">
        <v>6587</v>
      </c>
      <c r="CZ13" s="36" t="n">
        <v>6793</v>
      </c>
      <c r="DA13" s="36" t="n">
        <v>6594</v>
      </c>
      <c r="DB13" s="36" t="n">
        <v>6594</v>
      </c>
      <c r="DC13" s="36" t="n">
        <v>6587</v>
      </c>
      <c r="DD13" s="36" t="n">
        <v>6793</v>
      </c>
      <c r="DE13" s="36" t="n">
        <v>6594</v>
      </c>
      <c r="DF13" s="36" t="n">
        <v>6594</v>
      </c>
      <c r="DG13" s="36" t="n">
        <v>6587</v>
      </c>
      <c r="DH13" s="36" t="n">
        <v>6793</v>
      </c>
      <c r="DI13" s="36" t="n">
        <v>6594</v>
      </c>
      <c r="DJ13" s="36" t="n">
        <v>6594</v>
      </c>
      <c r="DK13" s="36" t="n">
        <v>6587</v>
      </c>
      <c r="DL13" s="36" t="n">
        <v>6793</v>
      </c>
      <c r="DM13" s="36" t="n">
        <v>6594</v>
      </c>
      <c r="DN13" s="36" t="n">
        <v>6594</v>
      </c>
      <c r="DO13" s="36" t="n">
        <v>6587</v>
      </c>
      <c r="DP13" s="36" t="n">
        <v>6793</v>
      </c>
      <c r="DQ13" s="36" t="n">
        <v>6594</v>
      </c>
      <c r="DR13" s="36" t="n">
        <v>6594</v>
      </c>
      <c r="DS13" s="36" t="n">
        <v>6587</v>
      </c>
      <c r="DT13" s="36" t="n">
        <v>6793</v>
      </c>
      <c r="DU13" s="36" t="n">
        <v>6594</v>
      </c>
      <c r="DV13" s="36" t="n">
        <v>6594</v>
      </c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</row>
    <row r="14" customFormat="false" ht="12.75" hidden="false" customHeight="false" outlineLevel="0" collapsed="false">
      <c r="B14" s="0" t="s">
        <v>156</v>
      </c>
      <c r="D14" s="0" t="s">
        <v>155</v>
      </c>
      <c r="G14" s="36" t="n">
        <v>6755.89743589744</v>
      </c>
      <c r="H14" s="36" t="n">
        <v>6967.17948717949</v>
      </c>
      <c r="I14" s="36" t="n">
        <v>6763.07692307692</v>
      </c>
      <c r="J14" s="36" t="n">
        <v>6763.07692307692</v>
      </c>
      <c r="K14" s="36" t="n">
        <v>6755.89743589744</v>
      </c>
      <c r="L14" s="36" t="n">
        <v>6967.17948717949</v>
      </c>
      <c r="M14" s="36" t="n">
        <v>6763.07692307692</v>
      </c>
      <c r="N14" s="36" t="n">
        <v>6763.07692307692</v>
      </c>
      <c r="O14" s="36" t="n">
        <v>6755.89743589744</v>
      </c>
      <c r="P14" s="36" t="n">
        <v>6967.17948717949</v>
      </c>
      <c r="Q14" s="36" t="n">
        <v>6763.07692307692</v>
      </c>
      <c r="R14" s="36" t="n">
        <v>6763.07692307692</v>
      </c>
      <c r="S14" s="36" t="n">
        <v>6755.89743589744</v>
      </c>
      <c r="T14" s="36" t="n">
        <v>6967.17948717949</v>
      </c>
      <c r="U14" s="36" t="n">
        <v>6763.07692307692</v>
      </c>
      <c r="V14" s="36" t="n">
        <v>6763.07692307692</v>
      </c>
      <c r="W14" s="36" t="n">
        <v>6755.89743589744</v>
      </c>
      <c r="X14" s="36" t="n">
        <v>6967.17948717949</v>
      </c>
      <c r="Y14" s="36" t="n">
        <v>6763.07692307692</v>
      </c>
      <c r="Z14" s="36" t="n">
        <v>6763.07692307692</v>
      </c>
      <c r="AA14" s="36" t="n">
        <v>6755.89743589744</v>
      </c>
      <c r="AB14" s="36" t="n">
        <v>6967.17948717949</v>
      </c>
      <c r="AC14" s="36" t="n">
        <v>6763.07692307692</v>
      </c>
      <c r="AD14" s="36" t="n">
        <v>6763.07692307692</v>
      </c>
      <c r="AE14" s="36" t="n">
        <v>6755.89743589744</v>
      </c>
      <c r="AF14" s="36" t="n">
        <v>6967.17948717949</v>
      </c>
      <c r="AG14" s="36" t="n">
        <v>6763.07692307692</v>
      </c>
      <c r="AH14" s="36" t="n">
        <v>6763.07692307692</v>
      </c>
      <c r="AI14" s="36" t="n">
        <v>6755.89743589744</v>
      </c>
      <c r="AJ14" s="36" t="n">
        <v>6967.17948717949</v>
      </c>
      <c r="AK14" s="36" t="n">
        <v>6763.07692307692</v>
      </c>
      <c r="AL14" s="36" t="n">
        <v>6763.07692307692</v>
      </c>
      <c r="AM14" s="36" t="n">
        <v>6755.89743589744</v>
      </c>
      <c r="AN14" s="36" t="n">
        <v>6967.17948717949</v>
      </c>
      <c r="AO14" s="36" t="n">
        <v>6763.07692307692</v>
      </c>
      <c r="AP14" s="36" t="n">
        <v>6763.07692307692</v>
      </c>
      <c r="AQ14" s="36" t="n">
        <v>6755.89743589744</v>
      </c>
      <c r="AR14" s="36" t="n">
        <v>6967.17948717949</v>
      </c>
      <c r="AS14" s="36" t="n">
        <v>6763.07692307692</v>
      </c>
      <c r="AT14" s="36" t="n">
        <v>6763.07692307692</v>
      </c>
      <c r="AU14" s="36" t="n">
        <v>6755.89743589744</v>
      </c>
      <c r="AV14" s="36" t="n">
        <v>6967.17948717949</v>
      </c>
      <c r="AW14" s="36" t="n">
        <v>6763.07692307692</v>
      </c>
      <c r="AX14" s="36" t="n">
        <v>6763.07692307692</v>
      </c>
      <c r="AY14" s="36" t="n">
        <v>6755.89743589744</v>
      </c>
      <c r="AZ14" s="36" t="n">
        <v>6967.17948717949</v>
      </c>
      <c r="BA14" s="36" t="n">
        <v>6763.07692307692</v>
      </c>
      <c r="BB14" s="36" t="n">
        <v>6763.07692307692</v>
      </c>
      <c r="BC14" s="36" t="n">
        <v>6755.89743589744</v>
      </c>
      <c r="BD14" s="36" t="n">
        <v>6967.17948717949</v>
      </c>
      <c r="BE14" s="36" t="n">
        <v>6763.07692307692</v>
      </c>
      <c r="BF14" s="36" t="n">
        <v>6763.07692307692</v>
      </c>
      <c r="BG14" s="36" t="n">
        <v>6755.89743589744</v>
      </c>
      <c r="BH14" s="36" t="n">
        <v>6967.17948717949</v>
      </c>
      <c r="BI14" s="36" t="n">
        <v>6763.07692307692</v>
      </c>
      <c r="BJ14" s="36" t="n">
        <v>6763.07692307692</v>
      </c>
      <c r="BK14" s="36" t="n">
        <v>6755.89743589744</v>
      </c>
      <c r="BL14" s="36" t="n">
        <v>6967.17948717949</v>
      </c>
      <c r="BM14" s="36" t="n">
        <v>6763.07692307692</v>
      </c>
      <c r="BN14" s="36" t="n">
        <v>6763.07692307692</v>
      </c>
      <c r="BO14" s="36" t="n">
        <v>6755.89743589744</v>
      </c>
      <c r="BP14" s="36" t="n">
        <v>6967.17948717949</v>
      </c>
      <c r="BQ14" s="36" t="n">
        <v>6763.07692307692</v>
      </c>
      <c r="BR14" s="36" t="n">
        <v>6763.07692307692</v>
      </c>
      <c r="BS14" s="36" t="n">
        <v>6755.89743589744</v>
      </c>
      <c r="BT14" s="36" t="n">
        <v>6967.17948717949</v>
      </c>
      <c r="BU14" s="36" t="n">
        <v>6763.07692307692</v>
      </c>
      <c r="BV14" s="36" t="n">
        <v>6763.07692307692</v>
      </c>
      <c r="BW14" s="36" t="n">
        <v>6755.89743589744</v>
      </c>
      <c r="BX14" s="36" t="n">
        <v>6967.17948717949</v>
      </c>
      <c r="BY14" s="36" t="n">
        <v>6763.07692307692</v>
      </c>
      <c r="BZ14" s="36" t="n">
        <v>6763.07692307692</v>
      </c>
      <c r="CA14" s="36" t="n">
        <v>6755.89743589744</v>
      </c>
      <c r="CB14" s="36" t="n">
        <v>6967.17948717949</v>
      </c>
      <c r="CC14" s="36" t="n">
        <v>6763.07692307692</v>
      </c>
      <c r="CD14" s="36" t="n">
        <v>6763.07692307692</v>
      </c>
      <c r="CE14" s="36" t="n">
        <v>6755.89743589744</v>
      </c>
      <c r="CF14" s="36" t="n">
        <v>6967.17948717949</v>
      </c>
      <c r="CG14" s="36" t="n">
        <v>6763.07692307692</v>
      </c>
      <c r="CH14" s="36" t="n">
        <v>6763.07692307692</v>
      </c>
      <c r="CI14" s="36" t="n">
        <v>6755.89743589744</v>
      </c>
      <c r="CJ14" s="36" t="n">
        <v>6967.17948717949</v>
      </c>
      <c r="CK14" s="36" t="n">
        <v>6763.07692307692</v>
      </c>
      <c r="CL14" s="36" t="n">
        <v>6763.07692307692</v>
      </c>
      <c r="CM14" s="36" t="n">
        <v>6755.89743589744</v>
      </c>
      <c r="CN14" s="36" t="n">
        <v>6967.17948717949</v>
      </c>
      <c r="CO14" s="36" t="n">
        <v>6763.07692307692</v>
      </c>
      <c r="CP14" s="36" t="n">
        <v>6763.07692307692</v>
      </c>
      <c r="CQ14" s="36" t="n">
        <v>6755.89743589744</v>
      </c>
      <c r="CR14" s="36" t="n">
        <v>6967.17948717949</v>
      </c>
      <c r="CS14" s="36" t="n">
        <v>6763.07692307692</v>
      </c>
      <c r="CT14" s="36" t="n">
        <v>6763.07692307692</v>
      </c>
      <c r="CU14" s="36" t="n">
        <v>6755.89743589744</v>
      </c>
      <c r="CV14" s="36" t="n">
        <v>6967.17948717949</v>
      </c>
      <c r="CW14" s="36" t="n">
        <v>6763.07692307692</v>
      </c>
      <c r="CX14" s="36" t="n">
        <v>6763.07692307692</v>
      </c>
      <c r="CY14" s="36" t="n">
        <v>6755.89743589744</v>
      </c>
      <c r="CZ14" s="36" t="n">
        <v>6967.17948717949</v>
      </c>
      <c r="DA14" s="36" t="n">
        <v>6763.07692307692</v>
      </c>
      <c r="DB14" s="36" t="n">
        <v>6763.07692307692</v>
      </c>
      <c r="DC14" s="36" t="n">
        <v>6755.89743589744</v>
      </c>
      <c r="DD14" s="36" t="n">
        <v>6967.17948717949</v>
      </c>
      <c r="DE14" s="36" t="n">
        <v>6763.07692307692</v>
      </c>
      <c r="DF14" s="36" t="n">
        <v>6763.07692307692</v>
      </c>
      <c r="DG14" s="36" t="n">
        <v>6755.89743589744</v>
      </c>
      <c r="DH14" s="36" t="n">
        <v>6967.17948717949</v>
      </c>
      <c r="DI14" s="36" t="n">
        <v>6763.07692307692</v>
      </c>
      <c r="DJ14" s="36" t="n">
        <v>6763.07692307692</v>
      </c>
      <c r="DK14" s="36" t="n">
        <v>6755.89743589744</v>
      </c>
      <c r="DL14" s="36" t="n">
        <v>6967.17948717949</v>
      </c>
      <c r="DM14" s="36" t="n">
        <v>6763.07692307692</v>
      </c>
      <c r="DN14" s="36" t="n">
        <v>6763.07692307692</v>
      </c>
      <c r="DO14" s="36" t="n">
        <v>6755.89743589744</v>
      </c>
      <c r="DP14" s="36" t="n">
        <v>6967.17948717949</v>
      </c>
      <c r="DQ14" s="36" t="n">
        <v>6763.07692307692</v>
      </c>
      <c r="DR14" s="36" t="n">
        <v>6763.07692307692</v>
      </c>
      <c r="DS14" s="36" t="n">
        <v>6755.89743589744</v>
      </c>
      <c r="DT14" s="36" t="n">
        <v>6967.17948717949</v>
      </c>
      <c r="DU14" s="36" t="n">
        <v>6763.07692307692</v>
      </c>
      <c r="DV14" s="36" t="n">
        <v>6763.07692307692</v>
      </c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</row>
    <row r="15" customFormat="false" ht="12.75" hidden="false" customHeight="false" outlineLevel="0" collapsed="false">
      <c r="B15" s="0" t="s">
        <v>157</v>
      </c>
      <c r="D15" s="0" t="s">
        <v>155</v>
      </c>
      <c r="G15" s="36" t="n">
        <v>6099.58237260513</v>
      </c>
      <c r="H15" s="36" t="n">
        <v>6290.33900973229</v>
      </c>
      <c r="I15" s="36" t="n">
        <v>6106.06439425508</v>
      </c>
      <c r="J15" s="36" t="n">
        <v>6106.06439425508</v>
      </c>
      <c r="K15" s="36" t="n">
        <v>6099.58237260513</v>
      </c>
      <c r="L15" s="36" t="n">
        <v>6290.33900973229</v>
      </c>
      <c r="M15" s="36" t="n">
        <v>6106.06439425508</v>
      </c>
      <c r="N15" s="36" t="n">
        <v>6106.06439425508</v>
      </c>
      <c r="O15" s="36" t="n">
        <v>6099.58237260513</v>
      </c>
      <c r="P15" s="36" t="n">
        <v>6290.33900973229</v>
      </c>
      <c r="Q15" s="36" t="n">
        <v>6106.06439425508</v>
      </c>
      <c r="R15" s="36" t="n">
        <v>6106.06439425508</v>
      </c>
      <c r="S15" s="36" t="n">
        <v>6099.58237260513</v>
      </c>
      <c r="T15" s="36" t="n">
        <v>6290.33900973229</v>
      </c>
      <c r="U15" s="36" t="n">
        <v>6106.06439425508</v>
      </c>
      <c r="V15" s="36" t="n">
        <v>6106.06439425508</v>
      </c>
      <c r="W15" s="36" t="n">
        <v>6099.58237260513</v>
      </c>
      <c r="X15" s="36" t="n">
        <v>6290.33900973229</v>
      </c>
      <c r="Y15" s="36" t="n">
        <v>6106.06439425508</v>
      </c>
      <c r="Z15" s="36" t="n">
        <v>6106.06439425508</v>
      </c>
      <c r="AA15" s="36" t="n">
        <v>6099.58237260513</v>
      </c>
      <c r="AB15" s="36" t="n">
        <v>6290.33900973229</v>
      </c>
      <c r="AC15" s="36" t="n">
        <v>6106.06439425508</v>
      </c>
      <c r="AD15" s="36" t="n">
        <v>6106.06439425508</v>
      </c>
      <c r="AE15" s="36" t="n">
        <v>6099.58237260513</v>
      </c>
      <c r="AF15" s="36" t="n">
        <v>6290.33900973229</v>
      </c>
      <c r="AG15" s="36" t="n">
        <v>6106.06439425508</v>
      </c>
      <c r="AH15" s="36" t="n">
        <v>6106.06439425508</v>
      </c>
      <c r="AI15" s="36" t="n">
        <v>6099.58237260513</v>
      </c>
      <c r="AJ15" s="36" t="n">
        <v>6290.33900973229</v>
      </c>
      <c r="AK15" s="36" t="n">
        <v>6106.06439425508</v>
      </c>
      <c r="AL15" s="36" t="n">
        <v>6106.06439425508</v>
      </c>
      <c r="AM15" s="36" t="n">
        <v>6099.58237260513</v>
      </c>
      <c r="AN15" s="36" t="n">
        <v>6290.33900973229</v>
      </c>
      <c r="AO15" s="36" t="n">
        <v>6106.06439425508</v>
      </c>
      <c r="AP15" s="36" t="n">
        <v>6106.06439425508</v>
      </c>
      <c r="AQ15" s="36" t="n">
        <v>6099.58237260513</v>
      </c>
      <c r="AR15" s="36" t="n">
        <v>6290.33900973229</v>
      </c>
      <c r="AS15" s="36" t="n">
        <v>6106.06439425508</v>
      </c>
      <c r="AT15" s="36" t="n">
        <v>6106.06439425508</v>
      </c>
      <c r="AU15" s="36" t="n">
        <v>6099.58237260513</v>
      </c>
      <c r="AV15" s="36" t="n">
        <v>6290.33900973229</v>
      </c>
      <c r="AW15" s="36" t="n">
        <v>6106.06439425508</v>
      </c>
      <c r="AX15" s="36" t="n">
        <v>6106.06439425508</v>
      </c>
      <c r="AY15" s="36" t="n">
        <v>6099.58237260513</v>
      </c>
      <c r="AZ15" s="36" t="n">
        <v>6290.33900973229</v>
      </c>
      <c r="BA15" s="36" t="n">
        <v>6106.06439425508</v>
      </c>
      <c r="BB15" s="36" t="n">
        <v>6106.06439425508</v>
      </c>
      <c r="BC15" s="36" t="n">
        <v>6099.58237260513</v>
      </c>
      <c r="BD15" s="36" t="n">
        <v>6290.33900973229</v>
      </c>
      <c r="BE15" s="36" t="n">
        <v>6106.06439425508</v>
      </c>
      <c r="BF15" s="36" t="n">
        <v>6106.06439425508</v>
      </c>
      <c r="BG15" s="36" t="n">
        <v>6099.58237260513</v>
      </c>
      <c r="BH15" s="36" t="n">
        <v>6290.33900973229</v>
      </c>
      <c r="BI15" s="36" t="n">
        <v>6106.06439425508</v>
      </c>
      <c r="BJ15" s="36" t="n">
        <v>6106.06439425508</v>
      </c>
      <c r="BK15" s="36" t="n">
        <v>6099.58237260513</v>
      </c>
      <c r="BL15" s="36" t="n">
        <v>6290.33900973229</v>
      </c>
      <c r="BM15" s="36" t="n">
        <v>6106.06439425508</v>
      </c>
      <c r="BN15" s="36" t="n">
        <v>6106.06439425508</v>
      </c>
      <c r="BO15" s="36" t="n">
        <v>6099.58237260513</v>
      </c>
      <c r="BP15" s="36" t="n">
        <v>6290.33900973229</v>
      </c>
      <c r="BQ15" s="36" t="n">
        <v>6106.06439425508</v>
      </c>
      <c r="BR15" s="36" t="n">
        <v>6106.06439425508</v>
      </c>
      <c r="BS15" s="36" t="n">
        <v>6099.58237260513</v>
      </c>
      <c r="BT15" s="36" t="n">
        <v>6290.33900973229</v>
      </c>
      <c r="BU15" s="36" t="n">
        <v>6106.06439425508</v>
      </c>
      <c r="BV15" s="36" t="n">
        <v>6106.06439425508</v>
      </c>
      <c r="BW15" s="36" t="n">
        <v>6099.58237260513</v>
      </c>
      <c r="BX15" s="36" t="n">
        <v>6290.33900973229</v>
      </c>
      <c r="BY15" s="36" t="n">
        <v>6106.06439425508</v>
      </c>
      <c r="BZ15" s="36" t="n">
        <v>6106.06439425508</v>
      </c>
      <c r="CA15" s="36" t="n">
        <v>6099.58237260513</v>
      </c>
      <c r="CB15" s="36" t="n">
        <v>6290.33900973229</v>
      </c>
      <c r="CC15" s="36" t="n">
        <v>6106.06439425508</v>
      </c>
      <c r="CD15" s="36" t="n">
        <v>6106.06439425508</v>
      </c>
      <c r="CE15" s="36" t="n">
        <v>6099.58237260513</v>
      </c>
      <c r="CF15" s="36" t="n">
        <v>6290.33900973229</v>
      </c>
      <c r="CG15" s="36" t="n">
        <v>6106.06439425508</v>
      </c>
      <c r="CH15" s="36" t="n">
        <v>6106.06439425508</v>
      </c>
      <c r="CI15" s="36" t="n">
        <v>6099.58237260513</v>
      </c>
      <c r="CJ15" s="36" t="n">
        <v>6290.33900973229</v>
      </c>
      <c r="CK15" s="36" t="n">
        <v>6106.06439425508</v>
      </c>
      <c r="CL15" s="36" t="n">
        <v>6106.06439425508</v>
      </c>
      <c r="CM15" s="36" t="n">
        <v>6099.58237260513</v>
      </c>
      <c r="CN15" s="36" t="n">
        <v>6290.33900973229</v>
      </c>
      <c r="CO15" s="36" t="n">
        <v>6106.06439425508</v>
      </c>
      <c r="CP15" s="36" t="n">
        <v>6106.06439425508</v>
      </c>
      <c r="CQ15" s="36" t="n">
        <v>6099.58237260513</v>
      </c>
      <c r="CR15" s="36" t="n">
        <v>6290.33900973229</v>
      </c>
      <c r="CS15" s="36" t="n">
        <v>6106.06439425508</v>
      </c>
      <c r="CT15" s="36" t="n">
        <v>6106.06439425508</v>
      </c>
      <c r="CU15" s="36" t="n">
        <v>6099.58237260513</v>
      </c>
      <c r="CV15" s="36" t="n">
        <v>6290.33900973229</v>
      </c>
      <c r="CW15" s="36" t="n">
        <v>6106.06439425508</v>
      </c>
      <c r="CX15" s="36" t="n">
        <v>6106.06439425508</v>
      </c>
      <c r="CY15" s="36" t="n">
        <v>6099.58237260513</v>
      </c>
      <c r="CZ15" s="36" t="n">
        <v>6290.33900973229</v>
      </c>
      <c r="DA15" s="36" t="n">
        <v>6106.06439425508</v>
      </c>
      <c r="DB15" s="36" t="n">
        <v>6106.06439425508</v>
      </c>
      <c r="DC15" s="36" t="n">
        <v>6099.58237260513</v>
      </c>
      <c r="DD15" s="36" t="n">
        <v>6290.33900973229</v>
      </c>
      <c r="DE15" s="36" t="n">
        <v>6106.06439425508</v>
      </c>
      <c r="DF15" s="36" t="n">
        <v>6106.06439425508</v>
      </c>
      <c r="DG15" s="36" t="n">
        <v>6099.58237260513</v>
      </c>
      <c r="DH15" s="36" t="n">
        <v>6290.33900973229</v>
      </c>
      <c r="DI15" s="36" t="n">
        <v>6106.06439425508</v>
      </c>
      <c r="DJ15" s="36" t="n">
        <v>6106.06439425508</v>
      </c>
      <c r="DK15" s="36" t="n">
        <v>6099.58237260513</v>
      </c>
      <c r="DL15" s="36" t="n">
        <v>6290.33900973229</v>
      </c>
      <c r="DM15" s="36" t="n">
        <v>6106.06439425508</v>
      </c>
      <c r="DN15" s="36" t="n">
        <v>6106.06439425508</v>
      </c>
      <c r="DO15" s="36" t="n">
        <v>6099.58237260513</v>
      </c>
      <c r="DP15" s="36" t="n">
        <v>6290.33900973229</v>
      </c>
      <c r="DQ15" s="36" t="n">
        <v>6106.06439425508</v>
      </c>
      <c r="DR15" s="36" t="n">
        <v>6106.06439425508</v>
      </c>
      <c r="DS15" s="36" t="n">
        <v>6099.58237260513</v>
      </c>
      <c r="DT15" s="36" t="n">
        <v>6290.33900973229</v>
      </c>
      <c r="DU15" s="36" t="n">
        <v>6106.06439425508</v>
      </c>
      <c r="DV15" s="36" t="n">
        <v>6106.06439425508</v>
      </c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</row>
    <row r="19" customFormat="false" ht="12.75" hidden="false" customHeight="false" outlineLevel="0" collapsed="false">
      <c r="A19" s="0" t="s">
        <v>158</v>
      </c>
    </row>
    <row r="20" customFormat="false" ht="12.75" hidden="false" customHeight="false" outlineLevel="0" collapsed="false"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</row>
    <row r="21" customFormat="false" ht="12.75" hidden="false" customHeight="false" outlineLevel="0" collapsed="false">
      <c r="B21" s="0" t="s">
        <v>159</v>
      </c>
      <c r="D21" s="0" t="s">
        <v>24</v>
      </c>
      <c r="G21" s="37" t="n">
        <v>-0.00666666666666667</v>
      </c>
      <c r="H21" s="37" t="n">
        <v>-0.0133333333333333</v>
      </c>
      <c r="I21" s="37" t="n">
        <v>-0.02</v>
      </c>
      <c r="J21" s="37" t="n">
        <v>-0.026</v>
      </c>
      <c r="K21" s="37" t="n">
        <v>-0.026</v>
      </c>
      <c r="L21" s="37" t="n">
        <v>-0.026</v>
      </c>
      <c r="M21" s="37" t="n">
        <v>-0.026</v>
      </c>
      <c r="N21" s="37" t="n">
        <v>-0.028</v>
      </c>
      <c r="O21" s="37" t="n">
        <v>-0.028</v>
      </c>
      <c r="P21" s="37" t="n">
        <v>-0.028</v>
      </c>
      <c r="Q21" s="37" t="n">
        <v>-0.028</v>
      </c>
      <c r="R21" s="37" t="n">
        <v>-0.03</v>
      </c>
      <c r="S21" s="37" t="n">
        <v>-0.03</v>
      </c>
      <c r="T21" s="37" t="n">
        <v>-0.03</v>
      </c>
      <c r="U21" s="37" t="n">
        <v>-0.03</v>
      </c>
      <c r="V21" s="37" t="n">
        <v>-0.018</v>
      </c>
      <c r="W21" s="37" t="n">
        <v>-0.018</v>
      </c>
      <c r="X21" s="37" t="n">
        <v>-0.018</v>
      </c>
      <c r="Y21" s="37" t="n">
        <v>-0.018</v>
      </c>
      <c r="Z21" s="37" t="n">
        <v>-0.02</v>
      </c>
      <c r="AA21" s="37" t="n">
        <v>-0.02</v>
      </c>
      <c r="AB21" s="37" t="n">
        <v>-0.02</v>
      </c>
      <c r="AC21" s="37" t="n">
        <v>-0.02</v>
      </c>
      <c r="AD21" s="37" t="n">
        <v>-0.023</v>
      </c>
      <c r="AE21" s="37" t="n">
        <v>-0.023</v>
      </c>
      <c r="AF21" s="37" t="n">
        <v>-0.023</v>
      </c>
      <c r="AG21" s="37" t="n">
        <v>-0.023</v>
      </c>
      <c r="AH21" s="37" t="n">
        <v>-0.025</v>
      </c>
      <c r="AI21" s="37" t="n">
        <v>-0.025</v>
      </c>
      <c r="AJ21" s="37" t="n">
        <v>-0.025</v>
      </c>
      <c r="AK21" s="37" t="n">
        <v>-0.025</v>
      </c>
      <c r="AL21" s="37" t="n">
        <v>-0.028</v>
      </c>
      <c r="AM21" s="37" t="n">
        <v>-0.028</v>
      </c>
      <c r="AN21" s="37" t="n">
        <v>-0.028</v>
      </c>
      <c r="AO21" s="37" t="n">
        <v>-0.028</v>
      </c>
      <c r="AP21" s="37" t="n">
        <v>-0.03</v>
      </c>
      <c r="AQ21" s="37" t="n">
        <v>-0.03</v>
      </c>
      <c r="AR21" s="37" t="n">
        <v>-0.03</v>
      </c>
      <c r="AS21" s="37" t="n">
        <v>-0.03</v>
      </c>
      <c r="AT21" s="37" t="n">
        <v>-0.018</v>
      </c>
      <c r="AU21" s="37" t="n">
        <v>-0.018</v>
      </c>
      <c r="AV21" s="37" t="n">
        <v>-0.018</v>
      </c>
      <c r="AW21" s="37" t="n">
        <v>-0.018</v>
      </c>
      <c r="AX21" s="37" t="n">
        <v>-0.02</v>
      </c>
      <c r="AY21" s="37" t="n">
        <v>-0.02</v>
      </c>
      <c r="AZ21" s="37" t="n">
        <v>-0.02</v>
      </c>
      <c r="BA21" s="37" t="n">
        <v>-0.02</v>
      </c>
      <c r="BB21" s="37" t="n">
        <v>-0.023</v>
      </c>
      <c r="BC21" s="37" t="n">
        <v>-0.023</v>
      </c>
      <c r="BD21" s="37" t="n">
        <v>-0.023</v>
      </c>
      <c r="BE21" s="37" t="n">
        <v>-0.023</v>
      </c>
      <c r="BF21" s="37" t="n">
        <v>-0.025</v>
      </c>
      <c r="BG21" s="37" t="n">
        <v>-0.025</v>
      </c>
      <c r="BH21" s="37" t="n">
        <v>-0.025</v>
      </c>
      <c r="BI21" s="37" t="n">
        <v>-0.025</v>
      </c>
      <c r="BJ21" s="37" t="n">
        <v>-0.028</v>
      </c>
      <c r="BK21" s="37" t="n">
        <v>-0.028</v>
      </c>
      <c r="BL21" s="37" t="n">
        <v>-0.028</v>
      </c>
      <c r="BM21" s="37" t="n">
        <v>-0.028</v>
      </c>
      <c r="BN21" s="37" t="n">
        <v>-0.03</v>
      </c>
      <c r="BO21" s="37" t="n">
        <v>-0.03</v>
      </c>
      <c r="BP21" s="37" t="n">
        <v>-0.03</v>
      </c>
      <c r="BQ21" s="37" t="n">
        <v>-0.03</v>
      </c>
      <c r="BR21" s="37" t="n">
        <v>-0.018</v>
      </c>
      <c r="BS21" s="37" t="n">
        <v>-0.018</v>
      </c>
      <c r="BT21" s="37" t="n">
        <v>-0.018</v>
      </c>
      <c r="BU21" s="37" t="n">
        <v>-0.018</v>
      </c>
      <c r="BV21" s="37" t="n">
        <v>-0.02</v>
      </c>
      <c r="BW21" s="37" t="n">
        <v>-0.02</v>
      </c>
      <c r="BX21" s="37" t="n">
        <v>-0.02</v>
      </c>
      <c r="BY21" s="37" t="n">
        <v>-0.02</v>
      </c>
      <c r="BZ21" s="37" t="n">
        <v>-0.023</v>
      </c>
      <c r="CA21" s="37" t="n">
        <v>-0.023</v>
      </c>
      <c r="CB21" s="37" t="n">
        <v>-0.023</v>
      </c>
      <c r="CC21" s="37" t="n">
        <v>-0.023</v>
      </c>
      <c r="CD21" s="37" t="n">
        <v>-0.025</v>
      </c>
      <c r="CE21" s="37" t="n">
        <v>-0.025</v>
      </c>
      <c r="CF21" s="37" t="n">
        <v>-0.025</v>
      </c>
      <c r="CG21" s="37" t="n">
        <v>-0.025</v>
      </c>
      <c r="CH21" s="37" t="n">
        <v>-0.028</v>
      </c>
      <c r="CI21" s="37" t="n">
        <v>-0.028</v>
      </c>
      <c r="CJ21" s="37" t="n">
        <v>-0.028</v>
      </c>
      <c r="CK21" s="37" t="n">
        <v>-0.028</v>
      </c>
      <c r="CL21" s="37" t="n">
        <v>-0.03</v>
      </c>
      <c r="CM21" s="37" t="n">
        <v>-0.03</v>
      </c>
      <c r="CN21" s="37" t="n">
        <v>-0.03</v>
      </c>
      <c r="CO21" s="37" t="n">
        <v>-0.03</v>
      </c>
      <c r="CP21" s="37" t="n">
        <v>-0.018</v>
      </c>
      <c r="CQ21" s="37" t="n">
        <v>-0.018</v>
      </c>
      <c r="CR21" s="37" t="n">
        <v>-0.018</v>
      </c>
      <c r="CS21" s="37" t="n">
        <v>-0.018</v>
      </c>
      <c r="CT21" s="37" t="n">
        <v>-0.02</v>
      </c>
      <c r="CU21" s="37" t="n">
        <v>-0.02</v>
      </c>
      <c r="CV21" s="37" t="n">
        <v>-0.02</v>
      </c>
      <c r="CW21" s="37" t="n">
        <v>-0.02</v>
      </c>
      <c r="CX21" s="37" t="n">
        <v>-0.023</v>
      </c>
      <c r="CY21" s="37" t="n">
        <v>-0.023</v>
      </c>
      <c r="CZ21" s="37" t="n">
        <v>-0.023</v>
      </c>
      <c r="DA21" s="37" t="n">
        <v>-0.023</v>
      </c>
      <c r="DB21" s="37" t="n">
        <v>-0.025</v>
      </c>
      <c r="DC21" s="37" t="n">
        <v>-0.025</v>
      </c>
      <c r="DD21" s="37" t="n">
        <v>-0.025</v>
      </c>
      <c r="DE21" s="37" t="n">
        <v>-0.025</v>
      </c>
      <c r="DF21" s="37" t="n">
        <v>-0.028</v>
      </c>
      <c r="DG21" s="37" t="n">
        <v>-0.028</v>
      </c>
      <c r="DH21" s="37" t="n">
        <v>-0.028</v>
      </c>
      <c r="DI21" s="37" t="n">
        <v>-0.028</v>
      </c>
      <c r="DJ21" s="37" t="n">
        <v>-0.03</v>
      </c>
      <c r="DK21" s="37" t="n">
        <v>-0.03</v>
      </c>
      <c r="DL21" s="37" t="n">
        <v>-0.03</v>
      </c>
      <c r="DM21" s="37" t="n">
        <v>-0.03</v>
      </c>
      <c r="DN21" s="37" t="n">
        <v>-0.018</v>
      </c>
      <c r="DO21" s="37" t="n">
        <v>-0.018</v>
      </c>
      <c r="DP21" s="37" t="n">
        <v>-0.018</v>
      </c>
      <c r="DQ21" s="37" t="n">
        <v>-0.018</v>
      </c>
      <c r="DR21" s="37" t="n">
        <v>-0.02</v>
      </c>
      <c r="DS21" s="37" t="n">
        <v>-0.02</v>
      </c>
      <c r="DT21" s="37" t="n">
        <v>-0.02</v>
      </c>
      <c r="DU21" s="37" t="n">
        <v>-0.02</v>
      </c>
      <c r="DV21" s="37" t="n">
        <v>-0.023</v>
      </c>
    </row>
    <row r="22" customFormat="false" ht="12.75" hidden="false" customHeight="false" outlineLevel="0" collapsed="false">
      <c r="B22" s="0" t="s">
        <v>160</v>
      </c>
      <c r="D22" s="0" t="s">
        <v>16</v>
      </c>
      <c r="G22" s="38" t="n">
        <v>727.616666666667</v>
      </c>
      <c r="H22" s="38" t="n">
        <v>729.442666666667</v>
      </c>
      <c r="I22" s="38" t="n">
        <v>729.022</v>
      </c>
      <c r="J22" s="38" t="n">
        <v>724.5586</v>
      </c>
      <c r="K22" s="38" t="n">
        <v>713.455</v>
      </c>
      <c r="L22" s="38" t="n">
        <v>720.0782</v>
      </c>
      <c r="M22" s="38" t="n">
        <v>724.5586</v>
      </c>
      <c r="N22" s="38" t="n">
        <v>723.0708</v>
      </c>
      <c r="O22" s="38" t="n">
        <v>711.99</v>
      </c>
      <c r="P22" s="38" t="n">
        <v>718.5996</v>
      </c>
      <c r="Q22" s="38" t="n">
        <v>723.0708</v>
      </c>
      <c r="R22" s="38" t="n">
        <v>721.583</v>
      </c>
      <c r="S22" s="38" t="n">
        <v>710.525</v>
      </c>
      <c r="T22" s="38" t="n">
        <v>717.121</v>
      </c>
      <c r="U22" s="38" t="n">
        <v>721.583</v>
      </c>
      <c r="V22" s="38" t="n">
        <v>730.5098</v>
      </c>
      <c r="W22" s="38" t="n">
        <v>719.315</v>
      </c>
      <c r="X22" s="38" t="n">
        <v>725.9926</v>
      </c>
      <c r="Y22" s="38" t="n">
        <v>730.5098</v>
      </c>
      <c r="Z22" s="38" t="n">
        <v>729.022</v>
      </c>
      <c r="AA22" s="38" t="n">
        <v>717.85</v>
      </c>
      <c r="AB22" s="38" t="n">
        <v>724.514</v>
      </c>
      <c r="AC22" s="38" t="n">
        <v>729.022</v>
      </c>
      <c r="AD22" s="38" t="n">
        <v>726.7903</v>
      </c>
      <c r="AE22" s="38" t="n">
        <v>715.6525</v>
      </c>
      <c r="AF22" s="38" t="n">
        <v>722.2961</v>
      </c>
      <c r="AG22" s="38" t="n">
        <v>726.7903</v>
      </c>
      <c r="AH22" s="38" t="n">
        <v>725.3025</v>
      </c>
      <c r="AI22" s="38" t="n">
        <v>714.1875</v>
      </c>
      <c r="AJ22" s="38" t="n">
        <v>720.8175</v>
      </c>
      <c r="AK22" s="38" t="n">
        <v>725.3025</v>
      </c>
      <c r="AL22" s="38" t="n">
        <v>723.0708</v>
      </c>
      <c r="AM22" s="38" t="n">
        <v>711.99</v>
      </c>
      <c r="AN22" s="38" t="n">
        <v>718.5996</v>
      </c>
      <c r="AO22" s="38" t="n">
        <v>723.0708</v>
      </c>
      <c r="AP22" s="38" t="n">
        <v>721.583</v>
      </c>
      <c r="AQ22" s="38" t="n">
        <v>710.525</v>
      </c>
      <c r="AR22" s="38" t="n">
        <v>717.121</v>
      </c>
      <c r="AS22" s="38" t="n">
        <v>721.583</v>
      </c>
      <c r="AT22" s="38" t="n">
        <v>730.5098</v>
      </c>
      <c r="AU22" s="38" t="n">
        <v>719.315</v>
      </c>
      <c r="AV22" s="38" t="n">
        <v>725.9926</v>
      </c>
      <c r="AW22" s="38" t="n">
        <v>730.5098</v>
      </c>
      <c r="AX22" s="38" t="n">
        <v>729.022</v>
      </c>
      <c r="AY22" s="38" t="n">
        <v>717.85</v>
      </c>
      <c r="AZ22" s="38" t="n">
        <v>724.514</v>
      </c>
      <c r="BA22" s="38" t="n">
        <v>729.022</v>
      </c>
      <c r="BB22" s="38" t="n">
        <v>726.7903</v>
      </c>
      <c r="BC22" s="38" t="n">
        <v>715.6525</v>
      </c>
      <c r="BD22" s="38" t="n">
        <v>722.2961</v>
      </c>
      <c r="BE22" s="38" t="n">
        <v>726.7903</v>
      </c>
      <c r="BF22" s="38" t="n">
        <v>725.3025</v>
      </c>
      <c r="BG22" s="38" t="n">
        <v>714.1875</v>
      </c>
      <c r="BH22" s="38" t="n">
        <v>720.8175</v>
      </c>
      <c r="BI22" s="38" t="n">
        <v>725.3025</v>
      </c>
      <c r="BJ22" s="38" t="n">
        <v>723.0708</v>
      </c>
      <c r="BK22" s="38" t="n">
        <v>711.99</v>
      </c>
      <c r="BL22" s="38" t="n">
        <v>718.5996</v>
      </c>
      <c r="BM22" s="38" t="n">
        <v>723.0708</v>
      </c>
      <c r="BN22" s="38" t="n">
        <v>721.583</v>
      </c>
      <c r="BO22" s="38" t="n">
        <v>710.525</v>
      </c>
      <c r="BP22" s="38" t="n">
        <v>717.121</v>
      </c>
      <c r="BQ22" s="38" t="n">
        <v>721.583</v>
      </c>
      <c r="BR22" s="38" t="n">
        <v>730.5098</v>
      </c>
      <c r="BS22" s="38" t="n">
        <v>719.315</v>
      </c>
      <c r="BT22" s="38" t="n">
        <v>725.9926</v>
      </c>
      <c r="BU22" s="38" t="n">
        <v>730.5098</v>
      </c>
      <c r="BV22" s="38" t="n">
        <v>729.022</v>
      </c>
      <c r="BW22" s="38" t="n">
        <v>717.85</v>
      </c>
      <c r="BX22" s="38" t="n">
        <v>724.514</v>
      </c>
      <c r="BY22" s="38" t="n">
        <v>729.022</v>
      </c>
      <c r="BZ22" s="38" t="n">
        <v>726.7903</v>
      </c>
      <c r="CA22" s="38" t="n">
        <v>715.6525</v>
      </c>
      <c r="CB22" s="38" t="n">
        <v>722.2961</v>
      </c>
      <c r="CC22" s="38" t="n">
        <v>726.7903</v>
      </c>
      <c r="CD22" s="38" t="n">
        <v>725.3025</v>
      </c>
      <c r="CE22" s="38" t="n">
        <v>714.1875</v>
      </c>
      <c r="CF22" s="38" t="n">
        <v>720.8175</v>
      </c>
      <c r="CG22" s="38" t="n">
        <v>725.3025</v>
      </c>
      <c r="CH22" s="38" t="n">
        <v>723.0708</v>
      </c>
      <c r="CI22" s="38" t="n">
        <v>711.99</v>
      </c>
      <c r="CJ22" s="38" t="n">
        <v>718.5996</v>
      </c>
      <c r="CK22" s="38" t="n">
        <v>723.0708</v>
      </c>
      <c r="CL22" s="38" t="n">
        <v>721.583</v>
      </c>
      <c r="CM22" s="38" t="n">
        <v>710.525</v>
      </c>
      <c r="CN22" s="38" t="n">
        <v>717.121</v>
      </c>
      <c r="CO22" s="38" t="n">
        <v>721.583</v>
      </c>
      <c r="CP22" s="38" t="n">
        <v>730.5098</v>
      </c>
      <c r="CQ22" s="38" t="n">
        <v>719.315</v>
      </c>
      <c r="CR22" s="38" t="n">
        <v>725.9926</v>
      </c>
      <c r="CS22" s="38" t="n">
        <v>730.5098</v>
      </c>
      <c r="CT22" s="38" t="n">
        <v>729.022</v>
      </c>
      <c r="CU22" s="38" t="n">
        <v>717.85</v>
      </c>
      <c r="CV22" s="38" t="n">
        <v>724.514</v>
      </c>
      <c r="CW22" s="38" t="n">
        <v>729.022</v>
      </c>
      <c r="CX22" s="38" t="n">
        <v>726.7903</v>
      </c>
      <c r="CY22" s="38" t="n">
        <v>715.6525</v>
      </c>
      <c r="CZ22" s="38" t="n">
        <v>722.2961</v>
      </c>
      <c r="DA22" s="38" t="n">
        <v>726.7903</v>
      </c>
      <c r="DB22" s="38" t="n">
        <v>725.3025</v>
      </c>
      <c r="DC22" s="38" t="n">
        <v>714.1875</v>
      </c>
      <c r="DD22" s="38" t="n">
        <v>720.8175</v>
      </c>
      <c r="DE22" s="38" t="n">
        <v>725.3025</v>
      </c>
      <c r="DF22" s="38" t="n">
        <v>723.0708</v>
      </c>
      <c r="DG22" s="38" t="n">
        <v>711.99</v>
      </c>
      <c r="DH22" s="38" t="n">
        <v>718.5996</v>
      </c>
      <c r="DI22" s="38" t="n">
        <v>723.0708</v>
      </c>
      <c r="DJ22" s="38" t="n">
        <v>721.583</v>
      </c>
      <c r="DK22" s="38" t="n">
        <v>710.525</v>
      </c>
      <c r="DL22" s="38" t="n">
        <v>717.121</v>
      </c>
      <c r="DM22" s="38" t="n">
        <v>721.583</v>
      </c>
      <c r="DN22" s="38" t="n">
        <v>730.5098</v>
      </c>
      <c r="DO22" s="38" t="n">
        <v>719.315</v>
      </c>
      <c r="DP22" s="38" t="n">
        <v>725.9926</v>
      </c>
      <c r="DQ22" s="38" t="n">
        <v>730.5098</v>
      </c>
      <c r="DR22" s="38" t="n">
        <v>729.022</v>
      </c>
      <c r="DS22" s="38" t="n">
        <v>717.85</v>
      </c>
      <c r="DT22" s="38" t="n">
        <v>724.514</v>
      </c>
      <c r="DU22" s="38" t="n">
        <v>729.022</v>
      </c>
      <c r="DV22" s="38" t="n">
        <v>726.7903</v>
      </c>
    </row>
    <row r="23" customFormat="false" ht="12.75" hidden="false" customHeight="false" outlineLevel="0" collapsed="false">
      <c r="B23" s="0" t="s">
        <v>161</v>
      </c>
      <c r="D23" s="0" t="s">
        <v>16</v>
      </c>
      <c r="G23" s="38" t="n">
        <v>709.304166666667</v>
      </c>
      <c r="H23" s="38" t="n">
        <v>710.960166666667</v>
      </c>
      <c r="I23" s="38" t="n">
        <v>710.4245</v>
      </c>
      <c r="J23" s="38" t="n">
        <v>705.9611</v>
      </c>
      <c r="K23" s="38" t="n">
        <v>695.1425</v>
      </c>
      <c r="L23" s="38" t="n">
        <v>701.5957</v>
      </c>
      <c r="M23" s="38" t="n">
        <v>705.9611</v>
      </c>
      <c r="N23" s="38" t="n">
        <v>704.4733</v>
      </c>
      <c r="O23" s="38" t="n">
        <v>693.6775</v>
      </c>
      <c r="P23" s="38" t="n">
        <v>700.1171</v>
      </c>
      <c r="Q23" s="38" t="n">
        <v>704.4733</v>
      </c>
      <c r="R23" s="38" t="n">
        <v>702.9855</v>
      </c>
      <c r="S23" s="38" t="n">
        <v>692.2125</v>
      </c>
      <c r="T23" s="38" t="n">
        <v>698.6385</v>
      </c>
      <c r="U23" s="38" t="n">
        <v>702.9855</v>
      </c>
      <c r="V23" s="38" t="n">
        <v>711.9123</v>
      </c>
      <c r="W23" s="38" t="n">
        <v>701.0025</v>
      </c>
      <c r="X23" s="38" t="n">
        <v>707.5101</v>
      </c>
      <c r="Y23" s="38" t="n">
        <v>711.9123</v>
      </c>
      <c r="Z23" s="38" t="n">
        <v>710.4245</v>
      </c>
      <c r="AA23" s="38" t="n">
        <v>699.5375</v>
      </c>
      <c r="AB23" s="38" t="n">
        <v>706.0315</v>
      </c>
      <c r="AC23" s="38" t="n">
        <v>710.4245</v>
      </c>
      <c r="AD23" s="38" t="n">
        <v>708.1928</v>
      </c>
      <c r="AE23" s="38" t="n">
        <v>697.34</v>
      </c>
      <c r="AF23" s="38" t="n">
        <v>703.8136</v>
      </c>
      <c r="AG23" s="38" t="n">
        <v>708.1928</v>
      </c>
      <c r="AH23" s="38" t="n">
        <v>706.705</v>
      </c>
      <c r="AI23" s="38" t="n">
        <v>695.875</v>
      </c>
      <c r="AJ23" s="38" t="n">
        <v>702.335</v>
      </c>
      <c r="AK23" s="38" t="n">
        <v>706.705</v>
      </c>
      <c r="AL23" s="38" t="n">
        <v>704.4733</v>
      </c>
      <c r="AM23" s="38" t="n">
        <v>693.6775</v>
      </c>
      <c r="AN23" s="38" t="n">
        <v>700.1171</v>
      </c>
      <c r="AO23" s="38" t="n">
        <v>704.4733</v>
      </c>
      <c r="AP23" s="38" t="n">
        <v>702.9855</v>
      </c>
      <c r="AQ23" s="38" t="n">
        <v>692.2125</v>
      </c>
      <c r="AR23" s="38" t="n">
        <v>698.6385</v>
      </c>
      <c r="AS23" s="38" t="n">
        <v>702.9855</v>
      </c>
      <c r="AT23" s="38" t="n">
        <v>711.9123</v>
      </c>
      <c r="AU23" s="38" t="n">
        <v>701.0025</v>
      </c>
      <c r="AV23" s="38" t="n">
        <v>707.5101</v>
      </c>
      <c r="AW23" s="38" t="n">
        <v>711.9123</v>
      </c>
      <c r="AX23" s="38" t="n">
        <v>710.4245</v>
      </c>
      <c r="AY23" s="38" t="n">
        <v>699.5375</v>
      </c>
      <c r="AZ23" s="38" t="n">
        <v>706.0315</v>
      </c>
      <c r="BA23" s="38" t="n">
        <v>710.4245</v>
      </c>
      <c r="BB23" s="38" t="n">
        <v>708.1928</v>
      </c>
      <c r="BC23" s="38" t="n">
        <v>697.34</v>
      </c>
      <c r="BD23" s="38" t="n">
        <v>703.8136</v>
      </c>
      <c r="BE23" s="38" t="n">
        <v>708.1928</v>
      </c>
      <c r="BF23" s="38" t="n">
        <v>706.705</v>
      </c>
      <c r="BG23" s="38" t="n">
        <v>695.875</v>
      </c>
      <c r="BH23" s="38" t="n">
        <v>702.335</v>
      </c>
      <c r="BI23" s="38" t="n">
        <v>706.705</v>
      </c>
      <c r="BJ23" s="38" t="n">
        <v>704.4733</v>
      </c>
      <c r="BK23" s="38" t="n">
        <v>693.6775</v>
      </c>
      <c r="BL23" s="38" t="n">
        <v>700.1171</v>
      </c>
      <c r="BM23" s="38" t="n">
        <v>704.4733</v>
      </c>
      <c r="BN23" s="38" t="n">
        <v>702.9855</v>
      </c>
      <c r="BO23" s="38" t="n">
        <v>692.2125</v>
      </c>
      <c r="BP23" s="38" t="n">
        <v>698.6385</v>
      </c>
      <c r="BQ23" s="38" t="n">
        <v>702.9855</v>
      </c>
      <c r="BR23" s="38" t="n">
        <v>711.9123</v>
      </c>
      <c r="BS23" s="38" t="n">
        <v>701.0025</v>
      </c>
      <c r="BT23" s="38" t="n">
        <v>707.5101</v>
      </c>
      <c r="BU23" s="38" t="n">
        <v>711.9123</v>
      </c>
      <c r="BV23" s="38" t="n">
        <v>710.4245</v>
      </c>
      <c r="BW23" s="38" t="n">
        <v>699.5375</v>
      </c>
      <c r="BX23" s="38" t="n">
        <v>706.0315</v>
      </c>
      <c r="BY23" s="38" t="n">
        <v>710.4245</v>
      </c>
      <c r="BZ23" s="38" t="n">
        <v>708.1928</v>
      </c>
      <c r="CA23" s="38" t="n">
        <v>697.34</v>
      </c>
      <c r="CB23" s="38" t="n">
        <v>703.8136</v>
      </c>
      <c r="CC23" s="38" t="n">
        <v>708.1928</v>
      </c>
      <c r="CD23" s="38" t="n">
        <v>706.705</v>
      </c>
      <c r="CE23" s="38" t="n">
        <v>695.875</v>
      </c>
      <c r="CF23" s="38" t="n">
        <v>702.335</v>
      </c>
      <c r="CG23" s="38" t="n">
        <v>706.705</v>
      </c>
      <c r="CH23" s="38" t="n">
        <v>704.4733</v>
      </c>
      <c r="CI23" s="38" t="n">
        <v>693.6775</v>
      </c>
      <c r="CJ23" s="38" t="n">
        <v>700.1171</v>
      </c>
      <c r="CK23" s="38" t="n">
        <v>704.4733</v>
      </c>
      <c r="CL23" s="38" t="n">
        <v>702.9855</v>
      </c>
      <c r="CM23" s="38" t="n">
        <v>692.2125</v>
      </c>
      <c r="CN23" s="38" t="n">
        <v>698.6385</v>
      </c>
      <c r="CO23" s="38" t="n">
        <v>702.9855</v>
      </c>
      <c r="CP23" s="38" t="n">
        <v>711.9123</v>
      </c>
      <c r="CQ23" s="38" t="n">
        <v>701.0025</v>
      </c>
      <c r="CR23" s="38" t="n">
        <v>707.5101</v>
      </c>
      <c r="CS23" s="38" t="n">
        <v>711.9123</v>
      </c>
      <c r="CT23" s="38" t="n">
        <v>710.4245</v>
      </c>
      <c r="CU23" s="38" t="n">
        <v>699.5375</v>
      </c>
      <c r="CV23" s="38" t="n">
        <v>706.0315</v>
      </c>
      <c r="CW23" s="38" t="n">
        <v>710.4245</v>
      </c>
      <c r="CX23" s="38" t="n">
        <v>708.1928</v>
      </c>
      <c r="CY23" s="38" t="n">
        <v>697.34</v>
      </c>
      <c r="CZ23" s="38" t="n">
        <v>703.8136</v>
      </c>
      <c r="DA23" s="38" t="n">
        <v>708.1928</v>
      </c>
      <c r="DB23" s="38" t="n">
        <v>706.705</v>
      </c>
      <c r="DC23" s="38" t="n">
        <v>695.875</v>
      </c>
      <c r="DD23" s="38" t="n">
        <v>702.335</v>
      </c>
      <c r="DE23" s="38" t="n">
        <v>706.705</v>
      </c>
      <c r="DF23" s="38" t="n">
        <v>704.4733</v>
      </c>
      <c r="DG23" s="38" t="n">
        <v>693.6775</v>
      </c>
      <c r="DH23" s="38" t="n">
        <v>700.1171</v>
      </c>
      <c r="DI23" s="38" t="n">
        <v>704.4733</v>
      </c>
      <c r="DJ23" s="38" t="n">
        <v>702.9855</v>
      </c>
      <c r="DK23" s="38" t="n">
        <v>692.2125</v>
      </c>
      <c r="DL23" s="38" t="n">
        <v>698.6385</v>
      </c>
      <c r="DM23" s="38" t="n">
        <v>702.9855</v>
      </c>
      <c r="DN23" s="38" t="n">
        <v>711.9123</v>
      </c>
      <c r="DO23" s="38" t="n">
        <v>701.0025</v>
      </c>
      <c r="DP23" s="38" t="n">
        <v>707.5101</v>
      </c>
      <c r="DQ23" s="38" t="n">
        <v>711.9123</v>
      </c>
      <c r="DR23" s="38" t="n">
        <v>710.4245</v>
      </c>
      <c r="DS23" s="38" t="n">
        <v>699.5375</v>
      </c>
      <c r="DT23" s="38" t="n">
        <v>706.0315</v>
      </c>
      <c r="DU23" s="38" t="n">
        <v>710.4245</v>
      </c>
      <c r="DV23" s="38" t="n">
        <v>708.1928</v>
      </c>
    </row>
    <row r="24" customFormat="false" ht="12.75" hidden="false" customHeight="false" outlineLevel="0" collapsed="false">
      <c r="B24" s="0" t="s">
        <v>162</v>
      </c>
      <c r="D24" s="0" t="s">
        <v>24</v>
      </c>
      <c r="G24" s="37" t="n">
        <v>0.00333333333333333</v>
      </c>
      <c r="H24" s="37" t="n">
        <v>0.00666666666666667</v>
      </c>
      <c r="I24" s="37" t="n">
        <v>0.01</v>
      </c>
      <c r="J24" s="37" t="n">
        <v>0.013</v>
      </c>
      <c r="K24" s="37" t="n">
        <v>0.013</v>
      </c>
      <c r="L24" s="37" t="n">
        <v>0.013</v>
      </c>
      <c r="M24" s="37" t="n">
        <v>0.013</v>
      </c>
      <c r="N24" s="37" t="n">
        <v>0.014</v>
      </c>
      <c r="O24" s="37" t="n">
        <v>0.014</v>
      </c>
      <c r="P24" s="37" t="n">
        <v>0.014</v>
      </c>
      <c r="Q24" s="37" t="n">
        <v>0.014</v>
      </c>
      <c r="R24" s="37" t="n">
        <v>0.015</v>
      </c>
      <c r="S24" s="37" t="n">
        <v>0.015</v>
      </c>
      <c r="T24" s="37" t="n">
        <v>0.015</v>
      </c>
      <c r="U24" s="37" t="n">
        <v>0.015</v>
      </c>
      <c r="V24" s="37" t="n">
        <v>0.014</v>
      </c>
      <c r="W24" s="37" t="n">
        <v>0.014</v>
      </c>
      <c r="X24" s="37" t="n">
        <v>0.014</v>
      </c>
      <c r="Y24" s="37" t="n">
        <v>0.014</v>
      </c>
      <c r="Z24" s="37" t="n">
        <v>0.01</v>
      </c>
      <c r="AA24" s="37" t="n">
        <v>0.01</v>
      </c>
      <c r="AB24" s="37" t="n">
        <v>0.01</v>
      </c>
      <c r="AC24" s="37" t="n">
        <v>0.01</v>
      </c>
      <c r="AD24" s="37" t="n">
        <v>0.0115</v>
      </c>
      <c r="AE24" s="37" t="n">
        <v>0.0115</v>
      </c>
      <c r="AF24" s="37" t="n">
        <v>0.0115</v>
      </c>
      <c r="AG24" s="37" t="n">
        <v>0.0115</v>
      </c>
      <c r="AH24" s="37" t="n">
        <v>0.0125</v>
      </c>
      <c r="AI24" s="37" t="n">
        <v>0.0125</v>
      </c>
      <c r="AJ24" s="37" t="n">
        <v>0.0125</v>
      </c>
      <c r="AK24" s="37" t="n">
        <v>0.0125</v>
      </c>
      <c r="AL24" s="37" t="n">
        <v>0.014</v>
      </c>
      <c r="AM24" s="37" t="n">
        <v>0.014</v>
      </c>
      <c r="AN24" s="37" t="n">
        <v>0.014</v>
      </c>
      <c r="AO24" s="37" t="n">
        <v>0.014</v>
      </c>
      <c r="AP24" s="37" t="n">
        <v>0.015</v>
      </c>
      <c r="AQ24" s="37" t="n">
        <v>0.015</v>
      </c>
      <c r="AR24" s="37" t="n">
        <v>0.015</v>
      </c>
      <c r="AS24" s="37" t="n">
        <v>0.015</v>
      </c>
      <c r="AT24" s="37" t="n">
        <v>0.014</v>
      </c>
      <c r="AU24" s="37" t="n">
        <v>0.014</v>
      </c>
      <c r="AV24" s="37" t="n">
        <v>0.014</v>
      </c>
      <c r="AW24" s="37" t="n">
        <v>0.014</v>
      </c>
      <c r="AX24" s="37" t="n">
        <v>0.01</v>
      </c>
      <c r="AY24" s="37" t="n">
        <v>0.01</v>
      </c>
      <c r="AZ24" s="37" t="n">
        <v>0.01</v>
      </c>
      <c r="BA24" s="37" t="n">
        <v>0.01</v>
      </c>
      <c r="BB24" s="37" t="n">
        <v>0.0115</v>
      </c>
      <c r="BC24" s="37" t="n">
        <v>0.0115</v>
      </c>
      <c r="BD24" s="37" t="n">
        <v>0.0115</v>
      </c>
      <c r="BE24" s="37" t="n">
        <v>0.0115</v>
      </c>
      <c r="BF24" s="37" t="n">
        <v>0.0125</v>
      </c>
      <c r="BG24" s="37" t="n">
        <v>0.0125</v>
      </c>
      <c r="BH24" s="37" t="n">
        <v>0.0125</v>
      </c>
      <c r="BI24" s="37" t="n">
        <v>0.0125</v>
      </c>
      <c r="BJ24" s="37" t="n">
        <v>0.014</v>
      </c>
      <c r="BK24" s="37" t="n">
        <v>0.014</v>
      </c>
      <c r="BL24" s="37" t="n">
        <v>0.014</v>
      </c>
      <c r="BM24" s="37" t="n">
        <v>0.014</v>
      </c>
      <c r="BN24" s="37" t="n">
        <v>0.015</v>
      </c>
      <c r="BO24" s="37" t="n">
        <v>0.015</v>
      </c>
      <c r="BP24" s="37" t="n">
        <v>0.015</v>
      </c>
      <c r="BQ24" s="37" t="n">
        <v>0.015</v>
      </c>
      <c r="BR24" s="37" t="n">
        <v>0.014</v>
      </c>
      <c r="BS24" s="37" t="n">
        <v>0.014</v>
      </c>
      <c r="BT24" s="37" t="n">
        <v>0.014</v>
      </c>
      <c r="BU24" s="37" t="n">
        <v>0.014</v>
      </c>
      <c r="BV24" s="37" t="n">
        <v>0.01</v>
      </c>
      <c r="BW24" s="37" t="n">
        <v>0.01</v>
      </c>
      <c r="BX24" s="37" t="n">
        <v>0.01</v>
      </c>
      <c r="BY24" s="37" t="n">
        <v>0.01</v>
      </c>
      <c r="BZ24" s="37" t="n">
        <v>0.0115</v>
      </c>
      <c r="CA24" s="37" t="n">
        <v>0.0115</v>
      </c>
      <c r="CB24" s="37" t="n">
        <v>0.0115</v>
      </c>
      <c r="CC24" s="37" t="n">
        <v>0.0115</v>
      </c>
      <c r="CD24" s="37" t="n">
        <v>0.0125</v>
      </c>
      <c r="CE24" s="37" t="n">
        <v>0.0125</v>
      </c>
      <c r="CF24" s="37" t="n">
        <v>0.0125</v>
      </c>
      <c r="CG24" s="37" t="n">
        <v>0.0125</v>
      </c>
      <c r="CH24" s="37" t="n">
        <v>0.014</v>
      </c>
      <c r="CI24" s="37" t="n">
        <v>0.014</v>
      </c>
      <c r="CJ24" s="37" t="n">
        <v>0.014</v>
      </c>
      <c r="CK24" s="37" t="n">
        <v>0.014</v>
      </c>
      <c r="CL24" s="37" t="n">
        <v>0.015</v>
      </c>
      <c r="CM24" s="37" t="n">
        <v>0.015</v>
      </c>
      <c r="CN24" s="37" t="n">
        <v>0.015</v>
      </c>
      <c r="CO24" s="37" t="n">
        <v>0.015</v>
      </c>
      <c r="CP24" s="37" t="n">
        <v>0.014</v>
      </c>
      <c r="CQ24" s="37" t="n">
        <v>0.014</v>
      </c>
      <c r="CR24" s="37" t="n">
        <v>0.014</v>
      </c>
      <c r="CS24" s="37" t="n">
        <v>0.014</v>
      </c>
      <c r="CT24" s="37" t="n">
        <v>0.01</v>
      </c>
      <c r="CU24" s="37" t="n">
        <v>0.01</v>
      </c>
      <c r="CV24" s="37" t="n">
        <v>0.01</v>
      </c>
      <c r="CW24" s="37" t="n">
        <v>0.01</v>
      </c>
      <c r="CX24" s="37" t="n">
        <v>0.0115</v>
      </c>
      <c r="CY24" s="37" t="n">
        <v>0.0115</v>
      </c>
      <c r="CZ24" s="37" t="n">
        <v>0.0115</v>
      </c>
      <c r="DA24" s="37" t="n">
        <v>0.0115</v>
      </c>
      <c r="DB24" s="37" t="n">
        <v>0.0125</v>
      </c>
      <c r="DC24" s="37" t="n">
        <v>0.0125</v>
      </c>
      <c r="DD24" s="37" t="n">
        <v>0.0125</v>
      </c>
      <c r="DE24" s="37" t="n">
        <v>0.0125</v>
      </c>
      <c r="DF24" s="37" t="n">
        <v>0.014</v>
      </c>
      <c r="DG24" s="37" t="n">
        <v>0.014</v>
      </c>
      <c r="DH24" s="37" t="n">
        <v>0.014</v>
      </c>
      <c r="DI24" s="37" t="n">
        <v>0.014</v>
      </c>
      <c r="DJ24" s="37" t="n">
        <v>0.015</v>
      </c>
      <c r="DK24" s="37" t="n">
        <v>0.015</v>
      </c>
      <c r="DL24" s="37" t="n">
        <v>0.015</v>
      </c>
      <c r="DM24" s="37" t="n">
        <v>0.015</v>
      </c>
      <c r="DN24" s="37" t="n">
        <v>0.014</v>
      </c>
      <c r="DO24" s="37" t="n">
        <v>0.014</v>
      </c>
      <c r="DP24" s="37" t="n">
        <v>0.014</v>
      </c>
      <c r="DQ24" s="37" t="n">
        <v>0.014</v>
      </c>
      <c r="DR24" s="37" t="n">
        <v>0.01</v>
      </c>
      <c r="DS24" s="37" t="n">
        <v>0.01</v>
      </c>
      <c r="DT24" s="37" t="n">
        <v>0.01</v>
      </c>
      <c r="DU24" s="37" t="n">
        <v>0.01</v>
      </c>
      <c r="DV24" s="37" t="n">
        <v>0.0115</v>
      </c>
    </row>
    <row r="25" customFormat="false" ht="12.75" hidden="false" customHeight="false" outlineLevel="0" collapsed="false">
      <c r="B25" s="0" t="s">
        <v>163</v>
      </c>
      <c r="D25" s="0" t="s">
        <v>155</v>
      </c>
      <c r="G25" s="38" t="n">
        <v>6608.95666666667</v>
      </c>
      <c r="H25" s="38" t="n">
        <v>6838.28666666667</v>
      </c>
      <c r="I25" s="38" t="n">
        <v>6659.94</v>
      </c>
      <c r="J25" s="38" t="n">
        <v>6679.722</v>
      </c>
      <c r="K25" s="38" t="n">
        <v>6672.631</v>
      </c>
      <c r="L25" s="38" t="n">
        <v>6881.309</v>
      </c>
      <c r="M25" s="38" t="n">
        <v>6679.722</v>
      </c>
      <c r="N25" s="38" t="n">
        <v>6686.316</v>
      </c>
      <c r="O25" s="38" t="n">
        <v>6679.218</v>
      </c>
      <c r="P25" s="38" t="n">
        <v>6888.102</v>
      </c>
      <c r="Q25" s="38" t="n">
        <v>6686.316</v>
      </c>
      <c r="R25" s="38" t="n">
        <v>6692.91</v>
      </c>
      <c r="S25" s="38" t="n">
        <v>6685.805</v>
      </c>
      <c r="T25" s="38" t="n">
        <v>6894.895</v>
      </c>
      <c r="U25" s="38" t="n">
        <v>6692.91</v>
      </c>
      <c r="V25" s="38" t="n">
        <v>6686.316</v>
      </c>
      <c r="W25" s="38" t="n">
        <v>6679.218</v>
      </c>
      <c r="X25" s="38" t="n">
        <v>6888.102</v>
      </c>
      <c r="Y25" s="38" t="n">
        <v>6686.316</v>
      </c>
      <c r="Z25" s="38" t="n">
        <v>6659.94</v>
      </c>
      <c r="AA25" s="38" t="n">
        <v>6652.87</v>
      </c>
      <c r="AB25" s="38" t="n">
        <v>6860.93</v>
      </c>
      <c r="AC25" s="38" t="n">
        <v>6659.94</v>
      </c>
      <c r="AD25" s="38" t="n">
        <v>6669.831</v>
      </c>
      <c r="AE25" s="38" t="n">
        <v>6662.7505</v>
      </c>
      <c r="AF25" s="38" t="n">
        <v>6871.1195</v>
      </c>
      <c r="AG25" s="38" t="n">
        <v>6669.831</v>
      </c>
      <c r="AH25" s="38" t="n">
        <v>6676.425</v>
      </c>
      <c r="AI25" s="38" t="n">
        <v>6669.3375</v>
      </c>
      <c r="AJ25" s="38" t="n">
        <v>6877.9125</v>
      </c>
      <c r="AK25" s="38" t="n">
        <v>6676.425</v>
      </c>
      <c r="AL25" s="38" t="n">
        <v>6686.316</v>
      </c>
      <c r="AM25" s="38" t="n">
        <v>6679.218</v>
      </c>
      <c r="AN25" s="38" t="n">
        <v>6888.102</v>
      </c>
      <c r="AO25" s="38" t="n">
        <v>6686.316</v>
      </c>
      <c r="AP25" s="38" t="n">
        <v>6692.91</v>
      </c>
      <c r="AQ25" s="38" t="n">
        <v>6685.805</v>
      </c>
      <c r="AR25" s="38" t="n">
        <v>6894.895</v>
      </c>
      <c r="AS25" s="38" t="n">
        <v>6692.91</v>
      </c>
      <c r="AT25" s="38" t="n">
        <v>6686.316</v>
      </c>
      <c r="AU25" s="38" t="n">
        <v>6679.218</v>
      </c>
      <c r="AV25" s="38" t="n">
        <v>6888.102</v>
      </c>
      <c r="AW25" s="38" t="n">
        <v>6686.316</v>
      </c>
      <c r="AX25" s="38" t="n">
        <v>6659.94</v>
      </c>
      <c r="AY25" s="38" t="n">
        <v>6652.87</v>
      </c>
      <c r="AZ25" s="38" t="n">
        <v>6860.93</v>
      </c>
      <c r="BA25" s="38" t="n">
        <v>6659.94</v>
      </c>
      <c r="BB25" s="38" t="n">
        <v>6669.831</v>
      </c>
      <c r="BC25" s="38" t="n">
        <v>6662.7505</v>
      </c>
      <c r="BD25" s="38" t="n">
        <v>6871.1195</v>
      </c>
      <c r="BE25" s="38" t="n">
        <v>6669.831</v>
      </c>
      <c r="BF25" s="38" t="n">
        <v>6676.425</v>
      </c>
      <c r="BG25" s="38" t="n">
        <v>6669.3375</v>
      </c>
      <c r="BH25" s="38" t="n">
        <v>6877.9125</v>
      </c>
      <c r="BI25" s="38" t="n">
        <v>6676.425</v>
      </c>
      <c r="BJ25" s="38" t="n">
        <v>6686.316</v>
      </c>
      <c r="BK25" s="38" t="n">
        <v>6679.218</v>
      </c>
      <c r="BL25" s="38" t="n">
        <v>6888.102</v>
      </c>
      <c r="BM25" s="38" t="n">
        <v>6686.316</v>
      </c>
      <c r="BN25" s="38" t="n">
        <v>6692.91</v>
      </c>
      <c r="BO25" s="38" t="n">
        <v>6685.805</v>
      </c>
      <c r="BP25" s="38" t="n">
        <v>6894.895</v>
      </c>
      <c r="BQ25" s="38" t="n">
        <v>6692.91</v>
      </c>
      <c r="BR25" s="38" t="n">
        <v>6686.316</v>
      </c>
      <c r="BS25" s="38" t="n">
        <v>6679.218</v>
      </c>
      <c r="BT25" s="38" t="n">
        <v>6888.102</v>
      </c>
      <c r="BU25" s="38" t="n">
        <v>6686.316</v>
      </c>
      <c r="BV25" s="38" t="n">
        <v>6659.94</v>
      </c>
      <c r="BW25" s="38" t="n">
        <v>6652.87</v>
      </c>
      <c r="BX25" s="38" t="n">
        <v>6860.93</v>
      </c>
      <c r="BY25" s="38" t="n">
        <v>6659.94</v>
      </c>
      <c r="BZ25" s="38" t="n">
        <v>6669.831</v>
      </c>
      <c r="CA25" s="38" t="n">
        <v>6662.7505</v>
      </c>
      <c r="CB25" s="38" t="n">
        <v>6871.1195</v>
      </c>
      <c r="CC25" s="38" t="n">
        <v>6669.831</v>
      </c>
      <c r="CD25" s="38" t="n">
        <v>6676.425</v>
      </c>
      <c r="CE25" s="38" t="n">
        <v>6669.3375</v>
      </c>
      <c r="CF25" s="38" t="n">
        <v>6877.9125</v>
      </c>
      <c r="CG25" s="38" t="n">
        <v>6676.425</v>
      </c>
      <c r="CH25" s="38" t="n">
        <v>6686.316</v>
      </c>
      <c r="CI25" s="38" t="n">
        <v>6679.218</v>
      </c>
      <c r="CJ25" s="38" t="n">
        <v>6888.102</v>
      </c>
      <c r="CK25" s="38" t="n">
        <v>6686.316</v>
      </c>
      <c r="CL25" s="38" t="n">
        <v>6692.91</v>
      </c>
      <c r="CM25" s="38" t="n">
        <v>6685.805</v>
      </c>
      <c r="CN25" s="38" t="n">
        <v>6894.895</v>
      </c>
      <c r="CO25" s="38" t="n">
        <v>6692.91</v>
      </c>
      <c r="CP25" s="38" t="n">
        <v>6686.316</v>
      </c>
      <c r="CQ25" s="38" t="n">
        <v>6679.218</v>
      </c>
      <c r="CR25" s="38" t="n">
        <v>6888.102</v>
      </c>
      <c r="CS25" s="38" t="n">
        <v>6686.316</v>
      </c>
      <c r="CT25" s="38" t="n">
        <v>6659.94</v>
      </c>
      <c r="CU25" s="38" t="n">
        <v>6652.87</v>
      </c>
      <c r="CV25" s="38" t="n">
        <v>6860.93</v>
      </c>
      <c r="CW25" s="38" t="n">
        <v>6659.94</v>
      </c>
      <c r="CX25" s="38" t="n">
        <v>6669.831</v>
      </c>
      <c r="CY25" s="38" t="n">
        <v>6662.7505</v>
      </c>
      <c r="CZ25" s="38" t="n">
        <v>6871.1195</v>
      </c>
      <c r="DA25" s="38" t="n">
        <v>6669.831</v>
      </c>
      <c r="DB25" s="38" t="n">
        <v>6676.425</v>
      </c>
      <c r="DC25" s="38" t="n">
        <v>6669.3375</v>
      </c>
      <c r="DD25" s="38" t="n">
        <v>6877.9125</v>
      </c>
      <c r="DE25" s="38" t="n">
        <v>6676.425</v>
      </c>
      <c r="DF25" s="38" t="n">
        <v>6686.316</v>
      </c>
      <c r="DG25" s="38" t="n">
        <v>6679.218</v>
      </c>
      <c r="DH25" s="38" t="n">
        <v>6888.102</v>
      </c>
      <c r="DI25" s="38" t="n">
        <v>6686.316</v>
      </c>
      <c r="DJ25" s="38" t="n">
        <v>6692.91</v>
      </c>
      <c r="DK25" s="38" t="n">
        <v>6685.805</v>
      </c>
      <c r="DL25" s="38" t="n">
        <v>6894.895</v>
      </c>
      <c r="DM25" s="38" t="n">
        <v>6692.91</v>
      </c>
      <c r="DN25" s="38" t="n">
        <v>6686.316</v>
      </c>
      <c r="DO25" s="38" t="n">
        <v>6679.218</v>
      </c>
      <c r="DP25" s="38" t="n">
        <v>6888.102</v>
      </c>
      <c r="DQ25" s="38" t="n">
        <v>6686.316</v>
      </c>
      <c r="DR25" s="38" t="n">
        <v>6659.94</v>
      </c>
      <c r="DS25" s="38" t="n">
        <v>6652.87</v>
      </c>
      <c r="DT25" s="38" t="n">
        <v>6860.93</v>
      </c>
      <c r="DU25" s="38" t="n">
        <v>6659.94</v>
      </c>
      <c r="DV25" s="38" t="n">
        <v>6669.831</v>
      </c>
    </row>
    <row r="26" customFormat="false" ht="12.75" hidden="false" customHeight="false" outlineLevel="0" collapsed="false">
      <c r="B26" s="0" t="s">
        <v>164</v>
      </c>
      <c r="D26" s="0" t="s">
        <v>155</v>
      </c>
      <c r="G26" s="38" t="n">
        <v>6778.41709401709</v>
      </c>
      <c r="H26" s="38" t="n">
        <v>7013.62735042735</v>
      </c>
      <c r="I26" s="38" t="n">
        <v>6830.70769230769</v>
      </c>
      <c r="J26" s="38" t="n">
        <v>6850.99692307692</v>
      </c>
      <c r="K26" s="38" t="n">
        <v>6843.7241025641</v>
      </c>
      <c r="L26" s="38" t="n">
        <v>7057.75282051282</v>
      </c>
      <c r="M26" s="38" t="n">
        <v>6850.99692307692</v>
      </c>
      <c r="N26" s="38" t="n">
        <v>6857.76</v>
      </c>
      <c r="O26" s="38" t="n">
        <v>6850.48</v>
      </c>
      <c r="P26" s="38" t="n">
        <v>7064.72</v>
      </c>
      <c r="Q26" s="38" t="n">
        <v>6857.76</v>
      </c>
      <c r="R26" s="38" t="n">
        <v>6864.52307692308</v>
      </c>
      <c r="S26" s="38" t="n">
        <v>6857.2358974359</v>
      </c>
      <c r="T26" s="38" t="n">
        <v>7071.68717948718</v>
      </c>
      <c r="U26" s="38" t="n">
        <v>6864.52307692308</v>
      </c>
      <c r="V26" s="38" t="n">
        <v>6857.76</v>
      </c>
      <c r="W26" s="38" t="n">
        <v>6850.48</v>
      </c>
      <c r="X26" s="38" t="n">
        <v>7064.72</v>
      </c>
      <c r="Y26" s="38" t="n">
        <v>6857.76</v>
      </c>
      <c r="Z26" s="38" t="n">
        <v>6830.70769230769</v>
      </c>
      <c r="AA26" s="38" t="n">
        <v>6823.45641025641</v>
      </c>
      <c r="AB26" s="38" t="n">
        <v>7036.85128205128</v>
      </c>
      <c r="AC26" s="38" t="n">
        <v>6830.70769230769</v>
      </c>
      <c r="AD26" s="38" t="n">
        <v>6840.85230769231</v>
      </c>
      <c r="AE26" s="38" t="n">
        <v>6833.59025641026</v>
      </c>
      <c r="AF26" s="38" t="n">
        <v>7047.30205128205</v>
      </c>
      <c r="AG26" s="38" t="n">
        <v>6840.85230769231</v>
      </c>
      <c r="AH26" s="38" t="n">
        <v>6847.61538461538</v>
      </c>
      <c r="AI26" s="38" t="n">
        <v>6840.34615384615</v>
      </c>
      <c r="AJ26" s="38" t="n">
        <v>7054.26923076923</v>
      </c>
      <c r="AK26" s="38" t="n">
        <v>6847.61538461538</v>
      </c>
      <c r="AL26" s="38" t="n">
        <v>6857.76</v>
      </c>
      <c r="AM26" s="38" t="n">
        <v>6850.48</v>
      </c>
      <c r="AN26" s="38" t="n">
        <v>7064.72</v>
      </c>
      <c r="AO26" s="38" t="n">
        <v>6857.76</v>
      </c>
      <c r="AP26" s="38" t="n">
        <v>6864.52307692308</v>
      </c>
      <c r="AQ26" s="38" t="n">
        <v>6857.2358974359</v>
      </c>
      <c r="AR26" s="38" t="n">
        <v>7071.68717948718</v>
      </c>
      <c r="AS26" s="38" t="n">
        <v>6864.52307692308</v>
      </c>
      <c r="AT26" s="38" t="n">
        <v>6857.76</v>
      </c>
      <c r="AU26" s="38" t="n">
        <v>6850.48</v>
      </c>
      <c r="AV26" s="38" t="n">
        <v>7064.72</v>
      </c>
      <c r="AW26" s="38" t="n">
        <v>6857.76</v>
      </c>
      <c r="AX26" s="38" t="n">
        <v>6830.70769230769</v>
      </c>
      <c r="AY26" s="38" t="n">
        <v>6823.45641025641</v>
      </c>
      <c r="AZ26" s="38" t="n">
        <v>7036.85128205128</v>
      </c>
      <c r="BA26" s="38" t="n">
        <v>6830.70769230769</v>
      </c>
      <c r="BB26" s="38" t="n">
        <v>6840.85230769231</v>
      </c>
      <c r="BC26" s="38" t="n">
        <v>6833.59025641026</v>
      </c>
      <c r="BD26" s="38" t="n">
        <v>7047.30205128205</v>
      </c>
      <c r="BE26" s="38" t="n">
        <v>6840.85230769231</v>
      </c>
      <c r="BF26" s="38" t="n">
        <v>6847.61538461538</v>
      </c>
      <c r="BG26" s="38" t="n">
        <v>6840.34615384615</v>
      </c>
      <c r="BH26" s="38" t="n">
        <v>7054.26923076923</v>
      </c>
      <c r="BI26" s="38" t="n">
        <v>6847.61538461538</v>
      </c>
      <c r="BJ26" s="38" t="n">
        <v>6857.76</v>
      </c>
      <c r="BK26" s="38" t="n">
        <v>6850.48</v>
      </c>
      <c r="BL26" s="38" t="n">
        <v>7064.72</v>
      </c>
      <c r="BM26" s="38" t="n">
        <v>6857.76</v>
      </c>
      <c r="BN26" s="38" t="n">
        <v>6864.52307692308</v>
      </c>
      <c r="BO26" s="38" t="n">
        <v>6857.2358974359</v>
      </c>
      <c r="BP26" s="38" t="n">
        <v>7071.68717948718</v>
      </c>
      <c r="BQ26" s="38" t="n">
        <v>6864.52307692308</v>
      </c>
      <c r="BR26" s="38" t="n">
        <v>6857.76</v>
      </c>
      <c r="BS26" s="38" t="n">
        <v>6850.48</v>
      </c>
      <c r="BT26" s="38" t="n">
        <v>7064.72</v>
      </c>
      <c r="BU26" s="38" t="n">
        <v>6857.76</v>
      </c>
      <c r="BV26" s="38" t="n">
        <v>6830.70769230769</v>
      </c>
      <c r="BW26" s="38" t="n">
        <v>6823.45641025641</v>
      </c>
      <c r="BX26" s="38" t="n">
        <v>7036.85128205128</v>
      </c>
      <c r="BY26" s="38" t="n">
        <v>6830.70769230769</v>
      </c>
      <c r="BZ26" s="38" t="n">
        <v>6840.85230769231</v>
      </c>
      <c r="CA26" s="38" t="n">
        <v>6833.59025641026</v>
      </c>
      <c r="CB26" s="38" t="n">
        <v>7047.30205128205</v>
      </c>
      <c r="CC26" s="38" t="n">
        <v>6840.85230769231</v>
      </c>
      <c r="CD26" s="38" t="n">
        <v>6847.61538461538</v>
      </c>
      <c r="CE26" s="38" t="n">
        <v>6840.34615384615</v>
      </c>
      <c r="CF26" s="38" t="n">
        <v>7054.26923076923</v>
      </c>
      <c r="CG26" s="38" t="n">
        <v>6847.61538461538</v>
      </c>
      <c r="CH26" s="38" t="n">
        <v>6857.76</v>
      </c>
      <c r="CI26" s="38" t="n">
        <v>6850.48</v>
      </c>
      <c r="CJ26" s="38" t="n">
        <v>7064.72</v>
      </c>
      <c r="CK26" s="38" t="n">
        <v>6857.76</v>
      </c>
      <c r="CL26" s="38" t="n">
        <v>6864.52307692308</v>
      </c>
      <c r="CM26" s="38" t="n">
        <v>6857.2358974359</v>
      </c>
      <c r="CN26" s="38" t="n">
        <v>7071.68717948718</v>
      </c>
      <c r="CO26" s="38" t="n">
        <v>6864.52307692308</v>
      </c>
      <c r="CP26" s="38" t="n">
        <v>6857.76</v>
      </c>
      <c r="CQ26" s="38" t="n">
        <v>6850.48</v>
      </c>
      <c r="CR26" s="38" t="n">
        <v>7064.72</v>
      </c>
      <c r="CS26" s="38" t="n">
        <v>6857.76</v>
      </c>
      <c r="CT26" s="38" t="n">
        <v>6830.70769230769</v>
      </c>
      <c r="CU26" s="38" t="n">
        <v>6823.45641025641</v>
      </c>
      <c r="CV26" s="38" t="n">
        <v>7036.85128205128</v>
      </c>
      <c r="CW26" s="38" t="n">
        <v>6830.70769230769</v>
      </c>
      <c r="CX26" s="38" t="n">
        <v>6840.85230769231</v>
      </c>
      <c r="CY26" s="38" t="n">
        <v>6833.59025641026</v>
      </c>
      <c r="CZ26" s="38" t="n">
        <v>7047.30205128205</v>
      </c>
      <c r="DA26" s="38" t="n">
        <v>6840.85230769231</v>
      </c>
      <c r="DB26" s="38" t="n">
        <v>6847.61538461538</v>
      </c>
      <c r="DC26" s="38" t="n">
        <v>6840.34615384615</v>
      </c>
      <c r="DD26" s="38" t="n">
        <v>7054.26923076923</v>
      </c>
      <c r="DE26" s="38" t="n">
        <v>6847.61538461538</v>
      </c>
      <c r="DF26" s="38" t="n">
        <v>6857.76</v>
      </c>
      <c r="DG26" s="38" t="n">
        <v>6850.48</v>
      </c>
      <c r="DH26" s="38" t="n">
        <v>7064.72</v>
      </c>
      <c r="DI26" s="38" t="n">
        <v>6857.76</v>
      </c>
      <c r="DJ26" s="38" t="n">
        <v>6864.52307692308</v>
      </c>
      <c r="DK26" s="38" t="n">
        <v>6857.2358974359</v>
      </c>
      <c r="DL26" s="38" t="n">
        <v>7071.68717948718</v>
      </c>
      <c r="DM26" s="38" t="n">
        <v>6864.52307692308</v>
      </c>
      <c r="DN26" s="38" t="n">
        <v>6857.76</v>
      </c>
      <c r="DO26" s="38" t="n">
        <v>6850.48</v>
      </c>
      <c r="DP26" s="38" t="n">
        <v>7064.72</v>
      </c>
      <c r="DQ26" s="38" t="n">
        <v>6857.76</v>
      </c>
      <c r="DR26" s="38" t="n">
        <v>6830.70769230769</v>
      </c>
      <c r="DS26" s="38" t="n">
        <v>6823.45641025641</v>
      </c>
      <c r="DT26" s="38" t="n">
        <v>7036.85128205128</v>
      </c>
      <c r="DU26" s="38" t="n">
        <v>6830.70769230769</v>
      </c>
      <c r="DV26" s="38" t="n">
        <v>6840.85230769231</v>
      </c>
    </row>
    <row r="27" customFormat="false" ht="12.75" hidden="false" customHeight="false" outlineLevel="0" collapsed="false">
      <c r="B27" s="0" t="s">
        <v>165</v>
      </c>
      <c r="D27" s="0" t="s">
        <v>155</v>
      </c>
      <c r="G27" s="38" t="n">
        <v>6119.91431384714</v>
      </c>
      <c r="H27" s="38" t="n">
        <v>6332.27460313051</v>
      </c>
      <c r="I27" s="38" t="n">
        <v>6167.12503819763</v>
      </c>
      <c r="J27" s="38" t="n">
        <v>6185.44323138039</v>
      </c>
      <c r="K27" s="38" t="n">
        <v>6178.87694344899</v>
      </c>
      <c r="L27" s="38" t="n">
        <v>6372.11341685881</v>
      </c>
      <c r="M27" s="38" t="n">
        <v>6185.44323138039</v>
      </c>
      <c r="N27" s="38" t="n">
        <v>6191.54929577465</v>
      </c>
      <c r="O27" s="38" t="n">
        <v>6184.9765258216</v>
      </c>
      <c r="P27" s="38" t="n">
        <v>6378.40375586855</v>
      </c>
      <c r="Q27" s="38" t="n">
        <v>6191.54929577465</v>
      </c>
      <c r="R27" s="38" t="n">
        <v>6197.6553601689</v>
      </c>
      <c r="S27" s="38" t="n">
        <v>6191.0761081942</v>
      </c>
      <c r="T27" s="38" t="n">
        <v>6384.69409487828</v>
      </c>
      <c r="U27" s="38" t="n">
        <v>6197.6553601689</v>
      </c>
      <c r="V27" s="38" t="n">
        <v>6191.54929577465</v>
      </c>
      <c r="W27" s="38" t="n">
        <v>6184.9765258216</v>
      </c>
      <c r="X27" s="38" t="n">
        <v>6378.40375586855</v>
      </c>
      <c r="Y27" s="38" t="n">
        <v>6191.54929577465</v>
      </c>
      <c r="Z27" s="38" t="n">
        <v>6167.12503819763</v>
      </c>
      <c r="AA27" s="38" t="n">
        <v>6160.57819633118</v>
      </c>
      <c r="AB27" s="38" t="n">
        <v>6353.24239982962</v>
      </c>
      <c r="AC27" s="38" t="n">
        <v>6167.12503819763</v>
      </c>
      <c r="AD27" s="38" t="n">
        <v>6176.28413478901</v>
      </c>
      <c r="AE27" s="38" t="n">
        <v>6169.72756989009</v>
      </c>
      <c r="AF27" s="38" t="n">
        <v>6362.67790834422</v>
      </c>
      <c r="AG27" s="38" t="n">
        <v>6176.28413478901</v>
      </c>
      <c r="AH27" s="38" t="n">
        <v>6182.39019918327</v>
      </c>
      <c r="AI27" s="38" t="n">
        <v>6175.82715226269</v>
      </c>
      <c r="AJ27" s="38" t="n">
        <v>6368.96824735395</v>
      </c>
      <c r="AK27" s="38" t="n">
        <v>6182.39019918327</v>
      </c>
      <c r="AL27" s="38" t="n">
        <v>6191.54929577465</v>
      </c>
      <c r="AM27" s="38" t="n">
        <v>6184.9765258216</v>
      </c>
      <c r="AN27" s="38" t="n">
        <v>6378.40375586855</v>
      </c>
      <c r="AO27" s="38" t="n">
        <v>6191.54929577465</v>
      </c>
      <c r="AP27" s="38" t="n">
        <v>6197.6553601689</v>
      </c>
      <c r="AQ27" s="38" t="n">
        <v>6191.0761081942</v>
      </c>
      <c r="AR27" s="38" t="n">
        <v>6384.69409487828</v>
      </c>
      <c r="AS27" s="38" t="n">
        <v>6197.6553601689</v>
      </c>
      <c r="AT27" s="38" t="n">
        <v>6191.54929577465</v>
      </c>
      <c r="AU27" s="38" t="n">
        <v>6184.9765258216</v>
      </c>
      <c r="AV27" s="38" t="n">
        <v>6378.40375586855</v>
      </c>
      <c r="AW27" s="38" t="n">
        <v>6191.54929577465</v>
      </c>
      <c r="AX27" s="38" t="n">
        <v>6167.12503819763</v>
      </c>
      <c r="AY27" s="38" t="n">
        <v>6160.57819633118</v>
      </c>
      <c r="AZ27" s="38" t="n">
        <v>6353.24239982962</v>
      </c>
      <c r="BA27" s="38" t="n">
        <v>6167.12503819763</v>
      </c>
      <c r="BB27" s="38" t="n">
        <v>6176.28413478901</v>
      </c>
      <c r="BC27" s="38" t="n">
        <v>6169.72756989009</v>
      </c>
      <c r="BD27" s="38" t="n">
        <v>6362.67790834422</v>
      </c>
      <c r="BE27" s="38" t="n">
        <v>6176.28413478901</v>
      </c>
      <c r="BF27" s="38" t="n">
        <v>6182.39019918327</v>
      </c>
      <c r="BG27" s="38" t="n">
        <v>6175.82715226269</v>
      </c>
      <c r="BH27" s="38" t="n">
        <v>6368.96824735395</v>
      </c>
      <c r="BI27" s="38" t="n">
        <v>6182.39019918327</v>
      </c>
      <c r="BJ27" s="38" t="n">
        <v>6191.54929577465</v>
      </c>
      <c r="BK27" s="38" t="n">
        <v>6184.9765258216</v>
      </c>
      <c r="BL27" s="38" t="n">
        <v>6378.40375586855</v>
      </c>
      <c r="BM27" s="38" t="n">
        <v>6191.54929577465</v>
      </c>
      <c r="BN27" s="38" t="n">
        <v>6197.6553601689</v>
      </c>
      <c r="BO27" s="38" t="n">
        <v>6191.0761081942</v>
      </c>
      <c r="BP27" s="38" t="n">
        <v>6384.69409487828</v>
      </c>
      <c r="BQ27" s="38" t="n">
        <v>6197.6553601689</v>
      </c>
      <c r="BR27" s="38" t="n">
        <v>6191.54929577465</v>
      </c>
      <c r="BS27" s="38" t="n">
        <v>6184.9765258216</v>
      </c>
      <c r="BT27" s="38" t="n">
        <v>6378.40375586855</v>
      </c>
      <c r="BU27" s="38" t="n">
        <v>6191.54929577465</v>
      </c>
      <c r="BV27" s="38" t="n">
        <v>6167.12503819763</v>
      </c>
      <c r="BW27" s="38" t="n">
        <v>6160.57819633118</v>
      </c>
      <c r="BX27" s="38" t="n">
        <v>6353.24239982962</v>
      </c>
      <c r="BY27" s="38" t="n">
        <v>6167.12503819763</v>
      </c>
      <c r="BZ27" s="38" t="n">
        <v>6176.28413478901</v>
      </c>
      <c r="CA27" s="38" t="n">
        <v>6169.72756989009</v>
      </c>
      <c r="CB27" s="38" t="n">
        <v>6362.67790834422</v>
      </c>
      <c r="CC27" s="38" t="n">
        <v>6176.28413478901</v>
      </c>
      <c r="CD27" s="38" t="n">
        <v>6182.39019918327</v>
      </c>
      <c r="CE27" s="38" t="n">
        <v>6175.82715226269</v>
      </c>
      <c r="CF27" s="38" t="n">
        <v>6368.96824735395</v>
      </c>
      <c r="CG27" s="38" t="n">
        <v>6182.39019918327</v>
      </c>
      <c r="CH27" s="38" t="n">
        <v>6191.54929577465</v>
      </c>
      <c r="CI27" s="38" t="n">
        <v>6184.9765258216</v>
      </c>
      <c r="CJ27" s="38" t="n">
        <v>6378.40375586855</v>
      </c>
      <c r="CK27" s="38" t="n">
        <v>6191.54929577465</v>
      </c>
      <c r="CL27" s="38" t="n">
        <v>6197.6553601689</v>
      </c>
      <c r="CM27" s="38" t="n">
        <v>6191.0761081942</v>
      </c>
      <c r="CN27" s="38" t="n">
        <v>6384.69409487828</v>
      </c>
      <c r="CO27" s="38" t="n">
        <v>6197.6553601689</v>
      </c>
      <c r="CP27" s="38" t="n">
        <v>6191.54929577465</v>
      </c>
      <c r="CQ27" s="38" t="n">
        <v>6184.9765258216</v>
      </c>
      <c r="CR27" s="38" t="n">
        <v>6378.40375586855</v>
      </c>
      <c r="CS27" s="38" t="n">
        <v>6191.54929577465</v>
      </c>
      <c r="CT27" s="38" t="n">
        <v>6167.12503819763</v>
      </c>
      <c r="CU27" s="38" t="n">
        <v>6160.57819633118</v>
      </c>
      <c r="CV27" s="38" t="n">
        <v>6353.24239982962</v>
      </c>
      <c r="CW27" s="38" t="n">
        <v>6167.12503819763</v>
      </c>
      <c r="CX27" s="38" t="n">
        <v>6176.28413478901</v>
      </c>
      <c r="CY27" s="38" t="n">
        <v>6169.72756989009</v>
      </c>
      <c r="CZ27" s="38" t="n">
        <v>6362.67790834422</v>
      </c>
      <c r="DA27" s="38" t="n">
        <v>6176.28413478901</v>
      </c>
      <c r="DB27" s="38" t="n">
        <v>6182.39019918327</v>
      </c>
      <c r="DC27" s="38" t="n">
        <v>6175.82715226269</v>
      </c>
      <c r="DD27" s="38" t="n">
        <v>6368.96824735395</v>
      </c>
      <c r="DE27" s="38" t="n">
        <v>6182.39019918327</v>
      </c>
      <c r="DF27" s="38" t="n">
        <v>6191.54929577465</v>
      </c>
      <c r="DG27" s="38" t="n">
        <v>6184.9765258216</v>
      </c>
      <c r="DH27" s="38" t="n">
        <v>6378.40375586855</v>
      </c>
      <c r="DI27" s="38" t="n">
        <v>6191.54929577465</v>
      </c>
      <c r="DJ27" s="38" t="n">
        <v>6197.6553601689</v>
      </c>
      <c r="DK27" s="38" t="n">
        <v>6191.0761081942</v>
      </c>
      <c r="DL27" s="38" t="n">
        <v>6384.69409487828</v>
      </c>
      <c r="DM27" s="38" t="n">
        <v>6197.6553601689</v>
      </c>
      <c r="DN27" s="38" t="n">
        <v>6191.54929577465</v>
      </c>
      <c r="DO27" s="38" t="n">
        <v>6184.9765258216</v>
      </c>
      <c r="DP27" s="38" t="n">
        <v>6378.40375586855</v>
      </c>
      <c r="DQ27" s="38" t="n">
        <v>6191.54929577465</v>
      </c>
      <c r="DR27" s="38" t="n">
        <v>6167.12503819763</v>
      </c>
      <c r="DS27" s="38" t="n">
        <v>6160.57819633118</v>
      </c>
      <c r="DT27" s="38" t="n">
        <v>6353.24239982962</v>
      </c>
      <c r="DU27" s="38" t="n">
        <v>6167.12503819763</v>
      </c>
      <c r="DV27" s="38" t="n">
        <v>6176.28413478901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2000-02-16T21:29:59Z</dcterms:created>
  <dc:creator>Qing Fang</dc:creator>
  <dc:description/>
  <dc:language>en-US</dc:language>
  <cp:lastModifiedBy>bsukaly</cp:lastModifiedBy>
  <cp:lastPrinted>2000-02-25T23:41:04Z</cp:lastPrinted>
  <cp:revision>0</cp:revision>
  <dc:subject/>
  <dc:title/>
</cp:coreProperties>
</file>