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holesale" sheetId="1" state="visible" r:id="rId3"/>
    <sheet name="Natural Gas" sheetId="2" state="visible" r:id="rId4"/>
    <sheet name="East Power" sheetId="3" state="visible" r:id="rId5"/>
    <sheet name="West Power" sheetId="4" state="visible" r:id="rId6"/>
    <sheet name="Canada" sheetId="5" state="visible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function="false" hidden="false" localSheetId="0" name="Excel_BuiltIn_Print_Area" vbProcedure="false">#REF!</definedName>
    <definedName function="false" hidden="false" localSheetId="1" name="Excel_BuiltIn_Print_Area" vbProcedure="false">#REF!</definedName>
    <definedName function="false" hidden="false" localSheetId="2" name="Excel_BuiltIn_Print_Area" vbProcedure="false">#REF!</definedName>
    <definedName function="false" hidden="false" localSheetId="3" name="Excel_BuiltIn_Print_Area" vbProcedure="false">#REF!</definedName>
    <definedName function="false" hidden="false" localSheetId="4" name="Excel_BuiltIn_Print_Area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<sst xmlns="http://schemas.openxmlformats.org/spreadsheetml/2006/main" count="199" uniqueCount="56">
  <si>
    <t xml:space="preserve">Wholesale</t>
  </si>
  <si>
    <t xml:space="preserve">%</t>
  </si>
  <si>
    <t xml:space="preserve">YTD Actual</t>
  </si>
  <si>
    <t xml:space="preserve">Annualized</t>
  </si>
  <si>
    <t xml:space="preserve">of Total</t>
  </si>
  <si>
    <t xml:space="preserve">ENACOMP</t>
  </si>
  <si>
    <t xml:space="preserve">Compensation</t>
  </si>
  <si>
    <t xml:space="preserve">Special Pays</t>
  </si>
  <si>
    <t xml:space="preserve">Analysts &amp; Associates</t>
  </si>
  <si>
    <t xml:space="preserve">ENABENTX</t>
  </si>
  <si>
    <t xml:space="preserve">Benefits &amp; Payroll Taxes</t>
  </si>
  <si>
    <t xml:space="preserve">ENAEMPEX</t>
  </si>
  <si>
    <t xml:space="preserve">Employee Expense</t>
  </si>
  <si>
    <t xml:space="preserve">ENAT&amp;EEX</t>
  </si>
  <si>
    <t xml:space="preserve">Travel &amp; Entertainment Expense</t>
  </si>
  <si>
    <t xml:space="preserve">ENAOUTSV</t>
  </si>
  <si>
    <t xml:space="preserve">Outside Services</t>
  </si>
  <si>
    <t xml:space="preserve">ENASUPP</t>
  </si>
  <si>
    <t xml:space="preserve">Supplies Expense</t>
  </si>
  <si>
    <t xml:space="preserve">ENAMKTEX</t>
  </si>
  <si>
    <t xml:space="preserve">Marketing</t>
  </si>
  <si>
    <t xml:space="preserve">ENACONTR</t>
  </si>
  <si>
    <t xml:space="preserve">Charitable Contributions</t>
  </si>
  <si>
    <t xml:space="preserve">ENARENT</t>
  </si>
  <si>
    <t xml:space="preserve">Rent</t>
  </si>
  <si>
    <t xml:space="preserve">ENATECH</t>
  </si>
  <si>
    <t xml:space="preserve">Technology</t>
  </si>
  <si>
    <t xml:space="preserve">ENATRANS</t>
  </si>
  <si>
    <t xml:space="preserve">Transportation</t>
  </si>
  <si>
    <t xml:space="preserve">ENAOTHEX</t>
  </si>
  <si>
    <t xml:space="preserve">Other Expenses</t>
  </si>
  <si>
    <t xml:space="preserve">ENATAXES</t>
  </si>
  <si>
    <t xml:space="preserve">Taxes Other than Income</t>
  </si>
  <si>
    <t xml:space="preserve">ENATOTDR</t>
  </si>
  <si>
    <t xml:space="preserve">Total Direct Expenses</t>
  </si>
  <si>
    <t xml:space="preserve">Headcount</t>
  </si>
  <si>
    <t xml:space="preserve">Analyst &amp; Associate Headcount</t>
  </si>
  <si>
    <t xml:space="preserve">Total Headcount</t>
  </si>
  <si>
    <t xml:space="preserve">Natural Gas</t>
  </si>
  <si>
    <t xml:space="preserve">Analyst &amp; Associates</t>
  </si>
  <si>
    <t xml:space="preserve">A&amp;A Headcount</t>
  </si>
  <si>
    <t xml:space="preserve">East Power</t>
  </si>
  <si>
    <t xml:space="preserve">West Power </t>
  </si>
  <si>
    <t xml:space="preserve">% of </t>
  </si>
  <si>
    <t xml:space="preserve">Total Exp</t>
  </si>
  <si>
    <t xml:space="preserve">Canada </t>
  </si>
  <si>
    <t xml:space="preserve">Analysts &amp; Associates  *</t>
  </si>
  <si>
    <t xml:space="preserve">ENAOUTLG</t>
  </si>
  <si>
    <t xml:space="preserve">*  Analysts and Associates are billed through normal payroll for Canada.</t>
  </si>
  <si>
    <t xml:space="preserve">ENAOUTTX</t>
  </si>
  <si>
    <t xml:space="preserve">ENAINSUR</t>
  </si>
  <si>
    <t xml:space="preserve">ENASYSDV</t>
  </si>
  <si>
    <t xml:space="preserve">ENACORIT</t>
  </si>
  <si>
    <t xml:space="preserve">ENACORRN</t>
  </si>
  <si>
    <t xml:space="preserve">ENAOTHAL</t>
  </si>
  <si>
    <t xml:space="preserve">ENADEPR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</si>
</sst>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mm\-yy"/>
    <numFmt numFmtId="166" formatCode="[$-409]mmm\-yy"/>
    <numFmt numFmtId="167" formatCode="@"/>
    <numFmt numFmtId="168" formatCode="_(* #,##0.00_);_(* \(#,##0.00\);_(* \-??_);_(@_)"/>
    <numFmt numFmtId="169" formatCode="_(* #,##0_);_(* \(#,##0\);_(* \-??_);_(@_)"/>
    <numFmt numFmtId="170" formatCode="0%"/>
    <numFmt numFmtId="171" formatCode="_(\$* #,##0.00_);_(\$* \(#,##0.00\);_(\$* \-??_);_(@_)"/>
    <numFmt numFmtId="172" formatCode="_(\$* #,##0_);_(\$* \(#,##0\);_(\$* \-??_);_(@_)"/>
    <numFmt numFmtId="173" formatCode="0.0%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Narrow"/>
      <family val="2"/>
    </font>
    <font>
      <b val="true"/>
      <sz val="10"/>
      <name val="Arial Narrow"/>
      <family val="2"/>
    </font>
    <font>
      <b val="true"/>
      <u val="single"/>
      <sz val="10"/>
      <name val="Arial"/>
      <family val="2"/>
    </font>
    <font>
      <b val="true"/>
      <u val="single"/>
      <sz val="10"/>
      <name val="Arial Narrow"/>
      <family val="2"/>
    </font>
    <font>
      <sz val="10"/>
      <color rgb="FFFFFFFF"/>
      <name val="Arial Narrow"/>
      <family val="2"/>
    </font>
    <font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164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0" xfId="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9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9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7" builtinId="1"/>
    <cellStyle name="*unknown*" xfId="5" builtinId="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externalLink" Target="externalLinks/externalLink2.xml"/><Relationship Id="rId10" Type="http://schemas.openxmlformats.org/officeDocument/2006/relationships/externalLink" Target="externalLinks/externalLink3.xml"/><Relationship Id="rId11" Type="http://schemas.openxmlformats.org/officeDocument/2006/relationships/externalLink" Target="externalLinks/externalLink4.xml"/><Relationship Id="rId12" Type="http://schemas.openxmlformats.org/officeDocument/2006/relationships/externalLink" Target="externalLinks/externalLink5.xml"/><Relationship Id="rId13" Type="http://schemas.openxmlformats.org/officeDocument/2006/relationships/externalLink" Target="externalLinks/externalLink6.xml"/><Relationship Id="rId1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WPR%20Trading%20Report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Natural%20Gas%20Consolidated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East%20Power%20Consolidation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West%20Power%20Consolidation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Can%20Gas%20%20Report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Canada%20Consolidate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  <row r="3">
          <cell r="B3">
            <v>37135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atural Gas Consolidated"/>
      <sheetName val="Central Trading"/>
      <sheetName val="Central Origination"/>
      <sheetName val="Derivatives"/>
      <sheetName val="East Trading"/>
      <sheetName val="East Origination"/>
      <sheetName val="Financial Gas"/>
      <sheetName val="Structuring"/>
      <sheetName val="Texas Trading"/>
      <sheetName val="Texas Origination"/>
      <sheetName val="West Trading"/>
      <sheetName val="West Origination"/>
      <sheetName val="Fundamentals"/>
    </sheetNames>
    <sheetDataSet>
      <sheetData sheetId="0"/>
      <sheetData sheetId="1">
        <row r="8">
          <cell r="C8">
            <v>777723.49</v>
          </cell>
        </row>
        <row r="9">
          <cell r="C9">
            <v>174000</v>
          </cell>
        </row>
        <row r="9">
          <cell r="E9">
            <v>174000</v>
          </cell>
        </row>
        <row r="10">
          <cell r="C10">
            <v>163937.01</v>
          </cell>
        </row>
        <row r="11">
          <cell r="C11">
            <v>29600</v>
          </cell>
        </row>
        <row r="12">
          <cell r="C12">
            <v>51468.14</v>
          </cell>
        </row>
        <row r="13">
          <cell r="C13">
            <v>7835.41</v>
          </cell>
        </row>
        <row r="14">
          <cell r="C14">
            <v>37546.84</v>
          </cell>
        </row>
        <row r="15">
          <cell r="C15">
            <v>4744.29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146.14</v>
          </cell>
        </row>
        <row r="19">
          <cell r="C19">
            <v>11962.85</v>
          </cell>
        </row>
        <row r="20">
          <cell r="C20">
            <v>0</v>
          </cell>
        </row>
        <row r="21">
          <cell r="C21">
            <v>5426.98</v>
          </cell>
        </row>
        <row r="22">
          <cell r="C22">
            <v>114.16</v>
          </cell>
        </row>
        <row r="25">
          <cell r="E25">
            <v>18</v>
          </cell>
        </row>
        <row r="27">
          <cell r="E27">
            <v>1</v>
          </cell>
        </row>
      </sheetData>
      <sheetData sheetId="2">
        <row r="8">
          <cell r="C8">
            <v>1344104.93</v>
          </cell>
        </row>
        <row r="9">
          <cell r="C9">
            <v>74000</v>
          </cell>
        </row>
        <row r="10">
          <cell r="C10">
            <v>111300</v>
          </cell>
        </row>
        <row r="10">
          <cell r="E10">
            <v>148400</v>
          </cell>
        </row>
        <row r="11">
          <cell r="C11">
            <v>267708.64</v>
          </cell>
        </row>
        <row r="12">
          <cell r="C12">
            <v>170477.61</v>
          </cell>
        </row>
        <row r="13">
          <cell r="C13">
            <v>279179.57</v>
          </cell>
        </row>
        <row r="14">
          <cell r="C14">
            <v>17672.23</v>
          </cell>
        </row>
        <row r="15">
          <cell r="C15">
            <v>52652.04</v>
          </cell>
        </row>
        <row r="16">
          <cell r="C16">
            <v>0</v>
          </cell>
        </row>
        <row r="17">
          <cell r="C17">
            <v>5000</v>
          </cell>
        </row>
        <row r="18">
          <cell r="C18">
            <v>141041.83</v>
          </cell>
        </row>
        <row r="19">
          <cell r="C19">
            <v>20599.13</v>
          </cell>
        </row>
        <row r="20">
          <cell r="C20">
            <v>16</v>
          </cell>
        </row>
        <row r="21">
          <cell r="C21">
            <v>4014.83</v>
          </cell>
        </row>
        <row r="22">
          <cell r="C22">
            <v>68.72</v>
          </cell>
        </row>
        <row r="25">
          <cell r="E25">
            <v>6</v>
          </cell>
        </row>
        <row r="27">
          <cell r="E27">
            <v>1</v>
          </cell>
        </row>
      </sheetData>
      <sheetData sheetId="3">
        <row r="8">
          <cell r="C8">
            <v>864765.8</v>
          </cell>
        </row>
        <row r="9">
          <cell r="C9">
            <v>160000</v>
          </cell>
        </row>
        <row r="10">
          <cell r="C10">
            <v>414608.66</v>
          </cell>
        </row>
        <row r="10">
          <cell r="E10">
            <v>552811.546666667</v>
          </cell>
        </row>
        <row r="11">
          <cell r="C11">
            <v>256071.81</v>
          </cell>
        </row>
        <row r="12">
          <cell r="C12">
            <v>250026.99</v>
          </cell>
        </row>
        <row r="13">
          <cell r="C13">
            <v>437712.95</v>
          </cell>
        </row>
        <row r="14">
          <cell r="C14">
            <v>41472.9</v>
          </cell>
        </row>
        <row r="15">
          <cell r="C15">
            <v>29288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-26755.31</v>
          </cell>
        </row>
        <row r="19">
          <cell r="C19">
            <v>62246.39</v>
          </cell>
        </row>
        <row r="20">
          <cell r="C20">
            <v>0</v>
          </cell>
        </row>
        <row r="21">
          <cell r="C21">
            <v>39994.14</v>
          </cell>
        </row>
        <row r="22">
          <cell r="C22">
            <v>133.56</v>
          </cell>
        </row>
        <row r="25">
          <cell r="E25">
            <v>12</v>
          </cell>
        </row>
        <row r="27">
          <cell r="E27">
            <v>4</v>
          </cell>
        </row>
      </sheetData>
      <sheetData sheetId="4">
        <row r="8">
          <cell r="C8">
            <v>1053710.72</v>
          </cell>
        </row>
        <row r="9">
          <cell r="C9">
            <v>150000</v>
          </cell>
        </row>
        <row r="10">
          <cell r="C10">
            <v>158500</v>
          </cell>
        </row>
        <row r="10">
          <cell r="E10">
            <v>211333.333333333</v>
          </cell>
        </row>
        <row r="11">
          <cell r="C11">
            <v>304894.02</v>
          </cell>
        </row>
        <row r="12">
          <cell r="C12">
            <v>67830.09</v>
          </cell>
        </row>
        <row r="13">
          <cell r="C13">
            <v>-1702.67</v>
          </cell>
        </row>
        <row r="14">
          <cell r="C14">
            <v>13065.63</v>
          </cell>
        </row>
        <row r="15">
          <cell r="C15">
            <v>22785.42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589.86</v>
          </cell>
        </row>
        <row r="19">
          <cell r="C19">
            <v>12122.89</v>
          </cell>
        </row>
        <row r="20">
          <cell r="C20">
            <v>0</v>
          </cell>
        </row>
        <row r="21">
          <cell r="C21">
            <v>11668.96</v>
          </cell>
        </row>
        <row r="22">
          <cell r="C22">
            <v>4755620.61</v>
          </cell>
        </row>
        <row r="25">
          <cell r="E25">
            <v>15</v>
          </cell>
        </row>
        <row r="27">
          <cell r="E27">
            <v>4</v>
          </cell>
        </row>
      </sheetData>
      <sheetData sheetId="5">
        <row r="8">
          <cell r="C8">
            <v>1112475.81</v>
          </cell>
        </row>
        <row r="9">
          <cell r="C9">
            <v>198750</v>
          </cell>
        </row>
        <row r="10">
          <cell r="C10">
            <v>85600</v>
          </cell>
        </row>
        <row r="10">
          <cell r="E10">
            <v>114133.333333333</v>
          </cell>
        </row>
        <row r="11">
          <cell r="C11">
            <v>247943.73</v>
          </cell>
        </row>
        <row r="12">
          <cell r="C12">
            <v>71177.97</v>
          </cell>
        </row>
        <row r="13">
          <cell r="C13">
            <v>286730.48</v>
          </cell>
        </row>
        <row r="14">
          <cell r="C14">
            <v>852.11</v>
          </cell>
        </row>
        <row r="15">
          <cell r="C15">
            <v>4190.84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1502.86</v>
          </cell>
        </row>
        <row r="19">
          <cell r="C19">
            <v>21322.51</v>
          </cell>
        </row>
        <row r="20">
          <cell r="C20">
            <v>0</v>
          </cell>
        </row>
        <row r="21">
          <cell r="C21">
            <v>7848.59999999999</v>
          </cell>
        </row>
        <row r="22">
          <cell r="C22">
            <v>161.74</v>
          </cell>
        </row>
        <row r="25">
          <cell r="E25">
            <v>13</v>
          </cell>
        </row>
        <row r="27">
          <cell r="E27">
            <v>2</v>
          </cell>
        </row>
      </sheetData>
      <sheetData sheetId="6">
        <row r="8">
          <cell r="C8">
            <v>475540.27</v>
          </cell>
        </row>
        <row r="9">
          <cell r="C9">
            <v>102000</v>
          </cell>
        </row>
        <row r="10">
          <cell r="C10">
            <v>148878.09</v>
          </cell>
        </row>
        <row r="10">
          <cell r="E10">
            <v>198504.12</v>
          </cell>
        </row>
        <row r="11">
          <cell r="C11">
            <v>105886.19</v>
          </cell>
        </row>
        <row r="12">
          <cell r="C12">
            <v>78488.71</v>
          </cell>
        </row>
        <row r="13">
          <cell r="C13">
            <v>30418.36</v>
          </cell>
        </row>
        <row r="14">
          <cell r="C14">
            <v>40980.63</v>
          </cell>
        </row>
        <row r="15">
          <cell r="C15">
            <v>11361.58</v>
          </cell>
        </row>
        <row r="16">
          <cell r="C16">
            <v>0</v>
          </cell>
        </row>
        <row r="17">
          <cell r="C17">
            <v>400</v>
          </cell>
        </row>
        <row r="18">
          <cell r="C18">
            <v>308.51</v>
          </cell>
        </row>
        <row r="19">
          <cell r="C19">
            <v>4585.34</v>
          </cell>
        </row>
        <row r="20">
          <cell r="C20">
            <v>0</v>
          </cell>
        </row>
        <row r="21">
          <cell r="C21">
            <v>21855.63</v>
          </cell>
        </row>
        <row r="22">
          <cell r="C22">
            <v>69.66</v>
          </cell>
        </row>
        <row r="25">
          <cell r="E25">
            <v>10</v>
          </cell>
        </row>
        <row r="27">
          <cell r="E27">
            <v>0</v>
          </cell>
        </row>
      </sheetData>
      <sheetData sheetId="7">
        <row r="8">
          <cell r="C8">
            <v>650833.97</v>
          </cell>
        </row>
        <row r="10">
          <cell r="C10">
            <v>380700</v>
          </cell>
        </row>
        <row r="10">
          <cell r="E10">
            <v>507600</v>
          </cell>
        </row>
        <row r="11">
          <cell r="C11">
            <v>142756.44</v>
          </cell>
        </row>
        <row r="12">
          <cell r="C12">
            <v>43481.47</v>
          </cell>
        </row>
        <row r="13">
          <cell r="C13">
            <v>50057.4</v>
          </cell>
        </row>
        <row r="14">
          <cell r="C14">
            <v>27468.62</v>
          </cell>
        </row>
        <row r="15">
          <cell r="C15">
            <v>8233.32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867.87</v>
          </cell>
        </row>
        <row r="19">
          <cell r="C19">
            <v>57072.3</v>
          </cell>
        </row>
        <row r="20">
          <cell r="C20">
            <v>0</v>
          </cell>
        </row>
        <row r="21">
          <cell r="C21">
            <v>-6139.07000000001</v>
          </cell>
        </row>
        <row r="22">
          <cell r="C22">
            <v>134.18</v>
          </cell>
        </row>
        <row r="25">
          <cell r="E25">
            <v>10</v>
          </cell>
        </row>
        <row r="27">
          <cell r="E27">
            <v>8</v>
          </cell>
        </row>
      </sheetData>
      <sheetData sheetId="8">
        <row r="8">
          <cell r="C8">
            <v>775180.67</v>
          </cell>
        </row>
        <row r="9">
          <cell r="C9">
            <v>228500</v>
          </cell>
        </row>
        <row r="10">
          <cell r="C10">
            <v>161299</v>
          </cell>
        </row>
        <row r="10">
          <cell r="E10">
            <v>215065.333333333</v>
          </cell>
        </row>
        <row r="11">
          <cell r="C11">
            <v>153216.99</v>
          </cell>
        </row>
        <row r="12">
          <cell r="C12">
            <v>70914.56</v>
          </cell>
        </row>
        <row r="13">
          <cell r="C13">
            <v>21515.25</v>
          </cell>
        </row>
        <row r="14">
          <cell r="C14">
            <v>1599.19</v>
          </cell>
        </row>
        <row r="15">
          <cell r="C15">
            <v>4958.82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65</v>
          </cell>
        </row>
        <row r="19">
          <cell r="C19">
            <v>470.889999999999</v>
          </cell>
        </row>
        <row r="20">
          <cell r="C20">
            <v>0</v>
          </cell>
        </row>
        <row r="21">
          <cell r="C21">
            <v>1198.3</v>
          </cell>
        </row>
        <row r="22">
          <cell r="C22">
            <v>182.87</v>
          </cell>
        </row>
        <row r="25">
          <cell r="E25">
            <v>5</v>
          </cell>
        </row>
        <row r="27">
          <cell r="E27">
            <v>3</v>
          </cell>
        </row>
      </sheetData>
      <sheetData sheetId="9">
        <row r="8">
          <cell r="C8">
            <v>25370.24</v>
          </cell>
        </row>
        <row r="10">
          <cell r="C10">
            <v>24000</v>
          </cell>
        </row>
        <row r="10">
          <cell r="E10">
            <v>32000</v>
          </cell>
        </row>
        <row r="11">
          <cell r="C11">
            <v>8505.87</v>
          </cell>
        </row>
        <row r="12">
          <cell r="C12">
            <v>82552.23</v>
          </cell>
        </row>
        <row r="13">
          <cell r="C13">
            <v>8819.61</v>
          </cell>
        </row>
        <row r="14">
          <cell r="C14">
            <v>34855.84</v>
          </cell>
        </row>
        <row r="15">
          <cell r="C15">
            <v>1111.13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66586.09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24000</v>
          </cell>
        </row>
        <row r="22">
          <cell r="C22">
            <v>3.23</v>
          </cell>
        </row>
        <row r="25">
          <cell r="E25">
            <v>1</v>
          </cell>
        </row>
        <row r="27">
          <cell r="E27">
            <v>1</v>
          </cell>
        </row>
      </sheetData>
      <sheetData sheetId="10">
        <row r="8">
          <cell r="C8">
            <v>656118.41</v>
          </cell>
        </row>
        <row r="9">
          <cell r="C9">
            <v>225000</v>
          </cell>
        </row>
        <row r="10">
          <cell r="C10">
            <v>405755</v>
          </cell>
        </row>
        <row r="10">
          <cell r="E10">
            <v>541006.666666667</v>
          </cell>
        </row>
        <row r="11">
          <cell r="C11">
            <v>168993.76</v>
          </cell>
        </row>
        <row r="12">
          <cell r="C12">
            <v>81330.49</v>
          </cell>
        </row>
        <row r="13">
          <cell r="C13">
            <v>110485.16</v>
          </cell>
        </row>
        <row r="14">
          <cell r="C14">
            <v>16096.18</v>
          </cell>
        </row>
        <row r="15">
          <cell r="C15">
            <v>4515.93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29587.79</v>
          </cell>
        </row>
        <row r="20">
          <cell r="C20">
            <v>0</v>
          </cell>
        </row>
        <row r="21">
          <cell r="C21">
            <v>12423.15</v>
          </cell>
        </row>
        <row r="22">
          <cell r="C22">
            <v>82.01</v>
          </cell>
        </row>
        <row r="25">
          <cell r="E25">
            <v>6</v>
          </cell>
        </row>
        <row r="27">
          <cell r="E27">
            <v>8</v>
          </cell>
        </row>
      </sheetData>
      <sheetData sheetId="11">
        <row r="8">
          <cell r="C8">
            <v>648785.24</v>
          </cell>
        </row>
        <row r="9">
          <cell r="C9">
            <v>173000</v>
          </cell>
        </row>
        <row r="10">
          <cell r="C10">
            <v>159800</v>
          </cell>
        </row>
        <row r="10">
          <cell r="E10">
            <v>213066.666666667</v>
          </cell>
        </row>
        <row r="11">
          <cell r="C11">
            <v>124394.45</v>
          </cell>
        </row>
        <row r="12">
          <cell r="C12">
            <v>98627.9</v>
          </cell>
        </row>
        <row r="13">
          <cell r="C13">
            <v>152797.8</v>
          </cell>
        </row>
        <row r="14">
          <cell r="C14">
            <v>4804.26</v>
          </cell>
        </row>
        <row r="15">
          <cell r="C15">
            <v>8317.72</v>
          </cell>
        </row>
        <row r="16">
          <cell r="C16">
            <v>0</v>
          </cell>
        </row>
        <row r="17">
          <cell r="C17">
            <v>500</v>
          </cell>
        </row>
        <row r="18">
          <cell r="C18">
            <v>166552.07</v>
          </cell>
        </row>
        <row r="19">
          <cell r="C19">
            <v>24751.93</v>
          </cell>
        </row>
        <row r="20">
          <cell r="C20">
            <v>0</v>
          </cell>
        </row>
        <row r="21">
          <cell r="C21">
            <v>21610.6</v>
          </cell>
        </row>
        <row r="22">
          <cell r="C22">
            <v>490.75</v>
          </cell>
        </row>
        <row r="25">
          <cell r="E25">
            <v>9</v>
          </cell>
        </row>
        <row r="27">
          <cell r="E27">
            <v>3</v>
          </cell>
        </row>
      </sheetData>
      <sheetData sheetId="12">
        <row r="8">
          <cell r="C8">
            <v>263248.11</v>
          </cell>
        </row>
        <row r="10">
          <cell r="C10">
            <v>880875</v>
          </cell>
        </row>
        <row r="10">
          <cell r="E10">
            <v>1174500</v>
          </cell>
        </row>
        <row r="11">
          <cell r="C11">
            <v>42336.05</v>
          </cell>
        </row>
        <row r="12">
          <cell r="C12">
            <v>48120.69</v>
          </cell>
        </row>
        <row r="13">
          <cell r="C13">
            <v>24345.51</v>
          </cell>
        </row>
        <row r="14">
          <cell r="C14">
            <v>18097.81</v>
          </cell>
        </row>
        <row r="15">
          <cell r="C15">
            <v>8653.91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33238.3</v>
          </cell>
        </row>
        <row r="20">
          <cell r="C20">
            <v>0</v>
          </cell>
        </row>
        <row r="21">
          <cell r="C21">
            <v>48136.7899999999</v>
          </cell>
        </row>
        <row r="22">
          <cell r="C22">
            <v>35.19</v>
          </cell>
        </row>
        <row r="25">
          <cell r="E25">
            <v>3</v>
          </cell>
        </row>
        <row r="27">
          <cell r="E27">
            <v>17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ast Power Consolidated"/>
      <sheetName val="Ercot Trading"/>
      <sheetName val="Ercot Origination"/>
      <sheetName val="Southeast Trading"/>
      <sheetName val="Southeast Origination"/>
      <sheetName val="Midwest Trading"/>
      <sheetName val="Midwest Origination"/>
      <sheetName val="Northeast Trading"/>
      <sheetName val="Northeast Origination"/>
      <sheetName val="Management Book"/>
      <sheetName val="Structuring_Fund"/>
      <sheetName val="Services"/>
      <sheetName val="Options"/>
    </sheetNames>
    <sheetDataSet>
      <sheetData sheetId="0"/>
      <sheetData sheetId="1">
        <row r="8">
          <cell r="C8">
            <v>435566.23</v>
          </cell>
        </row>
        <row r="9">
          <cell r="C9">
            <v>57500</v>
          </cell>
        </row>
        <row r="10">
          <cell r="C10">
            <v>136200</v>
          </cell>
        </row>
        <row r="11">
          <cell r="C11">
            <v>96245.64</v>
          </cell>
        </row>
        <row r="12">
          <cell r="C12">
            <v>35923.87</v>
          </cell>
        </row>
        <row r="13">
          <cell r="C13">
            <v>15703.86</v>
          </cell>
        </row>
        <row r="14">
          <cell r="C14">
            <v>0</v>
          </cell>
        </row>
        <row r="15">
          <cell r="C15">
            <v>6868.09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63424.47</v>
          </cell>
        </row>
        <row r="20">
          <cell r="C20">
            <v>0</v>
          </cell>
        </row>
        <row r="21">
          <cell r="C21">
            <v>197.290000000008</v>
          </cell>
        </row>
        <row r="22">
          <cell r="C22">
            <v>81.42</v>
          </cell>
        </row>
        <row r="25">
          <cell r="E25">
            <v>7</v>
          </cell>
        </row>
        <row r="27">
          <cell r="E27">
            <v>5</v>
          </cell>
        </row>
      </sheetData>
      <sheetData sheetId="2">
        <row r="8">
          <cell r="C8">
            <v>264134.34</v>
          </cell>
        </row>
        <row r="9">
          <cell r="C9">
            <v>115000</v>
          </cell>
        </row>
        <row r="10">
          <cell r="C10">
            <v>87371</v>
          </cell>
        </row>
        <row r="11">
          <cell r="C11">
            <v>94561.45</v>
          </cell>
        </row>
        <row r="12">
          <cell r="C12">
            <v>17122.72</v>
          </cell>
        </row>
        <row r="13">
          <cell r="C13">
            <v>66686.52</v>
          </cell>
        </row>
        <row r="14">
          <cell r="C14">
            <v>2489.47</v>
          </cell>
        </row>
        <row r="15">
          <cell r="C15">
            <v>2719</v>
          </cell>
        </row>
        <row r="16">
          <cell r="C16">
            <v>0</v>
          </cell>
        </row>
        <row r="17">
          <cell r="C17">
            <v>300</v>
          </cell>
        </row>
        <row r="18">
          <cell r="C18">
            <v>129.24</v>
          </cell>
        </row>
        <row r="19">
          <cell r="C19">
            <v>1267.8</v>
          </cell>
        </row>
        <row r="20">
          <cell r="C20">
            <v>0</v>
          </cell>
        </row>
        <row r="21">
          <cell r="C21">
            <v>1704.48</v>
          </cell>
        </row>
        <row r="22">
          <cell r="C22">
            <v>54</v>
          </cell>
        </row>
        <row r="25">
          <cell r="E25">
            <v>3</v>
          </cell>
        </row>
        <row r="27">
          <cell r="E27">
            <v>1</v>
          </cell>
        </row>
      </sheetData>
      <sheetData sheetId="3">
        <row r="8">
          <cell r="C8">
            <v>713168.45</v>
          </cell>
        </row>
        <row r="9">
          <cell r="C9">
            <v>130000</v>
          </cell>
        </row>
        <row r="10">
          <cell r="C10">
            <v>167015</v>
          </cell>
        </row>
        <row r="11">
          <cell r="C11">
            <v>157936.78</v>
          </cell>
        </row>
        <row r="12">
          <cell r="C12">
            <v>44114.16</v>
          </cell>
        </row>
        <row r="13">
          <cell r="C13">
            <v>43025.3</v>
          </cell>
        </row>
        <row r="14">
          <cell r="C14">
            <v>28750</v>
          </cell>
        </row>
        <row r="15">
          <cell r="C15">
            <v>433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14417.72</v>
          </cell>
        </row>
        <row r="20">
          <cell r="C20">
            <v>0</v>
          </cell>
        </row>
        <row r="21">
          <cell r="C21">
            <v>30.8999999999942</v>
          </cell>
        </row>
        <row r="22">
          <cell r="C22">
            <v>123.97</v>
          </cell>
        </row>
        <row r="25">
          <cell r="E25">
            <v>7</v>
          </cell>
        </row>
        <row r="27">
          <cell r="E27">
            <v>4</v>
          </cell>
        </row>
      </sheetData>
      <sheetData sheetId="4">
        <row r="8">
          <cell r="C8">
            <v>501061.72</v>
          </cell>
        </row>
        <row r="9">
          <cell r="C9">
            <v>7500</v>
          </cell>
        </row>
        <row r="10">
          <cell r="C10">
            <v>345600</v>
          </cell>
        </row>
        <row r="11">
          <cell r="C11">
            <v>112865</v>
          </cell>
        </row>
        <row r="12">
          <cell r="C12">
            <v>43971.2</v>
          </cell>
        </row>
        <row r="13">
          <cell r="C13">
            <v>272272.65</v>
          </cell>
        </row>
        <row r="14">
          <cell r="C14">
            <v>25184.14</v>
          </cell>
        </row>
        <row r="15">
          <cell r="C15">
            <v>6445.68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54297.13</v>
          </cell>
        </row>
        <row r="20">
          <cell r="C20">
            <v>0</v>
          </cell>
        </row>
        <row r="21">
          <cell r="C21">
            <v>10598.03</v>
          </cell>
        </row>
        <row r="22">
          <cell r="C22">
            <v>81.47</v>
          </cell>
        </row>
        <row r="25">
          <cell r="E25">
            <v>6</v>
          </cell>
        </row>
        <row r="27">
          <cell r="E27">
            <v>5</v>
          </cell>
        </row>
      </sheetData>
      <sheetData sheetId="5">
        <row r="8">
          <cell r="C8">
            <v>742310.07</v>
          </cell>
        </row>
        <row r="9">
          <cell r="C9">
            <v>100000</v>
          </cell>
        </row>
        <row r="10">
          <cell r="C10">
            <v>221148</v>
          </cell>
        </row>
        <row r="11">
          <cell r="C11">
            <v>169144.2</v>
          </cell>
        </row>
        <row r="12">
          <cell r="C12">
            <v>16314.75</v>
          </cell>
        </row>
        <row r="13">
          <cell r="C13">
            <v>35684.49</v>
          </cell>
        </row>
        <row r="14">
          <cell r="C14">
            <v>12093.23</v>
          </cell>
        </row>
        <row r="15">
          <cell r="C15">
            <v>578.05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5658.16</v>
          </cell>
        </row>
        <row r="20">
          <cell r="C20">
            <v>0</v>
          </cell>
        </row>
        <row r="21">
          <cell r="C21">
            <v>2821.62</v>
          </cell>
        </row>
        <row r="22">
          <cell r="C22">
            <v>144.88</v>
          </cell>
        </row>
        <row r="25">
          <cell r="E25">
            <v>10</v>
          </cell>
        </row>
        <row r="27">
          <cell r="E27">
            <v>2</v>
          </cell>
        </row>
      </sheetData>
      <sheetData sheetId="6">
        <row r="8">
          <cell r="C8">
            <v>677169.81</v>
          </cell>
        </row>
        <row r="9">
          <cell r="C9">
            <v>250000</v>
          </cell>
        </row>
        <row r="10">
          <cell r="C10">
            <v>188354</v>
          </cell>
        </row>
        <row r="11">
          <cell r="C11">
            <v>120189.64</v>
          </cell>
        </row>
        <row r="12">
          <cell r="C12">
            <v>29402.57</v>
          </cell>
        </row>
        <row r="13">
          <cell r="C13">
            <v>92160.45</v>
          </cell>
        </row>
        <row r="14">
          <cell r="C14">
            <v>242.05</v>
          </cell>
        </row>
        <row r="15">
          <cell r="C15">
            <v>9557.08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158.21</v>
          </cell>
        </row>
        <row r="19">
          <cell r="C19">
            <v>9885.14</v>
          </cell>
        </row>
        <row r="20">
          <cell r="C20">
            <v>20.9</v>
          </cell>
        </row>
        <row r="21">
          <cell r="C21">
            <v>18010.46</v>
          </cell>
        </row>
        <row r="22">
          <cell r="C22">
            <v>106.7</v>
          </cell>
        </row>
        <row r="25">
          <cell r="E25">
            <v>7</v>
          </cell>
        </row>
        <row r="27">
          <cell r="E27">
            <v>3</v>
          </cell>
        </row>
      </sheetData>
      <sheetData sheetId="7">
        <row r="8">
          <cell r="C8">
            <v>903642.27</v>
          </cell>
        </row>
        <row r="9">
          <cell r="C9">
            <v>390000</v>
          </cell>
        </row>
        <row r="10">
          <cell r="C10">
            <v>232380</v>
          </cell>
        </row>
        <row r="11">
          <cell r="C11">
            <v>220674.42</v>
          </cell>
        </row>
        <row r="12">
          <cell r="C12">
            <v>25845.53</v>
          </cell>
        </row>
        <row r="13">
          <cell r="C13">
            <v>13971.93</v>
          </cell>
        </row>
        <row r="14">
          <cell r="C14">
            <v>0</v>
          </cell>
        </row>
        <row r="15">
          <cell r="C15">
            <v>333.47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14862.38</v>
          </cell>
        </row>
        <row r="20">
          <cell r="C20">
            <v>0</v>
          </cell>
        </row>
        <row r="21">
          <cell r="C21">
            <v>8467.47</v>
          </cell>
        </row>
        <row r="22">
          <cell r="C22">
            <v>168.96</v>
          </cell>
        </row>
        <row r="25">
          <cell r="E25">
            <v>12</v>
          </cell>
        </row>
        <row r="27">
          <cell r="E27">
            <v>8</v>
          </cell>
        </row>
      </sheetData>
      <sheetData sheetId="8">
        <row r="8">
          <cell r="C8">
            <v>663063.49</v>
          </cell>
        </row>
        <row r="9">
          <cell r="C9">
            <v>50000</v>
          </cell>
        </row>
        <row r="10">
          <cell r="C10">
            <v>283250</v>
          </cell>
        </row>
        <row r="11">
          <cell r="C11">
            <v>136045.92</v>
          </cell>
        </row>
        <row r="12">
          <cell r="C12">
            <v>39620.5</v>
          </cell>
        </row>
        <row r="13">
          <cell r="C13">
            <v>200036.59</v>
          </cell>
        </row>
        <row r="14">
          <cell r="C14">
            <v>20336.08</v>
          </cell>
        </row>
        <row r="15">
          <cell r="C15">
            <v>2960.78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1975.28</v>
          </cell>
        </row>
        <row r="20">
          <cell r="C20">
            <v>17.42</v>
          </cell>
        </row>
        <row r="21">
          <cell r="C21">
            <v>13949.08</v>
          </cell>
        </row>
        <row r="22">
          <cell r="C22">
            <v>105.32</v>
          </cell>
        </row>
        <row r="25">
          <cell r="E25">
            <v>9</v>
          </cell>
        </row>
        <row r="27">
          <cell r="E27">
            <v>5</v>
          </cell>
        </row>
      </sheetData>
      <sheetData sheetId="9">
        <row r="8">
          <cell r="C8">
            <v>345705.82</v>
          </cell>
        </row>
        <row r="9">
          <cell r="C9">
            <v>150000</v>
          </cell>
        </row>
        <row r="10">
          <cell r="C10">
            <v>146692</v>
          </cell>
        </row>
        <row r="11">
          <cell r="C11">
            <v>109518.69</v>
          </cell>
        </row>
        <row r="12">
          <cell r="C12">
            <v>145400.1</v>
          </cell>
        </row>
        <row r="13">
          <cell r="C13">
            <v>165802.99</v>
          </cell>
        </row>
        <row r="14">
          <cell r="C14">
            <v>296513.4</v>
          </cell>
        </row>
        <row r="15">
          <cell r="C15">
            <v>50390.18</v>
          </cell>
        </row>
        <row r="16">
          <cell r="C16">
            <v>0</v>
          </cell>
        </row>
        <row r="17">
          <cell r="C17">
            <v>5000</v>
          </cell>
        </row>
        <row r="18">
          <cell r="C18">
            <v>-0.160000000003492</v>
          </cell>
        </row>
        <row r="19">
          <cell r="C19">
            <v>139857</v>
          </cell>
        </row>
        <row r="20">
          <cell r="C20">
            <v>-0.149999999999999</v>
          </cell>
        </row>
        <row r="21">
          <cell r="C21">
            <v>379439.21</v>
          </cell>
        </row>
        <row r="22">
          <cell r="C22">
            <v>151.43</v>
          </cell>
        </row>
        <row r="25">
          <cell r="E25">
            <v>5</v>
          </cell>
        </row>
        <row r="27">
          <cell r="E27">
            <v>1</v>
          </cell>
        </row>
      </sheetData>
      <sheetData sheetId="10">
        <row r="8">
          <cell r="C8">
            <v>987140.56</v>
          </cell>
        </row>
        <row r="9">
          <cell r="C9">
            <v>95000</v>
          </cell>
        </row>
        <row r="10">
          <cell r="C10">
            <v>777100</v>
          </cell>
        </row>
        <row r="11">
          <cell r="C11">
            <v>233487.59</v>
          </cell>
        </row>
        <row r="12">
          <cell r="C12">
            <v>140603.93</v>
          </cell>
        </row>
        <row r="13">
          <cell r="C13">
            <v>78714.61</v>
          </cell>
        </row>
        <row r="14">
          <cell r="C14">
            <v>138341.62</v>
          </cell>
        </row>
        <row r="15">
          <cell r="C15">
            <v>12308.9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180017.87</v>
          </cell>
        </row>
        <row r="20">
          <cell r="C20">
            <v>40.01</v>
          </cell>
        </row>
        <row r="21">
          <cell r="C21">
            <v>196871.17</v>
          </cell>
        </row>
        <row r="22">
          <cell r="C22">
            <v>172.09</v>
          </cell>
        </row>
        <row r="25">
          <cell r="E25">
            <v>15</v>
          </cell>
        </row>
        <row r="27">
          <cell r="E27">
            <v>14</v>
          </cell>
        </row>
      </sheetData>
      <sheetData sheetId="11">
        <row r="8">
          <cell r="C8">
            <v>197185.15</v>
          </cell>
        </row>
        <row r="9">
          <cell r="C9">
            <v>0</v>
          </cell>
        </row>
        <row r="10">
          <cell r="C10">
            <v>7800</v>
          </cell>
        </row>
        <row r="11">
          <cell r="C11">
            <v>40348.02</v>
          </cell>
        </row>
        <row r="12">
          <cell r="C12">
            <v>11786.19</v>
          </cell>
        </row>
        <row r="13">
          <cell r="C13">
            <v>13423</v>
          </cell>
        </row>
        <row r="14">
          <cell r="C14">
            <v>117.39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1247.28</v>
          </cell>
        </row>
        <row r="20">
          <cell r="C20">
            <v>0</v>
          </cell>
        </row>
        <row r="21">
          <cell r="C21">
            <v>36</v>
          </cell>
        </row>
        <row r="22">
          <cell r="C22">
            <v>0</v>
          </cell>
        </row>
        <row r="25">
          <cell r="E25">
            <v>6</v>
          </cell>
        </row>
        <row r="27">
          <cell r="E27">
            <v>1</v>
          </cell>
        </row>
      </sheetData>
      <sheetData sheetId="12">
        <row r="8">
          <cell r="C8">
            <v>210626.89</v>
          </cell>
        </row>
        <row r="9">
          <cell r="C9">
            <v>115000</v>
          </cell>
        </row>
        <row r="10">
          <cell r="C10">
            <v>59600</v>
          </cell>
        </row>
        <row r="11">
          <cell r="C11">
            <v>45326.11</v>
          </cell>
        </row>
        <row r="12">
          <cell r="C12">
            <v>6351.68</v>
          </cell>
        </row>
        <row r="13">
          <cell r="C13">
            <v>16883.02</v>
          </cell>
        </row>
        <row r="14">
          <cell r="C14">
            <v>0</v>
          </cell>
        </row>
        <row r="15">
          <cell r="C15">
            <v>632.9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238.97</v>
          </cell>
        </row>
        <row r="20">
          <cell r="C20">
            <v>0</v>
          </cell>
        </row>
        <row r="21">
          <cell r="C21">
            <v>1282.79</v>
          </cell>
        </row>
        <row r="22">
          <cell r="C22">
            <v>0</v>
          </cell>
        </row>
        <row r="25">
          <cell r="E25">
            <v>4</v>
          </cell>
        </row>
        <row r="27">
          <cell r="E27">
            <v>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onsolidated West Power"/>
      <sheetName val="Executive Orig"/>
      <sheetName val="Origination"/>
      <sheetName val="Generaton"/>
      <sheetName val="Trading"/>
      <sheetName val="Mid Market"/>
      <sheetName val="Services"/>
      <sheetName val="Fundamentals"/>
    </sheetNames>
    <sheetDataSet>
      <sheetData sheetId="0"/>
      <sheetData sheetId="1">
        <row r="8">
          <cell r="C8">
            <v>239634.01</v>
          </cell>
        </row>
        <row r="9">
          <cell r="C9">
            <v>40000</v>
          </cell>
        </row>
        <row r="10">
          <cell r="C10">
            <v>16800</v>
          </cell>
        </row>
        <row r="11">
          <cell r="C11">
            <v>39290.63</v>
          </cell>
        </row>
        <row r="12">
          <cell r="C12">
            <v>17889.27</v>
          </cell>
        </row>
        <row r="13">
          <cell r="C13">
            <v>43129.5</v>
          </cell>
        </row>
        <row r="14">
          <cell r="C14">
            <v>45237.92</v>
          </cell>
        </row>
        <row r="15">
          <cell r="C15">
            <v>4511.29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3818.79</v>
          </cell>
        </row>
        <row r="19">
          <cell r="C19">
            <v>18427.65</v>
          </cell>
        </row>
        <row r="20">
          <cell r="C20">
            <v>0</v>
          </cell>
        </row>
        <row r="21">
          <cell r="C21">
            <v>23306.05</v>
          </cell>
        </row>
        <row r="22">
          <cell r="C22">
            <v>1425.29</v>
          </cell>
        </row>
        <row r="25">
          <cell r="E25">
            <v>4</v>
          </cell>
        </row>
        <row r="27">
          <cell r="E27">
            <v>2</v>
          </cell>
        </row>
      </sheetData>
      <sheetData sheetId="2">
        <row r="8">
          <cell r="C8">
            <v>1414950.7</v>
          </cell>
        </row>
        <row r="9">
          <cell r="C9">
            <v>150000</v>
          </cell>
        </row>
        <row r="10">
          <cell r="C10">
            <v>214200</v>
          </cell>
        </row>
        <row r="11">
          <cell r="C11">
            <v>299162.16</v>
          </cell>
        </row>
        <row r="12">
          <cell r="C12">
            <v>96496.17</v>
          </cell>
        </row>
        <row r="13">
          <cell r="C13">
            <v>381261.27</v>
          </cell>
        </row>
        <row r="14">
          <cell r="C14">
            <v>358852.89</v>
          </cell>
        </row>
        <row r="15">
          <cell r="C15">
            <v>11981.99</v>
          </cell>
        </row>
        <row r="16">
          <cell r="C16">
            <v>0</v>
          </cell>
        </row>
        <row r="17">
          <cell r="C17">
            <v>7050</v>
          </cell>
        </row>
        <row r="18">
          <cell r="C18">
            <v>141212.3</v>
          </cell>
        </row>
        <row r="19">
          <cell r="C19">
            <v>11584.29</v>
          </cell>
        </row>
        <row r="20">
          <cell r="C20">
            <v>116.15</v>
          </cell>
        </row>
        <row r="21">
          <cell r="C21">
            <v>55889.01</v>
          </cell>
        </row>
        <row r="22">
          <cell r="C22">
            <v>11413.48</v>
          </cell>
        </row>
        <row r="25">
          <cell r="E25">
            <v>14</v>
          </cell>
        </row>
        <row r="27">
          <cell r="E27">
            <v>2</v>
          </cell>
        </row>
      </sheetData>
      <sheetData sheetId="3">
        <row r="8">
          <cell r="C8">
            <v>1441914.86</v>
          </cell>
        </row>
        <row r="9">
          <cell r="C9">
            <v>144000</v>
          </cell>
        </row>
        <row r="10">
          <cell r="C10">
            <v>254000</v>
          </cell>
        </row>
        <row r="11">
          <cell r="C11">
            <v>288180.09</v>
          </cell>
        </row>
        <row r="12">
          <cell r="C12">
            <v>154640.08</v>
          </cell>
        </row>
        <row r="13">
          <cell r="C13">
            <v>215744.26</v>
          </cell>
        </row>
        <row r="14">
          <cell r="C14">
            <v>189840.78</v>
          </cell>
        </row>
        <row r="15">
          <cell r="C15">
            <v>18188.9</v>
          </cell>
        </row>
        <row r="16">
          <cell r="C16">
            <v>0</v>
          </cell>
        </row>
        <row r="17">
          <cell r="C17">
            <v>21292</v>
          </cell>
        </row>
        <row r="18">
          <cell r="C18">
            <v>408187.77</v>
          </cell>
        </row>
        <row r="19">
          <cell r="C19">
            <v>13640.33</v>
          </cell>
        </row>
        <row r="20">
          <cell r="C20">
            <v>0</v>
          </cell>
        </row>
        <row r="21">
          <cell r="C21">
            <v>6475.62000000011</v>
          </cell>
        </row>
        <row r="22">
          <cell r="C22">
            <v>3909.77</v>
          </cell>
        </row>
        <row r="25">
          <cell r="E25">
            <v>14</v>
          </cell>
        </row>
        <row r="27">
          <cell r="E27">
            <v>4</v>
          </cell>
        </row>
      </sheetData>
      <sheetData sheetId="4">
        <row r="8">
          <cell r="C8">
            <v>2252130.5</v>
          </cell>
        </row>
        <row r="9">
          <cell r="C9">
            <v>1135500</v>
          </cell>
        </row>
        <row r="10">
          <cell r="C10">
            <v>557967</v>
          </cell>
        </row>
        <row r="11">
          <cell r="C11">
            <v>551903.41</v>
          </cell>
        </row>
        <row r="12">
          <cell r="C12">
            <v>503728.11</v>
          </cell>
        </row>
        <row r="13">
          <cell r="C13">
            <v>198594.99</v>
          </cell>
        </row>
        <row r="14">
          <cell r="C14">
            <v>182158.55</v>
          </cell>
        </row>
        <row r="15">
          <cell r="C15">
            <v>95696.91</v>
          </cell>
        </row>
        <row r="16">
          <cell r="C16">
            <v>0</v>
          </cell>
        </row>
        <row r="17">
          <cell r="C17">
            <v>1750</v>
          </cell>
        </row>
        <row r="18">
          <cell r="C18">
            <v>176422.81</v>
          </cell>
        </row>
        <row r="19">
          <cell r="C19">
            <v>105076.46</v>
          </cell>
        </row>
        <row r="20">
          <cell r="C20">
            <v>0</v>
          </cell>
        </row>
        <row r="21">
          <cell r="C21">
            <v>443149.94</v>
          </cell>
        </row>
        <row r="22">
          <cell r="C22">
            <v>45029.47</v>
          </cell>
        </row>
        <row r="25">
          <cell r="E25">
            <v>44</v>
          </cell>
        </row>
        <row r="27">
          <cell r="E27">
            <v>10</v>
          </cell>
        </row>
      </sheetData>
      <sheetData sheetId="5">
        <row r="8">
          <cell r="C8">
            <v>441152.37</v>
          </cell>
        </row>
        <row r="9">
          <cell r="C9">
            <v>5000</v>
          </cell>
        </row>
        <row r="10">
          <cell r="C10">
            <v>0</v>
          </cell>
        </row>
        <row r="11">
          <cell r="C11">
            <v>95688.11</v>
          </cell>
        </row>
        <row r="12">
          <cell r="C12">
            <v>21174.13</v>
          </cell>
        </row>
        <row r="13">
          <cell r="C13">
            <v>72009.7</v>
          </cell>
        </row>
        <row r="14">
          <cell r="C14">
            <v>40914.38</v>
          </cell>
        </row>
        <row r="15">
          <cell r="C15">
            <v>12922.06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2288.45</v>
          </cell>
        </row>
        <row r="19">
          <cell r="C19">
            <v>5065</v>
          </cell>
        </row>
        <row r="20">
          <cell r="C20">
            <v>0</v>
          </cell>
        </row>
        <row r="21">
          <cell r="C21">
            <v>3737.88</v>
          </cell>
        </row>
        <row r="22">
          <cell r="C22">
            <v>8112.83</v>
          </cell>
        </row>
        <row r="25">
          <cell r="E25">
            <v>5</v>
          </cell>
        </row>
        <row r="27">
          <cell r="E27">
            <v>0</v>
          </cell>
        </row>
      </sheetData>
      <sheetData sheetId="6">
        <row r="8">
          <cell r="C8">
            <v>166916.69</v>
          </cell>
        </row>
        <row r="9">
          <cell r="C9">
            <v>16000</v>
          </cell>
        </row>
        <row r="10">
          <cell r="C10">
            <v>0</v>
          </cell>
        </row>
        <row r="11">
          <cell r="C11">
            <v>43743.03</v>
          </cell>
        </row>
        <row r="12">
          <cell r="C12">
            <v>2719.32</v>
          </cell>
        </row>
        <row r="13">
          <cell r="C13">
            <v>9726.85</v>
          </cell>
        </row>
        <row r="14">
          <cell r="C14">
            <v>27236.06</v>
          </cell>
        </row>
        <row r="15">
          <cell r="C15">
            <v>673.12</v>
          </cell>
        </row>
        <row r="16">
          <cell r="C16">
            <v>0</v>
          </cell>
        </row>
        <row r="17">
          <cell r="C17">
            <v>2500</v>
          </cell>
        </row>
        <row r="18">
          <cell r="C18">
            <v>938.06</v>
          </cell>
        </row>
        <row r="19">
          <cell r="C19">
            <v>350</v>
          </cell>
        </row>
        <row r="20">
          <cell r="C20">
            <v>0</v>
          </cell>
        </row>
        <row r="21">
          <cell r="C21">
            <v>492.88</v>
          </cell>
        </row>
        <row r="22">
          <cell r="C22">
            <v>5418.95</v>
          </cell>
        </row>
        <row r="25">
          <cell r="E25">
            <v>2</v>
          </cell>
        </row>
        <row r="27">
          <cell r="E27">
            <v>0</v>
          </cell>
        </row>
      </sheetData>
      <sheetData sheetId="7">
        <row r="8">
          <cell r="C8">
            <v>275174.72</v>
          </cell>
        </row>
        <row r="9">
          <cell r="C9">
            <v>117500</v>
          </cell>
        </row>
        <row r="10">
          <cell r="C10">
            <v>15600</v>
          </cell>
        </row>
        <row r="11">
          <cell r="C11">
            <v>66280.87</v>
          </cell>
        </row>
        <row r="12">
          <cell r="C12">
            <v>16110.68</v>
          </cell>
        </row>
        <row r="13">
          <cell r="C13">
            <v>15051.49</v>
          </cell>
        </row>
        <row r="14">
          <cell r="C14">
            <v>22922.44</v>
          </cell>
        </row>
        <row r="15">
          <cell r="C15">
            <v>3104.77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2767.33</v>
          </cell>
        </row>
        <row r="19">
          <cell r="C19">
            <v>15341.97</v>
          </cell>
        </row>
        <row r="20">
          <cell r="C20">
            <v>0</v>
          </cell>
        </row>
        <row r="21">
          <cell r="C21">
            <v>40294.17</v>
          </cell>
        </row>
        <row r="22">
          <cell r="C22">
            <v>4309.63</v>
          </cell>
        </row>
        <row r="25">
          <cell r="E25">
            <v>5</v>
          </cell>
        </row>
        <row r="27">
          <cell r="E27">
            <v>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  <row r="3">
          <cell r="B3">
            <v>37135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onsolidated"/>
      <sheetName val="Natural Gas"/>
      <sheetName val="Ontario"/>
      <sheetName val="Finance"/>
      <sheetName val="Executive"/>
      <sheetName val="Alberta"/>
    </sheetNames>
    <sheetDataSet>
      <sheetData sheetId="0"/>
      <sheetData sheetId="1">
        <row r="8">
          <cell r="C8">
            <v>1193609.22</v>
          </cell>
        </row>
        <row r="8">
          <cell r="E8">
            <v>1591478.96</v>
          </cell>
        </row>
        <row r="9">
          <cell r="E9">
            <v>0</v>
          </cell>
        </row>
        <row r="11">
          <cell r="C11">
            <v>103223.22</v>
          </cell>
        </row>
        <row r="11">
          <cell r="E11">
            <v>137630.96</v>
          </cell>
        </row>
        <row r="12">
          <cell r="C12">
            <v>22851.15</v>
          </cell>
        </row>
        <row r="12">
          <cell r="E12">
            <v>30468.2</v>
          </cell>
        </row>
        <row r="13">
          <cell r="C13">
            <v>104096.53</v>
          </cell>
        </row>
        <row r="13">
          <cell r="E13">
            <v>138795.373333333</v>
          </cell>
        </row>
        <row r="14">
          <cell r="C14">
            <v>173109.88</v>
          </cell>
        </row>
        <row r="14">
          <cell r="E14">
            <v>230813.173333333</v>
          </cell>
        </row>
        <row r="15">
          <cell r="C15">
            <v>3086.96</v>
          </cell>
        </row>
        <row r="15">
          <cell r="E15">
            <v>4115.94666666667</v>
          </cell>
        </row>
        <row r="16">
          <cell r="C16">
            <v>0</v>
          </cell>
        </row>
        <row r="16">
          <cell r="E16">
            <v>0</v>
          </cell>
        </row>
        <row r="17">
          <cell r="C17">
            <v>488.97</v>
          </cell>
        </row>
        <row r="17">
          <cell r="E17">
            <v>651.96</v>
          </cell>
        </row>
        <row r="18">
          <cell r="C18">
            <v>10705.9</v>
          </cell>
        </row>
        <row r="18">
          <cell r="E18">
            <v>14274.5333333333</v>
          </cell>
        </row>
        <row r="19">
          <cell r="C19">
            <v>45596.1</v>
          </cell>
        </row>
        <row r="19">
          <cell r="E19">
            <v>60794.8</v>
          </cell>
        </row>
        <row r="20">
          <cell r="C20">
            <v>0</v>
          </cell>
        </row>
        <row r="20">
          <cell r="E20">
            <v>0</v>
          </cell>
        </row>
        <row r="21">
          <cell r="C21">
            <v>1635.29000000004</v>
          </cell>
        </row>
        <row r="21">
          <cell r="E21">
            <v>2180.38666666672</v>
          </cell>
        </row>
        <row r="22">
          <cell r="C22">
            <v>59.44</v>
          </cell>
        </row>
        <row r="22">
          <cell r="E22">
            <v>79.2533333333333</v>
          </cell>
        </row>
        <row r="25">
          <cell r="E25">
            <v>14</v>
          </cell>
        </row>
        <row r="27">
          <cell r="E27">
            <v>11</v>
          </cell>
        </row>
      </sheetData>
      <sheetData sheetId="2">
        <row r="8">
          <cell r="C8">
            <v>577497.65</v>
          </cell>
        </row>
        <row r="8">
          <cell r="E8">
            <v>769996.866666667</v>
          </cell>
        </row>
        <row r="9">
          <cell r="E9">
            <v>0</v>
          </cell>
        </row>
        <row r="11">
          <cell r="C11">
            <v>99488.99</v>
          </cell>
        </row>
        <row r="11">
          <cell r="E11">
            <v>132651.986666667</v>
          </cell>
        </row>
        <row r="12">
          <cell r="C12">
            <v>21575.31</v>
          </cell>
        </row>
        <row r="12">
          <cell r="E12">
            <v>28767.08</v>
          </cell>
        </row>
        <row r="13">
          <cell r="C13">
            <v>69520.99</v>
          </cell>
        </row>
        <row r="13">
          <cell r="E13">
            <v>92694.6533333333</v>
          </cell>
        </row>
        <row r="14">
          <cell r="C14">
            <v>53310.62</v>
          </cell>
        </row>
        <row r="14">
          <cell r="E14">
            <v>71080.8266666667</v>
          </cell>
        </row>
        <row r="15">
          <cell r="C15">
            <v>994.06</v>
          </cell>
        </row>
        <row r="15">
          <cell r="E15">
            <v>1325.41333333333</v>
          </cell>
        </row>
        <row r="16">
          <cell r="C16">
            <v>0</v>
          </cell>
        </row>
        <row r="16">
          <cell r="E16">
            <v>0</v>
          </cell>
        </row>
        <row r="17">
          <cell r="C17">
            <v>319.1</v>
          </cell>
        </row>
        <row r="17">
          <cell r="E17">
            <v>425.466666666667</v>
          </cell>
        </row>
        <row r="18">
          <cell r="C18">
            <v>991.32</v>
          </cell>
        </row>
        <row r="18">
          <cell r="E18">
            <v>1321.76</v>
          </cell>
        </row>
        <row r="19">
          <cell r="C19">
            <v>1887.45</v>
          </cell>
        </row>
        <row r="19">
          <cell r="E19">
            <v>2516.6</v>
          </cell>
        </row>
        <row r="20">
          <cell r="C20">
            <v>0</v>
          </cell>
        </row>
        <row r="20">
          <cell r="E20">
            <v>0</v>
          </cell>
        </row>
        <row r="21">
          <cell r="C21">
            <v>6275.16</v>
          </cell>
        </row>
        <row r="21">
          <cell r="E21">
            <v>8366.88</v>
          </cell>
        </row>
        <row r="22">
          <cell r="C22">
            <v>0</v>
          </cell>
        </row>
        <row r="22">
          <cell r="E22">
            <v>0</v>
          </cell>
        </row>
        <row r="25">
          <cell r="E25">
            <v>1</v>
          </cell>
        </row>
        <row r="27">
          <cell r="E27">
            <v>1</v>
          </cell>
        </row>
      </sheetData>
      <sheetData sheetId="3">
        <row r="8">
          <cell r="C8">
            <v>290260.77</v>
          </cell>
        </row>
        <row r="8">
          <cell r="E8">
            <v>387014.36</v>
          </cell>
        </row>
        <row r="9">
          <cell r="E9">
            <v>0</v>
          </cell>
        </row>
        <row r="11">
          <cell r="C11">
            <v>38678.51</v>
          </cell>
        </row>
        <row r="11">
          <cell r="E11">
            <v>51571.3466666667</v>
          </cell>
        </row>
        <row r="12">
          <cell r="C12">
            <v>4768.1</v>
          </cell>
        </row>
        <row r="12">
          <cell r="E12">
            <v>6357.46666666667</v>
          </cell>
        </row>
        <row r="13">
          <cell r="C13">
            <v>39685.3</v>
          </cell>
        </row>
        <row r="13">
          <cell r="E13">
            <v>52913.7333333333</v>
          </cell>
        </row>
        <row r="14">
          <cell r="C14">
            <v>46875.47</v>
          </cell>
        </row>
        <row r="14">
          <cell r="E14">
            <v>62500.6266666667</v>
          </cell>
        </row>
        <row r="15">
          <cell r="C15">
            <v>746.08</v>
          </cell>
        </row>
        <row r="15">
          <cell r="E15">
            <v>994.773333333333</v>
          </cell>
        </row>
        <row r="16">
          <cell r="C16">
            <v>0</v>
          </cell>
        </row>
        <row r="16">
          <cell r="E16">
            <v>0</v>
          </cell>
        </row>
        <row r="17">
          <cell r="C17">
            <v>767.34</v>
          </cell>
        </row>
        <row r="17">
          <cell r="E17">
            <v>1023.12</v>
          </cell>
        </row>
        <row r="18">
          <cell r="C18">
            <v>3684.32</v>
          </cell>
        </row>
        <row r="18">
          <cell r="E18">
            <v>4912.42666666667</v>
          </cell>
        </row>
        <row r="19">
          <cell r="C19">
            <v>288.83</v>
          </cell>
        </row>
        <row r="19">
          <cell r="E19">
            <v>385.106666666667</v>
          </cell>
        </row>
        <row r="20">
          <cell r="C20">
            <v>0</v>
          </cell>
        </row>
        <row r="20">
          <cell r="E20">
            <v>0</v>
          </cell>
        </row>
        <row r="21">
          <cell r="C21">
            <v>2802.81</v>
          </cell>
        </row>
        <row r="21">
          <cell r="E21">
            <v>3737.08</v>
          </cell>
        </row>
        <row r="22">
          <cell r="C22">
            <v>6047.26000000001</v>
          </cell>
        </row>
        <row r="22">
          <cell r="E22">
            <v>8063.01333333335</v>
          </cell>
        </row>
        <row r="25">
          <cell r="E25">
            <v>2</v>
          </cell>
        </row>
        <row r="27">
          <cell r="E27">
            <v>3</v>
          </cell>
        </row>
      </sheetData>
      <sheetData sheetId="4">
        <row r="8">
          <cell r="C8">
            <v>201176.04</v>
          </cell>
        </row>
        <row r="8">
          <cell r="E8">
            <v>268234.72</v>
          </cell>
        </row>
        <row r="9">
          <cell r="E9">
            <v>0</v>
          </cell>
        </row>
        <row r="10">
          <cell r="C10">
            <v>0</v>
          </cell>
        </row>
        <row r="10">
          <cell r="E10">
            <v>0</v>
          </cell>
        </row>
        <row r="12">
          <cell r="C12">
            <v>3745.83</v>
          </cell>
        </row>
        <row r="12">
          <cell r="E12">
            <v>4994.44</v>
          </cell>
        </row>
        <row r="13">
          <cell r="C13">
            <v>12817.84</v>
          </cell>
        </row>
        <row r="13">
          <cell r="E13">
            <v>17090.4533333333</v>
          </cell>
        </row>
        <row r="14">
          <cell r="C14">
            <v>8483.6</v>
          </cell>
        </row>
        <row r="14">
          <cell r="E14">
            <v>11311.4666666667</v>
          </cell>
        </row>
        <row r="15">
          <cell r="C15">
            <v>795.65</v>
          </cell>
        </row>
        <row r="15">
          <cell r="E15">
            <v>1060.86666666667</v>
          </cell>
        </row>
        <row r="16">
          <cell r="C16">
            <v>0</v>
          </cell>
        </row>
        <row r="16">
          <cell r="E16">
            <v>0</v>
          </cell>
        </row>
        <row r="17">
          <cell r="C17">
            <v>308.21</v>
          </cell>
        </row>
        <row r="17">
          <cell r="E17">
            <v>410.946666666667</v>
          </cell>
        </row>
        <row r="18">
          <cell r="C18">
            <v>501.29</v>
          </cell>
        </row>
        <row r="18">
          <cell r="E18">
            <v>668.386666666667</v>
          </cell>
        </row>
        <row r="19">
          <cell r="C19">
            <v>0</v>
          </cell>
        </row>
        <row r="19">
          <cell r="E19">
            <v>0</v>
          </cell>
        </row>
        <row r="20">
          <cell r="C20">
            <v>0</v>
          </cell>
        </row>
        <row r="20">
          <cell r="E20">
            <v>0</v>
          </cell>
        </row>
        <row r="21">
          <cell r="C21">
            <v>4553.01</v>
          </cell>
        </row>
        <row r="21">
          <cell r="E21">
            <v>6070.68</v>
          </cell>
        </row>
        <row r="22">
          <cell r="C22">
            <v>0</v>
          </cell>
        </row>
        <row r="22">
          <cell r="E22">
            <v>0</v>
          </cell>
        </row>
        <row r="25">
          <cell r="E25">
            <v>5</v>
          </cell>
        </row>
        <row r="27">
          <cell r="E27">
            <v>0</v>
          </cell>
        </row>
      </sheetData>
      <sheetData sheetId="5">
        <row r="8">
          <cell r="C8">
            <v>593378.35</v>
          </cell>
        </row>
        <row r="8">
          <cell r="E8">
            <v>791171.133333333</v>
          </cell>
        </row>
        <row r="9">
          <cell r="C9">
            <v>0</v>
          </cell>
        </row>
        <row r="9">
          <cell r="E9">
            <v>0</v>
          </cell>
        </row>
        <row r="11">
          <cell r="C11">
            <v>71291.65</v>
          </cell>
        </row>
        <row r="11">
          <cell r="E11">
            <v>95055.5333333333</v>
          </cell>
        </row>
        <row r="12">
          <cell r="C12">
            <v>14379.74</v>
          </cell>
        </row>
        <row r="12">
          <cell r="E12">
            <v>19172.9866666667</v>
          </cell>
        </row>
        <row r="13">
          <cell r="C13">
            <v>71751.18</v>
          </cell>
        </row>
        <row r="13">
          <cell r="E13">
            <v>95668.24</v>
          </cell>
        </row>
        <row r="14">
          <cell r="C14">
            <v>223960.41</v>
          </cell>
        </row>
        <row r="14">
          <cell r="E14">
            <v>298613.88</v>
          </cell>
        </row>
        <row r="15">
          <cell r="C15">
            <v>804.67</v>
          </cell>
        </row>
        <row r="15">
          <cell r="E15">
            <v>1072.89333333333</v>
          </cell>
        </row>
        <row r="16">
          <cell r="C16">
            <v>0</v>
          </cell>
        </row>
        <row r="16">
          <cell r="E16">
            <v>0</v>
          </cell>
        </row>
        <row r="17">
          <cell r="C17">
            <v>0</v>
          </cell>
        </row>
        <row r="17">
          <cell r="E17">
            <v>0</v>
          </cell>
        </row>
        <row r="18">
          <cell r="C18">
            <v>3325.59</v>
          </cell>
        </row>
        <row r="18">
          <cell r="E18">
            <v>4434.12</v>
          </cell>
        </row>
        <row r="19">
          <cell r="C19">
            <v>4572.46</v>
          </cell>
        </row>
        <row r="19">
          <cell r="E19">
            <v>6096.61333333333</v>
          </cell>
        </row>
        <row r="20">
          <cell r="C20">
            <v>0</v>
          </cell>
        </row>
        <row r="20">
          <cell r="E20">
            <v>0</v>
          </cell>
        </row>
        <row r="21">
          <cell r="C21">
            <v>4502.90000000001</v>
          </cell>
        </row>
        <row r="21">
          <cell r="E21">
            <v>6003.86666666668</v>
          </cell>
        </row>
        <row r="22">
          <cell r="C22">
            <v>0</v>
          </cell>
        </row>
        <row r="22">
          <cell r="E22">
            <v>0</v>
          </cell>
        </row>
        <row r="25">
          <cell r="E25">
            <v>8</v>
          </cell>
        </row>
        <row r="27">
          <cell r="E27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false" outlineLevel="0" max="3" min="3" style="0" width="19.14"/>
    <col collapsed="false" customWidth="true" hidden="false" outlineLevel="0" max="4" min="4" style="0" width="2.56"/>
    <col collapsed="false" customWidth="true" hidden="false" outlineLevel="0" max="5" min="5" style="0" width="13.85"/>
    <col collapsed="false" customWidth="true" hidden="false" outlineLevel="0" max="6" min="6" style="0" width="2.56"/>
  </cols>
  <sheetData>
    <row r="1" customFormat="false" ht="18" hidden="false" customHeight="false" outlineLevel="0" collapsed="false">
      <c r="B1" s="1" t="str">
        <f aca="false">'[1]Team Report'!B1</f>
        <v>Enron North America</v>
      </c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customFormat="false" ht="18" hidden="false" customHeight="false" outlineLevel="0" collapsed="false">
      <c r="B2" s="1" t="s">
        <v>0</v>
      </c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</row>
    <row r="3" customFormat="false" ht="18" hidden="false" customHeight="false" outlineLevel="0" collapsed="false">
      <c r="B3" s="3" t="n">
        <f aca="false">'[1]Team Report'!B3</f>
        <v>37135</v>
      </c>
      <c r="C3" s="3"/>
      <c r="D3" s="3"/>
      <c r="E3" s="3"/>
      <c r="F3" s="3"/>
      <c r="G3" s="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</row>
    <row r="6" customFormat="false" ht="12.75" hidden="false" customHeight="false" outlineLevel="0" collapsed="false">
      <c r="C6" s="5" t="n">
        <v>37135</v>
      </c>
      <c r="E6" s="5" t="n">
        <v>37135</v>
      </c>
      <c r="G6" s="6" t="s">
        <v>1</v>
      </c>
    </row>
    <row r="7" customFormat="false" ht="12.75" hidden="false" customHeight="false" outlineLevel="0" collapsed="false">
      <c r="C7" s="7" t="s">
        <v>2</v>
      </c>
      <c r="E7" s="7" t="s">
        <v>3</v>
      </c>
      <c r="G7" s="6" t="s">
        <v>4</v>
      </c>
    </row>
    <row r="8" customFormat="false" ht="12.75" hidden="false" customHeight="false" outlineLevel="0" collapsed="false">
      <c r="A8" s="8" t="s">
        <v>5</v>
      </c>
      <c r="B8" s="9" t="s">
        <v>6</v>
      </c>
      <c r="C8" s="10" t="n">
        <f aca="false">'Natural Gas'!C8+'East Power'!C8+'West Power'!C8+Canada!C8</f>
        <v>24376428.34</v>
      </c>
      <c r="E8" s="10" t="n">
        <f aca="false">(C8/9)*12</f>
        <v>32501904.4533333</v>
      </c>
      <c r="G8" s="11" t="n">
        <f aca="false">E8/$E$23</f>
        <v>0.428779541278926</v>
      </c>
    </row>
    <row r="9" customFormat="false" ht="12.75" hidden="false" customHeight="false" outlineLevel="0" collapsed="false">
      <c r="A9" s="8"/>
      <c r="B9" s="9" t="s">
        <v>7</v>
      </c>
      <c r="C9" s="10" t="n">
        <f aca="false">'Natural Gas'!C9+'East Power'!C9+'West Power'!C9+Canada!C9</f>
        <v>4553250</v>
      </c>
      <c r="E9" s="10" t="n">
        <f aca="false">C9</f>
        <v>4553250</v>
      </c>
      <c r="G9" s="11" t="n">
        <f aca="false">E9/$E$23</f>
        <v>0.0600684938056928</v>
      </c>
    </row>
    <row r="10" customFormat="false" ht="12.75" hidden="false" customHeight="false" outlineLevel="0" collapsed="false">
      <c r="A10" s="8"/>
      <c r="B10" s="9" t="s">
        <v>8</v>
      </c>
      <c r="C10" s="10" t="n">
        <f aca="false">'Natural Gas'!C10+'East Power'!C10+'West Power'!C10+Canada!C10</f>
        <v>6806329.76</v>
      </c>
      <c r="E10" s="10" t="n">
        <f aca="false">(C10/9)*12</f>
        <v>9075106.34666667</v>
      </c>
      <c r="G10" s="11" t="n">
        <f aca="false">E10/$E$23</f>
        <v>0.119722828610498</v>
      </c>
    </row>
    <row r="11" customFormat="false" ht="12.75" hidden="false" customHeight="false" outlineLevel="0" collapsed="false">
      <c r="A11" s="8" t="s">
        <v>9</v>
      </c>
      <c r="B11" s="9" t="s">
        <v>10</v>
      </c>
      <c r="C11" s="10" t="n">
        <f aca="false">'Natural Gas'!C11+'East Power'!C11+'West Power'!C11+Canada!C11</f>
        <v>5085582.08</v>
      </c>
      <c r="E11" s="10" t="n">
        <f aca="false">(C11/9)*12</f>
        <v>6780776.10666667</v>
      </c>
      <c r="G11" s="11" t="n">
        <f aca="false">E11/$E$23</f>
        <v>0.0894550063275893</v>
      </c>
    </row>
    <row r="12" customFormat="false" ht="12.75" hidden="false" customHeight="false" outlineLevel="0" collapsed="false">
      <c r="A12" s="8" t="s">
        <v>11</v>
      </c>
      <c r="B12" s="9" t="s">
        <v>12</v>
      </c>
      <c r="C12" s="10" t="n">
        <f aca="false">'Natural Gas'!C12+'East Power'!C12+'West Power'!C12+Canada!C12</f>
        <v>2551031.94</v>
      </c>
      <c r="E12" s="10" t="n">
        <f aca="false">(C12/9)*12</f>
        <v>3401375.92</v>
      </c>
      <c r="G12" s="11" t="n">
        <f aca="false">E12/$E$23</f>
        <v>0.0448724599750403</v>
      </c>
    </row>
    <row r="13" customFormat="false" ht="12.75" hidden="false" customHeight="false" outlineLevel="0" collapsed="false">
      <c r="A13" s="8" t="s">
        <v>13</v>
      </c>
      <c r="B13" s="9" t="s">
        <v>14</v>
      </c>
      <c r="C13" s="10" t="n">
        <f aca="false">'Natural Gas'!C13+'East Power'!C13+'West Power'!C13+Canada!C13</f>
        <v>3655950.14</v>
      </c>
      <c r="E13" s="10" t="n">
        <f aca="false">(C13/9)*12</f>
        <v>4874600.18666667</v>
      </c>
      <c r="G13" s="11" t="n">
        <f aca="false">E13/$E$23</f>
        <v>0.0643078880180125</v>
      </c>
    </row>
    <row r="14" customFormat="false" ht="12.75" hidden="false" customHeight="false" outlineLevel="0" collapsed="false">
      <c r="A14" s="8" t="s">
        <v>15</v>
      </c>
      <c r="B14" s="9" t="s">
        <v>16</v>
      </c>
      <c r="C14" s="10" t="n">
        <f aca="false">'Natural Gas'!C14+'East Power'!C14+'West Power'!C14+Canada!C14</f>
        <v>2151482.62</v>
      </c>
      <c r="E14" s="10" t="n">
        <f aca="false">(C14/9)*12</f>
        <v>2868643.49333333</v>
      </c>
      <c r="G14" s="11" t="n">
        <f aca="false">E14/$E$23</f>
        <v>0.0378444174842221</v>
      </c>
    </row>
    <row r="15" customFormat="false" ht="12.75" hidden="false" customHeight="false" outlineLevel="0" collapsed="false">
      <c r="A15" s="8" t="s">
        <v>17</v>
      </c>
      <c r="B15" s="9" t="s">
        <v>18</v>
      </c>
      <c r="C15" s="10" t="n">
        <f aca="false">'Natural Gas'!C15+'East Power'!C15+'West Power'!C15+Canada!C15</f>
        <v>407546.59</v>
      </c>
      <c r="E15" s="10" t="n">
        <f aca="false">(C15/9)*12</f>
        <v>543395.453333333</v>
      </c>
      <c r="G15" s="11" t="n">
        <f aca="false">E15/$E$23</f>
        <v>0.00716871386868609</v>
      </c>
    </row>
    <row r="16" customFormat="false" ht="12.75" hidden="false" customHeight="false" outlineLevel="0" collapsed="false">
      <c r="A16" s="8" t="s">
        <v>19</v>
      </c>
      <c r="B16" s="9" t="s">
        <v>20</v>
      </c>
      <c r="C16" s="10" t="n">
        <f aca="false">'Natural Gas'!C16+'East Power'!C16+'West Power'!C16+Canada!C16</f>
        <v>0</v>
      </c>
      <c r="E16" s="10" t="n">
        <f aca="false">(C16/9)*12</f>
        <v>0</v>
      </c>
      <c r="G16" s="11" t="n">
        <f aca="false">E16/$E$23</f>
        <v>0</v>
      </c>
    </row>
    <row r="17" customFormat="false" ht="12.75" hidden="false" customHeight="false" outlineLevel="0" collapsed="false">
      <c r="A17" s="8" t="s">
        <v>21</v>
      </c>
      <c r="B17" s="9" t="s">
        <v>22</v>
      </c>
      <c r="C17" s="10" t="n">
        <f aca="false">'Natural Gas'!C17+'East Power'!C17+'West Power'!C17+Canada!C17</f>
        <v>45675.62</v>
      </c>
      <c r="E17" s="10" t="n">
        <f aca="false">(C17/9)*12</f>
        <v>60900.8266666667</v>
      </c>
      <c r="G17" s="11" t="n">
        <f aca="false">E17/$E$23</f>
        <v>0.000803430720779275</v>
      </c>
    </row>
    <row r="18" customFormat="false" ht="12.75" hidden="false" customHeight="false" outlineLevel="0" collapsed="false">
      <c r="A18" s="8" t="s">
        <v>23</v>
      </c>
      <c r="B18" s="9" t="s">
        <v>24</v>
      </c>
      <c r="C18" s="10" t="n">
        <f aca="false">'Natural Gas'!C18+'East Power'!C18+'West Power'!C18+Canada!C18</f>
        <v>1106036.14</v>
      </c>
      <c r="E18" s="10" t="n">
        <f aca="false">(C18/9)*12</f>
        <v>1474714.85333333</v>
      </c>
      <c r="G18" s="11" t="n">
        <f aca="false">E18/$E$23</f>
        <v>0.0194550925234978</v>
      </c>
    </row>
    <row r="19" customFormat="false" ht="12.75" hidden="false" customHeight="false" outlineLevel="0" collapsed="false">
      <c r="A19" s="8" t="s">
        <v>25</v>
      </c>
      <c r="B19" s="9" t="s">
        <v>26</v>
      </c>
      <c r="C19" s="10" t="n">
        <f aca="false">'Natural Gas'!C19+'East Power'!C19+'West Power'!C19+Canada!C19</f>
        <v>986940.06</v>
      </c>
      <c r="E19" s="10" t="n">
        <f aca="false">(C19/9)*12</f>
        <v>1315920.08</v>
      </c>
      <c r="G19" s="11" t="n">
        <f aca="false">E19/$E$23</f>
        <v>0.0173602014328813</v>
      </c>
    </row>
    <row r="20" customFormat="false" ht="12.75" hidden="false" customHeight="false" outlineLevel="0" collapsed="false">
      <c r="A20" s="8" t="s">
        <v>27</v>
      </c>
      <c r="B20" s="9" t="s">
        <v>28</v>
      </c>
      <c r="C20" s="10" t="n">
        <f aca="false">'Natural Gas'!C20+'East Power'!C20+'West Power'!C20+Canada!C20</f>
        <v>210.33</v>
      </c>
      <c r="E20" s="10" t="n">
        <f aca="false">(C20/9)*12</f>
        <v>280.44</v>
      </c>
      <c r="G20" s="11" t="n">
        <f aca="false">E20/$E$23</f>
        <v>3.69968888219809E-006</v>
      </c>
    </row>
    <row r="21" customFormat="false" ht="12.75" hidden="false" customHeight="false" outlineLevel="0" collapsed="false">
      <c r="A21" s="8" t="s">
        <v>29</v>
      </c>
      <c r="B21" s="9" t="s">
        <v>30</v>
      </c>
      <c r="C21" s="10" t="n">
        <f aca="false">'Natural Gas'!C21+'East Power'!C21+'West Power'!C21+Canada!C21</f>
        <v>1418562.13</v>
      </c>
      <c r="E21" s="10" t="n">
        <f aca="false">(C21/9)*12</f>
        <v>1891416.17333333</v>
      </c>
      <c r="G21" s="11" t="n">
        <f aca="false">E21/$E$23</f>
        <v>0.0249524011841784</v>
      </c>
    </row>
    <row r="22" customFormat="false" ht="12.75" hidden="false" customHeight="false" outlineLevel="0" collapsed="false">
      <c r="A22" s="8" t="s">
        <v>31</v>
      </c>
      <c r="B22" s="9" t="s">
        <v>32</v>
      </c>
      <c r="C22" s="10" t="n">
        <f aca="false">'Natural Gas'!C22+'East Power'!C22+'West Power'!C22+Canada!C22</f>
        <v>4844013.04</v>
      </c>
      <c r="E22" s="10" t="n">
        <f aca="false">(C22/9)*12</f>
        <v>6458684.05333334</v>
      </c>
      <c r="G22" s="11" t="n">
        <f aca="false">E22/$E$23</f>
        <v>0.0852058250811135</v>
      </c>
    </row>
    <row r="23" customFormat="false" ht="12.75" hidden="false" customHeight="false" outlineLevel="0" collapsed="false">
      <c r="A23" s="12" t="s">
        <v>33</v>
      </c>
      <c r="B23" s="13" t="s">
        <v>34</v>
      </c>
      <c r="C23" s="14" t="n">
        <f aca="false">SUM(C8:C22)</f>
        <v>57989038.79</v>
      </c>
      <c r="E23" s="14" t="n">
        <f aca="false">SUM(E8:E22)</f>
        <v>75800968.3866667</v>
      </c>
      <c r="G23" s="15" t="n">
        <f aca="false">SUM(G8:G22)</f>
        <v>1</v>
      </c>
    </row>
    <row r="25" customFormat="false" ht="12.75" hidden="false" customHeight="false" outlineLevel="0" collapsed="false">
      <c r="B25" s="13" t="s">
        <v>35</v>
      </c>
      <c r="C25" s="10"/>
      <c r="E25" s="16" t="n">
        <f aca="false">'Natural Gas'!E25+'East Power'!E25+'West Power'!E25+Canada!E25</f>
        <v>317</v>
      </c>
    </row>
    <row r="26" customFormat="false" ht="12.75" hidden="false" customHeight="false" outlineLevel="0" collapsed="false">
      <c r="C26" s="10"/>
      <c r="E26" s="10"/>
    </row>
    <row r="27" customFormat="false" ht="12.75" hidden="false" customHeight="false" outlineLevel="0" collapsed="false">
      <c r="B27" s="13" t="s">
        <v>36</v>
      </c>
      <c r="C27" s="10"/>
      <c r="E27" s="16" t="n">
        <f aca="false">'Natural Gas'!E27+'East Power'!E27+'West Power'!E27+Canada!E27</f>
        <v>141</v>
      </c>
    </row>
    <row r="28" customFormat="false" ht="12.75" hidden="false" customHeight="false" outlineLevel="0" collapsed="false">
      <c r="B28" s="13"/>
    </row>
    <row r="29" customFormat="false" ht="12.75" hidden="false" customHeight="false" outlineLevel="0" collapsed="false">
      <c r="B29" s="13" t="s">
        <v>37</v>
      </c>
      <c r="C29" s="10"/>
      <c r="E29" s="16" t="n">
        <f aca="false">SUM(E25:E27)</f>
        <v>458</v>
      </c>
    </row>
  </sheetData>
  <mergeCells count="3">
    <mergeCell ref="B1:G1"/>
    <mergeCell ref="B2:G2"/>
    <mergeCell ref="B3:G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:G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false" outlineLevel="0" max="3" min="3" style="0" width="19.14"/>
    <col collapsed="false" customWidth="true" hidden="false" outlineLevel="0" max="4" min="4" style="0" width="2.56"/>
    <col collapsed="false" customWidth="true" hidden="false" outlineLevel="0" max="5" min="5" style="0" width="13.85"/>
    <col collapsed="false" customWidth="true" hidden="false" outlineLevel="0" max="6" min="6" style="0" width="2.42"/>
    <col collapsed="false" customWidth="true" hidden="false" outlineLevel="0" max="7" min="7" style="0" width="13.99"/>
    <col collapsed="false" customWidth="true" hidden="false" outlineLevel="0" max="9" min="9" style="0" width="12.28"/>
  </cols>
  <sheetData>
    <row r="1" customFormat="false" ht="18" hidden="false" customHeight="false" outlineLevel="0" collapsed="false">
      <c r="B1" s="1" t="str">
        <f aca="false">'[1]Team Report'!B1</f>
        <v>Enron North America</v>
      </c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customFormat="false" ht="18" hidden="false" customHeight="false" outlineLevel="0" collapsed="false">
      <c r="B2" s="1" t="s">
        <v>38</v>
      </c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</row>
    <row r="3" customFormat="false" ht="18" hidden="false" customHeight="false" outlineLevel="0" collapsed="false">
      <c r="B3" s="3" t="n">
        <f aca="false">'[1]Team Report'!B3</f>
        <v>37135</v>
      </c>
      <c r="C3" s="3"/>
      <c r="D3" s="3"/>
      <c r="E3" s="3"/>
      <c r="F3" s="3"/>
      <c r="G3" s="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</row>
    <row r="6" customFormat="false" ht="12.75" hidden="false" customHeight="false" outlineLevel="0" collapsed="false">
      <c r="C6" s="5" t="n">
        <v>37135</v>
      </c>
      <c r="E6" s="5" t="n">
        <v>37135</v>
      </c>
      <c r="G6" s="5" t="s">
        <v>1</v>
      </c>
    </row>
    <row r="7" customFormat="false" ht="12.75" hidden="false" customHeight="false" outlineLevel="0" collapsed="false">
      <c r="C7" s="7" t="s">
        <v>2</v>
      </c>
      <c r="E7" s="7" t="s">
        <v>3</v>
      </c>
      <c r="G7" s="7" t="s">
        <v>4</v>
      </c>
    </row>
    <row r="8" customFormat="false" ht="12.75" hidden="false" customHeight="false" outlineLevel="0" collapsed="false">
      <c r="A8" s="8" t="s">
        <v>5</v>
      </c>
      <c r="B8" s="9" t="s">
        <v>6</v>
      </c>
      <c r="C8" s="10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10" t="n">
        <f aca="false">(C8/9)*12</f>
        <v>11530476.88</v>
      </c>
      <c r="G8" s="17" t="n">
        <f aca="false">E8/$E$23</f>
        <v>0.366914042972649</v>
      </c>
    </row>
    <row r="9" customFormat="false" ht="12.75" hidden="false" customHeight="false" outlineLevel="0" collapsed="false">
      <c r="A9" s="8"/>
      <c r="B9" s="9" t="s">
        <v>7</v>
      </c>
      <c r="C9" s="10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10" t="n">
        <f aca="false">(C9/9)*12</f>
        <v>1980333.33333333</v>
      </c>
      <c r="G9" s="17" t="n">
        <f aca="false">E9/$E$23</f>
        <v>0.0630166572752224</v>
      </c>
    </row>
    <row r="10" customFormat="false" ht="12.75" hidden="false" customHeight="false" outlineLevel="0" collapsed="false">
      <c r="A10" s="8"/>
      <c r="B10" s="9" t="s">
        <v>39</v>
      </c>
      <c r="C10" s="10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10" t="n">
        <f aca="false">'[2]Central Trading'!D9+'[2]Central Origination'!D10+[2]Derivatives!D10+'[2]East Trading'!D10+'[2]East Origination'!D10+'[2]Financial Gas'!D10+[2]Structuring!D10+'[2]Texas Trading'!D10+'[2]Texas Origination'!D10+'[2]West Trading'!D10+'[2]West Origination'!D10+[2]Fundamentals!D10</f>
        <v>0</v>
      </c>
      <c r="E10" s="10" t="n">
        <f aca="false">'[2]Central Trading'!E9+'[2]Central Origination'!E10+[2]Derivatives!E10+'[2]East Trading'!E10+'[2]East Origination'!E10+'[2]Financial Gas'!E10+[2]Structuring!E10+'[2]Texas Trading'!E10+'[2]Texas Origination'!E10+'[2]West Trading'!E10+'[2]West Origination'!E10+[2]Fundamentals!E10</f>
        <v>4082421</v>
      </c>
      <c r="G10" s="17" t="n">
        <f aca="false">E10/$E$23</f>
        <v>0.129907688104782</v>
      </c>
    </row>
    <row r="11" customFormat="false" ht="12.75" hidden="false" customHeight="false" outlineLevel="0" collapsed="false">
      <c r="A11" s="8" t="s">
        <v>9</v>
      </c>
      <c r="B11" s="9" t="s">
        <v>10</v>
      </c>
      <c r="C11" s="10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10" t="n">
        <f aca="false">(C11/9)*12</f>
        <v>2469743.93333333</v>
      </c>
      <c r="G11" s="17" t="n">
        <f aca="false">E11/$E$23</f>
        <v>0.0785903081995084</v>
      </c>
    </row>
    <row r="12" customFormat="false" ht="12.75" hidden="false" customHeight="false" outlineLevel="0" collapsed="false">
      <c r="A12" s="8" t="s">
        <v>11</v>
      </c>
      <c r="B12" s="9" t="s">
        <v>12</v>
      </c>
      <c r="C12" s="10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10" t="n">
        <f aca="false">(C12/9)*12</f>
        <v>1485995.8</v>
      </c>
      <c r="G12" s="17" t="n">
        <f aca="false">E12/$E$23</f>
        <v>0.047286225235324</v>
      </c>
    </row>
    <row r="13" customFormat="false" ht="12.75" hidden="false" customHeight="false" outlineLevel="0" collapsed="false">
      <c r="A13" s="8" t="s">
        <v>13</v>
      </c>
      <c r="B13" s="9" t="s">
        <v>14</v>
      </c>
      <c r="C13" s="10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10" t="n">
        <f aca="false">(C13/9)*12</f>
        <v>1877593.10666667</v>
      </c>
      <c r="G13" s="17" t="n">
        <f aca="false">E13/$E$23</f>
        <v>0.0597473361244572</v>
      </c>
    </row>
    <row r="14" customFormat="false" ht="12.75" hidden="false" customHeight="false" outlineLevel="0" collapsed="false">
      <c r="A14" s="8" t="s">
        <v>15</v>
      </c>
      <c r="B14" s="9" t="s">
        <v>16</v>
      </c>
      <c r="C14" s="10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</f>
        <v>254512.24</v>
      </c>
      <c r="E14" s="10" t="n">
        <f aca="false">(C14/9)*12</f>
        <v>339349.653333333</v>
      </c>
      <c r="G14" s="17" t="n">
        <f aca="false">E14/$E$23</f>
        <v>0.0107985259050188</v>
      </c>
    </row>
    <row r="15" customFormat="false" ht="12.75" hidden="false" customHeight="false" outlineLevel="0" collapsed="false">
      <c r="A15" s="8" t="s">
        <v>17</v>
      </c>
      <c r="B15" s="9" t="s">
        <v>18</v>
      </c>
      <c r="C15" s="10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10" t="n">
        <f aca="false">(C15/9)*12</f>
        <v>214417.333333333</v>
      </c>
      <c r="G15" s="17" t="n">
        <f aca="false">E15/$E$23</f>
        <v>0.00682302488227594</v>
      </c>
    </row>
    <row r="16" customFormat="false" ht="12.75" hidden="false" customHeight="false" outlineLevel="0" collapsed="false">
      <c r="A16" s="8" t="s">
        <v>19</v>
      </c>
      <c r="B16" s="9" t="s">
        <v>20</v>
      </c>
      <c r="C16" s="10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10" t="n">
        <f aca="false">(C16/9)*12</f>
        <v>0</v>
      </c>
      <c r="G16" s="17" t="n">
        <f aca="false">E16/$E$23</f>
        <v>0</v>
      </c>
    </row>
    <row r="17" customFormat="false" ht="12.75" hidden="false" customHeight="false" outlineLevel="0" collapsed="false">
      <c r="A17" s="8" t="s">
        <v>21</v>
      </c>
      <c r="B17" s="9" t="s">
        <v>22</v>
      </c>
      <c r="C17" s="10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10" t="n">
        <f aca="false">(C17/9)*12</f>
        <v>7866.66666666667</v>
      </c>
      <c r="G17" s="17" t="n">
        <f aca="false">E17/$E$23</f>
        <v>0.000250327068119045</v>
      </c>
    </row>
    <row r="18" customFormat="false" ht="12.75" hidden="false" customHeight="false" outlineLevel="0" collapsed="false">
      <c r="A18" s="8" t="s">
        <v>23</v>
      </c>
      <c r="B18" s="9" t="s">
        <v>24</v>
      </c>
      <c r="C18" s="10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10" t="n">
        <f aca="false">(C18/9)*12</f>
        <v>467873.226666667</v>
      </c>
      <c r="G18" s="17" t="n">
        <f aca="false">E18/$E$23</f>
        <v>0.0148883050529065</v>
      </c>
    </row>
    <row r="19" customFormat="false" ht="12.75" hidden="false" customHeight="false" outlineLevel="0" collapsed="false">
      <c r="A19" s="8" t="s">
        <v>25</v>
      </c>
      <c r="B19" s="9" t="s">
        <v>26</v>
      </c>
      <c r="C19" s="10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10" t="n">
        <f aca="false">(C19/9)*12</f>
        <v>370613.76</v>
      </c>
      <c r="G19" s="17" t="n">
        <f aca="false">E19/$E$23</f>
        <v>0.0117933884676325</v>
      </c>
    </row>
    <row r="20" customFormat="false" ht="12.75" hidden="false" customHeight="false" outlineLevel="0" collapsed="false">
      <c r="A20" s="8" t="s">
        <v>27</v>
      </c>
      <c r="B20" s="9" t="s">
        <v>28</v>
      </c>
      <c r="C20" s="10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10" t="n">
        <f aca="false">(C20/9)*12</f>
        <v>21.3333333333333</v>
      </c>
      <c r="G20" s="17" t="n">
        <f aca="false">E20/$E$23</f>
        <v>6.78853066085547E-007</v>
      </c>
    </row>
    <row r="21" customFormat="false" ht="12.75" hidden="false" customHeight="false" outlineLevel="0" collapsed="false">
      <c r="A21" s="8" t="s">
        <v>29</v>
      </c>
      <c r="B21" s="9" t="s">
        <v>30</v>
      </c>
      <c r="C21" s="10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10" t="n">
        <f aca="false">(C21/9)*12</f>
        <v>256051.88</v>
      </c>
      <c r="G21" s="17" t="n">
        <f aca="false">E21/$E$23</f>
        <v>0.00814788767882665</v>
      </c>
    </row>
    <row r="22" customFormat="false" ht="12.75" hidden="false" customHeight="false" outlineLevel="0" collapsed="false">
      <c r="A22" s="8" t="s">
        <v>31</v>
      </c>
      <c r="B22" s="9" t="s">
        <v>32</v>
      </c>
      <c r="C22" s="10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10" t="n">
        <f aca="false">(C22/9)*12</f>
        <v>6342795.57333334</v>
      </c>
      <c r="G22" s="17" t="n">
        <f aca="false">E22/$E$23</f>
        <v>0.201835604180211</v>
      </c>
    </row>
    <row r="23" customFormat="false" ht="12.75" hidden="false" customHeight="false" outlineLevel="0" collapsed="false">
      <c r="A23" s="12" t="s">
        <v>33</v>
      </c>
      <c r="B23" s="13" t="s">
        <v>34</v>
      </c>
      <c r="C23" s="14" t="n">
        <f aca="false">SUM(C8:C22)</f>
        <v>23602602.12</v>
      </c>
      <c r="E23" s="14" t="n">
        <f aca="false">SUM(E8:E22)</f>
        <v>31425553.48</v>
      </c>
      <c r="G23" s="18" t="n">
        <f aca="false">E23/$E$23</f>
        <v>1</v>
      </c>
      <c r="I23" s="19"/>
    </row>
    <row r="25" customFormat="false" ht="12.75" hidden="false" customHeight="false" outlineLevel="0" collapsed="false">
      <c r="B25" s="13" t="s">
        <v>35</v>
      </c>
      <c r="C25" s="10"/>
      <c r="E25" s="16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</row>
    <row r="26" customFormat="false" ht="12.75" hidden="false" customHeight="false" outlineLevel="0" collapsed="false">
      <c r="C26" s="10"/>
      <c r="E26" s="10"/>
    </row>
    <row r="27" customFormat="false" ht="12.75" hidden="false" customHeight="false" outlineLevel="0" collapsed="false">
      <c r="B27" s="13" t="s">
        <v>40</v>
      </c>
      <c r="C27" s="10"/>
      <c r="E27" s="16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</row>
    <row r="29" customFormat="false" ht="12.75" hidden="false" customHeight="false" outlineLevel="0" collapsed="false">
      <c r="B29" s="13" t="s">
        <v>37</v>
      </c>
      <c r="C29" s="10"/>
      <c r="E29" s="16" t="n">
        <f aca="false">SUM(E25:E27)</f>
        <v>160</v>
      </c>
    </row>
  </sheetData>
  <mergeCells count="3">
    <mergeCell ref="B1:G1"/>
    <mergeCell ref="B2:G2"/>
    <mergeCell ref="B3:G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:G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false" outlineLevel="0" max="3" min="3" style="0" width="19.14"/>
    <col collapsed="false" customWidth="true" hidden="false" outlineLevel="0" max="4" min="4" style="0" width="2.56"/>
    <col collapsed="false" customWidth="true" hidden="false" outlineLevel="0" max="5" min="5" style="0" width="13.85"/>
    <col collapsed="false" customWidth="true" hidden="false" outlineLevel="0" max="6" min="6" style="0" width="2.56"/>
  </cols>
  <sheetData>
    <row r="1" customFormat="false" ht="18" hidden="false" customHeight="false" outlineLevel="0" collapsed="false">
      <c r="B1" s="1" t="str">
        <f aca="false">'[1]Team Report'!B1</f>
        <v>Enron North America</v>
      </c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customFormat="false" ht="18" hidden="false" customHeight="false" outlineLevel="0" collapsed="false">
      <c r="B2" s="1" t="s">
        <v>41</v>
      </c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</row>
    <row r="3" customFormat="false" ht="18" hidden="false" customHeight="false" outlineLevel="0" collapsed="false">
      <c r="B3" s="3" t="n">
        <f aca="false">'[1]Team Report'!B3</f>
        <v>37135</v>
      </c>
      <c r="C3" s="3"/>
      <c r="D3" s="3"/>
      <c r="E3" s="3"/>
      <c r="F3" s="3"/>
      <c r="G3" s="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</row>
    <row r="6" customFormat="false" ht="12.75" hidden="false" customHeight="false" outlineLevel="0" collapsed="false">
      <c r="C6" s="5" t="n">
        <v>37135</v>
      </c>
      <c r="E6" s="5" t="n">
        <v>37135</v>
      </c>
      <c r="G6" s="6" t="s">
        <v>1</v>
      </c>
    </row>
    <row r="7" customFormat="false" ht="12.75" hidden="false" customHeight="false" outlineLevel="0" collapsed="false">
      <c r="C7" s="7" t="s">
        <v>2</v>
      </c>
      <c r="E7" s="7" t="s">
        <v>3</v>
      </c>
      <c r="G7" s="6" t="s">
        <v>4</v>
      </c>
    </row>
    <row r="8" customFormat="false" ht="12.75" hidden="false" customHeight="false" outlineLevel="0" collapsed="false">
      <c r="A8" s="8" t="s">
        <v>5</v>
      </c>
      <c r="B8" s="9" t="s">
        <v>6</v>
      </c>
      <c r="C8" s="10" t="n">
        <f aca="false">'[3]Ercot Trading'!C8+'[3]Ercot Origination'!C8+'[3]Southeast Trading'!C8+'[3]Southeast Origination'!C8+'[3]Midwest Trading'!C8+'[3]Midwest Origination'!C8+'[3]Northeast Trading'!C8+'[3]Northeast Origination'!C8+'[3]Management Book'!C8+[3]Structuring_Fund!C8+[3]Services!C8+[3]Options!C8</f>
        <v>6640774.8</v>
      </c>
      <c r="E8" s="10" t="n">
        <f aca="false">(C8/9)*12</f>
        <v>8854366.4</v>
      </c>
      <c r="G8" s="11" t="n">
        <f aca="false">E8/$E$23</f>
        <v>0.435741837831599</v>
      </c>
    </row>
    <row r="9" customFormat="false" ht="12.75" hidden="false" customHeight="false" outlineLevel="0" collapsed="false">
      <c r="A9" s="8"/>
      <c r="B9" s="9" t="s">
        <v>7</v>
      </c>
      <c r="C9" s="10" t="n">
        <f aca="false">'[3]Ercot Trading'!C9+'[3]Ercot Origination'!C9+'[3]Southeast Trading'!C9+'[3]Southeast Origination'!C9+'[3]Midwest Trading'!C9+'[3]Midwest Origination'!C9+'[3]Northeast Trading'!C9+'[3]Northeast Origination'!C9+'[3]Management Book'!C9+[3]Structuring_Fund!C9+[3]Services!C9+[3]Options!C9</f>
        <v>1460000</v>
      </c>
      <c r="E9" s="10" t="n">
        <f aca="false">C9</f>
        <v>1460000</v>
      </c>
      <c r="G9" s="11" t="n">
        <f aca="false">E9/$E$23</f>
        <v>0.0718496450784028</v>
      </c>
    </row>
    <row r="10" customFormat="false" ht="12.75" hidden="false" customHeight="false" outlineLevel="0" collapsed="false">
      <c r="A10" s="8"/>
      <c r="B10" s="9" t="s">
        <v>8</v>
      </c>
      <c r="C10" s="10" t="n">
        <f aca="false">'[3]Ercot Trading'!C10+'[3]Ercot Origination'!C10+'[3]Southeast Trading'!C10+'[3]Southeast Origination'!C10+'[3]Midwest Trading'!C10+'[3]Midwest Origination'!C10+'[3]Northeast Trading'!C10+'[3]Northeast Origination'!C10+'[3]Management Book'!C10+[3]Structuring_Fund!C10+[3]Services!C10+[3]Options!C10</f>
        <v>2652510</v>
      </c>
      <c r="E10" s="10" t="n">
        <f aca="false">(C10/9)*12</f>
        <v>3536680</v>
      </c>
      <c r="G10" s="11" t="n">
        <f aca="false">E10/$E$23</f>
        <v>0.174047399147867</v>
      </c>
    </row>
    <row r="11" customFormat="false" ht="12.75" hidden="false" customHeight="false" outlineLevel="0" collapsed="false">
      <c r="A11" s="8" t="s">
        <v>9</v>
      </c>
      <c r="B11" s="9" t="s">
        <v>10</v>
      </c>
      <c r="C11" s="10" t="n">
        <f aca="false">'[3]Ercot Trading'!C11+'[3]Ercot Origination'!C11+'[3]Southeast Trading'!C11+'[3]Southeast Origination'!C11+'[3]Midwest Trading'!C11+'[3]Midwest Origination'!C11+'[3]Northeast Trading'!C11+'[3]Northeast Origination'!C11+'[3]Management Book'!C11+[3]Structuring_Fund!C11+[3]Services!C11+[3]Options!C11</f>
        <v>1536343.46</v>
      </c>
      <c r="E11" s="10" t="n">
        <f aca="false">(C11/9)*12</f>
        <v>2048457.94666667</v>
      </c>
      <c r="G11" s="11" t="n">
        <f aca="false">E11/$E$23</f>
        <v>0.100808887963037</v>
      </c>
    </row>
    <row r="12" customFormat="false" ht="12.75" hidden="false" customHeight="false" outlineLevel="0" collapsed="false">
      <c r="A12" s="8" t="s">
        <v>11</v>
      </c>
      <c r="B12" s="9" t="s">
        <v>12</v>
      </c>
      <c r="C12" s="10" t="n">
        <f aca="false">'[3]Ercot Trading'!C12+'[3]Ercot Origination'!C12+'[3]Southeast Trading'!C12+'[3]Southeast Origination'!C12+'[3]Midwest Trading'!C12+'[3]Midwest Origination'!C12+'[3]Northeast Trading'!C12+'[3]Northeast Origination'!C12+'[3]Management Book'!C12+[3]Structuring_Fund!C12+[3]Services!C12+[3]Options!C12</f>
        <v>556457.2</v>
      </c>
      <c r="E12" s="10" t="n">
        <f aca="false">(C12/9)*12</f>
        <v>741942.933333333</v>
      </c>
      <c r="G12" s="11" t="n">
        <f aca="false">E12/$E$23</f>
        <v>0.0365125591975541</v>
      </c>
    </row>
    <row r="13" customFormat="false" ht="12.75" hidden="false" customHeight="false" outlineLevel="0" collapsed="false">
      <c r="A13" s="8" t="s">
        <v>13</v>
      </c>
      <c r="B13" s="9" t="s">
        <v>14</v>
      </c>
      <c r="C13" s="10" t="n">
        <f aca="false">'[3]Ercot Trading'!C13+'[3]Ercot Origination'!C13+'[3]Southeast Trading'!C13+'[3]Southeast Origination'!C13+'[3]Midwest Trading'!C13+'[3]Midwest Origination'!C13+'[3]Northeast Trading'!C13+'[3]Northeast Origination'!C13+'[3]Management Book'!C13+[3]Structuring_Fund!C13+[3]Services!C13+[3]Options!C13</f>
        <v>1014365.41</v>
      </c>
      <c r="E13" s="10" t="n">
        <f aca="false">(C13/9)*12</f>
        <v>1352487.21333333</v>
      </c>
      <c r="G13" s="11" t="n">
        <f aca="false">E13/$E$23</f>
        <v>0.0665587166103274</v>
      </c>
    </row>
    <row r="14" customFormat="false" ht="12.75" hidden="false" customHeight="false" outlineLevel="0" collapsed="false">
      <c r="A14" s="8" t="s">
        <v>15</v>
      </c>
      <c r="B14" s="9" t="s">
        <v>16</v>
      </c>
      <c r="C14" s="10" t="n">
        <f aca="false">'[3]Ercot Trading'!C14+'[3]Ercot Origination'!C14+'[3]Southeast Trading'!C14+'[3]Southeast Origination'!C14+'[3]Midwest Trading'!C14+'[3]Midwest Origination'!C14+'[3]Northeast Trading'!C14+'[3]Northeast Origination'!C14+'[3]Management Book'!C14+[3]Structuring_Fund!C14+[3]Services!C14+[3]Options!C14</f>
        <v>524067.38</v>
      </c>
      <c r="E14" s="10" t="n">
        <f aca="false">(C14/9)*12</f>
        <v>698756.506666667</v>
      </c>
      <c r="G14" s="11" t="n">
        <f aca="false">E14/$E$23</f>
        <v>0.034387265068647</v>
      </c>
    </row>
    <row r="15" customFormat="false" ht="12.75" hidden="false" customHeight="false" outlineLevel="0" collapsed="false">
      <c r="A15" s="8" t="s">
        <v>17</v>
      </c>
      <c r="B15" s="9" t="s">
        <v>18</v>
      </c>
      <c r="C15" s="10" t="n">
        <f aca="false">'[3]Ercot Trading'!C15+'[3]Ercot Origination'!C15+'[3]Southeast Trading'!C15+'[3]Southeast Origination'!C15+'[3]Midwest Trading'!C15+'[3]Midwest Origination'!C15+'[3]Northeast Trading'!C15+'[3]Northeast Origination'!C15+'[3]Management Book'!C15+[3]Structuring_Fund!C15+[3]Services!C15+[3]Options!C15</f>
        <v>93227.13</v>
      </c>
      <c r="E15" s="10" t="n">
        <f aca="false">(C15/9)*12</f>
        <v>124302.84</v>
      </c>
      <c r="G15" s="11" t="n">
        <f aca="false">E15/$E$23</f>
        <v>0.00611720201112156</v>
      </c>
    </row>
    <row r="16" customFormat="false" ht="12.75" hidden="false" customHeight="false" outlineLevel="0" collapsed="false">
      <c r="A16" s="8" t="s">
        <v>19</v>
      </c>
      <c r="B16" s="9" t="s">
        <v>20</v>
      </c>
      <c r="C16" s="10" t="n">
        <f aca="false">'[3]Ercot Trading'!C16+'[3]Ercot Origination'!C16+'[3]Southeast Trading'!C16+'[3]Southeast Origination'!C16+'[3]Midwest Trading'!C16+'[3]Midwest Origination'!C16+'[3]Northeast Trading'!C16+'[3]Northeast Origination'!C16+'[3]Management Book'!C16+[3]Structuring_Fund!C16+[3]Services!C16+[3]Options!C16</f>
        <v>0</v>
      </c>
      <c r="E16" s="10" t="n">
        <f aca="false">(C16/9)*12</f>
        <v>0</v>
      </c>
      <c r="G16" s="11" t="n">
        <f aca="false">E16/$E$23</f>
        <v>0</v>
      </c>
    </row>
    <row r="17" customFormat="false" ht="12.75" hidden="false" customHeight="false" outlineLevel="0" collapsed="false">
      <c r="A17" s="8" t="s">
        <v>21</v>
      </c>
      <c r="B17" s="9" t="s">
        <v>22</v>
      </c>
      <c r="C17" s="10" t="n">
        <f aca="false">'[3]Ercot Trading'!C17+'[3]Ercot Origination'!C17+'[3]Southeast Trading'!C17+'[3]Southeast Origination'!C17+'[3]Midwest Trading'!C17+'[3]Midwest Origination'!C17+'[3]Northeast Trading'!C17+'[3]Northeast Origination'!C17+'[3]Management Book'!C17+[3]Structuring_Fund!C17+[3]Services!C17+[3]Options!C17</f>
        <v>5300</v>
      </c>
      <c r="E17" s="10" t="n">
        <f aca="false">(C17/9)*12</f>
        <v>7066.66666666667</v>
      </c>
      <c r="G17" s="11" t="n">
        <f aca="false">E17/$E$23</f>
        <v>0.000347765405402315</v>
      </c>
    </row>
    <row r="18" customFormat="false" ht="12.75" hidden="false" customHeight="false" outlineLevel="0" collapsed="false">
      <c r="A18" s="8" t="s">
        <v>23</v>
      </c>
      <c r="B18" s="9" t="s">
        <v>24</v>
      </c>
      <c r="C18" s="10" t="n">
        <f aca="false">'[3]Ercot Trading'!C18+'[3]Ercot Origination'!C18+'[3]Southeast Trading'!C18+'[3]Southeast Origination'!C18+'[3]Midwest Trading'!C18+'[3]Midwest Origination'!C18+'[3]Northeast Trading'!C18+'[3]Northeast Origination'!C18+'[3]Management Book'!C18+[3]Structuring_Fund!C18+[3]Services!C18+[3]Options!C18</f>
        <v>287.289999999997</v>
      </c>
      <c r="E18" s="10" t="n">
        <f aca="false">(C18/9)*12</f>
        <v>383.053333333329</v>
      </c>
      <c r="G18" s="11" t="n">
        <f aca="false">E18/$E$23</f>
        <v>1.8850853456232E-005</v>
      </c>
    </row>
    <row r="19" customFormat="false" ht="12.75" hidden="false" customHeight="false" outlineLevel="0" collapsed="false">
      <c r="A19" s="8" t="s">
        <v>25</v>
      </c>
      <c r="B19" s="9" t="s">
        <v>26</v>
      </c>
      <c r="C19" s="10" t="n">
        <f aca="false">'[3]Ercot Trading'!C19+'[3]Ercot Origination'!C19+'[3]Southeast Trading'!C19+'[3]Southeast Origination'!C19+'[3]Midwest Trading'!C19+'[3]Midwest Origination'!C19+'[3]Northeast Trading'!C19+'[3]Northeast Origination'!C19+'[3]Management Book'!C19+[3]Structuring_Fund!C19+[3]Services!C19+[3]Options!C19</f>
        <v>487149.2</v>
      </c>
      <c r="E19" s="10" t="n">
        <f aca="false">(C19/9)*12</f>
        <v>649532.266666667</v>
      </c>
      <c r="G19" s="11" t="n">
        <f aca="false">E19/$E$23</f>
        <v>0.0319648375527195</v>
      </c>
    </row>
    <row r="20" customFormat="false" ht="12.75" hidden="false" customHeight="false" outlineLevel="0" collapsed="false">
      <c r="A20" s="8" t="s">
        <v>27</v>
      </c>
      <c r="B20" s="9" t="s">
        <v>28</v>
      </c>
      <c r="C20" s="10" t="n">
        <f aca="false">'[3]Ercot Trading'!C20+'[3]Ercot Origination'!C20+'[3]Southeast Trading'!C20+'[3]Southeast Origination'!C20+'[3]Midwest Trading'!C20+'[3]Midwest Origination'!C20+'[3]Northeast Trading'!C20+'[3]Northeast Origination'!C20+'[3]Management Book'!C20+[3]Structuring_Fund!C20+[3]Services!C20+[3]Options!C20</f>
        <v>78.18</v>
      </c>
      <c r="E20" s="10" t="n">
        <f aca="false">(C20/9)*12</f>
        <v>104.24</v>
      </c>
      <c r="G20" s="11" t="n">
        <f aca="false">E20/$E$23</f>
        <v>5.12986781025528E-006</v>
      </c>
    </row>
    <row r="21" customFormat="false" ht="12.75" hidden="false" customHeight="false" outlineLevel="0" collapsed="false">
      <c r="A21" s="8" t="s">
        <v>29</v>
      </c>
      <c r="B21" s="9" t="s">
        <v>30</v>
      </c>
      <c r="C21" s="10" t="n">
        <f aca="false">'[3]Ercot Trading'!C21+'[3]Ercot Origination'!C21+'[3]Southeast Trading'!C21+'[3]Southeast Origination'!C21+'[3]Midwest Trading'!C21+'[3]Midwest Origination'!C21+'[3]Northeast Trading'!C21+'[3]Northeast Origination'!C21+'[3]Management Book'!C21+[3]Structuring_Fund!C21+[3]Services!C21+[3]Options!C21</f>
        <v>633408.5</v>
      </c>
      <c r="E21" s="10" t="n">
        <f aca="false">(C21/9)*12</f>
        <v>844544.666666667</v>
      </c>
      <c r="G21" s="11" t="n">
        <f aca="false">E21/$E$23</f>
        <v>0.0415618044882589</v>
      </c>
    </row>
    <row r="22" customFormat="false" ht="12.75" hidden="false" customHeight="false" outlineLevel="0" collapsed="false">
      <c r="A22" s="8" t="s">
        <v>31</v>
      </c>
      <c r="B22" s="9" t="s">
        <v>32</v>
      </c>
      <c r="C22" s="10" t="n">
        <f aca="false">'[3]Ercot Trading'!C22+'[3]Ercot Origination'!C22+'[3]Southeast Trading'!C22+'[3]Southeast Origination'!C22+'[3]Midwest Trading'!C22+'[3]Midwest Origination'!C22+'[3]Northeast Trading'!C22+'[3]Northeast Origination'!C22+'[3]Management Book'!C22+[3]Structuring_Fund!C22+[3]Services!C22+[3]Options!C22</f>
        <v>1190.24</v>
      </c>
      <c r="E22" s="10" t="n">
        <f aca="false">(C22/9)*12</f>
        <v>1586.98666666667</v>
      </c>
      <c r="G22" s="11" t="n">
        <f aca="false">E22/$E$23</f>
        <v>7.80989237973681E-005</v>
      </c>
    </row>
    <row r="23" customFormat="false" ht="12.75" hidden="false" customHeight="false" outlineLevel="0" collapsed="false">
      <c r="A23" s="12" t="s">
        <v>33</v>
      </c>
      <c r="B23" s="13" t="s">
        <v>34</v>
      </c>
      <c r="C23" s="14" t="n">
        <f aca="false">SUM(C8:C22)</f>
        <v>15605158.79</v>
      </c>
      <c r="E23" s="14" t="n">
        <f aca="false">SUM(E8:E22)</f>
        <v>20320211.72</v>
      </c>
      <c r="G23" s="15" t="n">
        <f aca="false">SUM(G8:G22)</f>
        <v>1</v>
      </c>
    </row>
    <row r="25" customFormat="false" ht="12.75" hidden="false" customHeight="false" outlineLevel="0" collapsed="false">
      <c r="B25" s="13" t="s">
        <v>35</v>
      </c>
      <c r="C25" s="10"/>
      <c r="E25" s="16" t="n">
        <f aca="false">'[3]Ercot Trading'!E25+'[3]Ercot Origination'!E25+'[3]Southeast Trading'!E25+'[3]Southeast Origination'!E25+'[3]Midwest Trading'!E25+'[3]Midwest Origination'!E25+'[3]Northeast Trading'!E25+'[3]Northeast Origination'!E25+'[3]Management Book'!E25+[3]Structuring_Fund!E25+[3]Services!E25+[3]Options!E25</f>
        <v>91</v>
      </c>
    </row>
    <row r="26" customFormat="false" ht="12.75" hidden="false" customHeight="false" outlineLevel="0" collapsed="false">
      <c r="C26" s="10"/>
      <c r="E26" s="10"/>
    </row>
    <row r="27" customFormat="false" ht="12.75" hidden="false" customHeight="false" outlineLevel="0" collapsed="false">
      <c r="B27" s="13" t="s">
        <v>36</v>
      </c>
      <c r="C27" s="10"/>
      <c r="E27" s="16" t="n">
        <f aca="false">'[3]Ercot Trading'!E27+'[3]Ercot Origination'!E27+'[3]Southeast Trading'!E27+'[3]Southeast Origination'!E27+'[3]Midwest Trading'!E27+'[3]Midwest Origination'!E27+'[3]Northeast Trading'!E27+'[3]Northeast Origination'!E27+'[3]Management Book'!E27+[3]Structuring_Fund!E27+[3]Services!E27+[3]Options!E27</f>
        <v>50</v>
      </c>
    </row>
    <row r="28" customFormat="false" ht="12.75" hidden="false" customHeight="false" outlineLevel="0" collapsed="false">
      <c r="B28" s="13"/>
    </row>
    <row r="29" customFormat="false" ht="12.75" hidden="false" customHeight="false" outlineLevel="0" collapsed="false">
      <c r="B29" s="13" t="s">
        <v>37</v>
      </c>
      <c r="C29" s="10"/>
      <c r="E29" s="16" t="n">
        <f aca="false">SUM(E25:E27)</f>
        <v>141</v>
      </c>
    </row>
  </sheetData>
  <mergeCells count="3">
    <mergeCell ref="B1:G1"/>
    <mergeCell ref="B2:G2"/>
    <mergeCell ref="B3:G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:G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4.85"/>
    <col collapsed="false" customWidth="true" hidden="false" outlineLevel="0" max="3" min="3" style="0" width="19.14"/>
    <col collapsed="false" customWidth="true" hidden="false" outlineLevel="0" max="4" min="4" style="0" width="2.56"/>
    <col collapsed="false" customWidth="true" hidden="false" outlineLevel="0" max="5" min="5" style="0" width="13.85"/>
    <col collapsed="false" customWidth="true" hidden="false" outlineLevel="0" max="6" min="6" style="0" width="2.56"/>
  </cols>
  <sheetData>
    <row r="1" customFormat="false" ht="18" hidden="false" customHeight="false" outlineLevel="0" collapsed="false">
      <c r="B1" s="1" t="str">
        <f aca="false">'[1]Team Report'!B1</f>
        <v>Enron North America</v>
      </c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</row>
    <row r="2" customFormat="false" ht="18" hidden="false" customHeight="false" outlineLevel="0" collapsed="false">
      <c r="B2" s="1" t="s">
        <v>42</v>
      </c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</row>
    <row r="3" customFormat="false" ht="18" hidden="false" customHeight="false" outlineLevel="0" collapsed="false">
      <c r="B3" s="20" t="n">
        <f aca="false">'[1]Team Report'!B3</f>
        <v>37135</v>
      </c>
      <c r="C3" s="20"/>
      <c r="D3" s="20"/>
      <c r="E3" s="20"/>
      <c r="F3" s="20"/>
      <c r="G3" s="20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</row>
    <row r="6" customFormat="false" ht="12.75" hidden="false" customHeight="false" outlineLevel="0" collapsed="false">
      <c r="C6" s="5" t="n">
        <v>37135</v>
      </c>
      <c r="E6" s="5" t="n">
        <v>37135</v>
      </c>
      <c r="F6" s="5"/>
      <c r="G6" s="5" t="s">
        <v>43</v>
      </c>
    </row>
    <row r="7" customFormat="false" ht="12.75" hidden="false" customHeight="false" outlineLevel="0" collapsed="false">
      <c r="C7" s="7" t="s">
        <v>2</v>
      </c>
      <c r="E7" s="7" t="s">
        <v>3</v>
      </c>
      <c r="F7" s="7"/>
      <c r="G7" s="7" t="s">
        <v>44</v>
      </c>
    </row>
    <row r="8" customFormat="false" ht="12.75" hidden="false" customHeight="false" outlineLevel="0" collapsed="false">
      <c r="A8" s="8" t="s">
        <v>5</v>
      </c>
      <c r="B8" s="9" t="s">
        <v>6</v>
      </c>
      <c r="C8" s="10" t="n">
        <f aca="false">'[4]Executive Orig'!C8+[4]Trading!C8+[4]Origination!C8+'[4]Mid Market'!C8+[4]Generaton!C8+[4]Services!C8+[4]Fundamentals!C8</f>
        <v>6231873.85</v>
      </c>
      <c r="E8" s="10" t="n">
        <f aca="false">(C8/9)*12</f>
        <v>8309165.13333333</v>
      </c>
      <c r="F8" s="10"/>
      <c r="G8" s="11" t="n">
        <f aca="false">+E8/$E$23</f>
        <v>0.437816021818899</v>
      </c>
    </row>
    <row r="9" customFormat="false" ht="12.75" hidden="false" customHeight="false" outlineLevel="0" collapsed="false">
      <c r="A9" s="8"/>
      <c r="B9" s="9" t="s">
        <v>7</v>
      </c>
      <c r="C9" s="10" t="n">
        <f aca="false">'[4]Executive Orig'!C9+[4]Trading!C9+[4]Origination!C9+'[4]Mid Market'!C9+[4]Generaton!C9+[4]Services!C9+[4]Fundamentals!C9</f>
        <v>1608000</v>
      </c>
      <c r="E9" s="10" t="n">
        <f aca="false">+C9</f>
        <v>1608000</v>
      </c>
      <c r="F9" s="10"/>
      <c r="G9" s="11" t="n">
        <f aca="false">+E9/$E$23</f>
        <v>0.0847267025974206</v>
      </c>
    </row>
    <row r="10" customFormat="false" ht="12.75" hidden="false" customHeight="false" outlineLevel="0" collapsed="false">
      <c r="B10" s="9" t="s">
        <v>8</v>
      </c>
      <c r="C10" s="10" t="n">
        <f aca="false">'[4]Executive Orig'!C10+[4]Trading!C10+[4]Origination!C10+'[4]Mid Market'!C10+[4]Generaton!C10+[4]Services!C10+[4]Fundamentals!C10</f>
        <v>1058567</v>
      </c>
      <c r="E10" s="10" t="n">
        <f aca="false">(C10/9)*12</f>
        <v>1411422.66666667</v>
      </c>
      <c r="F10" s="10"/>
      <c r="G10" s="11" t="n">
        <f aca="false">+E10/$E$23</f>
        <v>0.0743688983320429</v>
      </c>
    </row>
    <row r="11" customFormat="false" ht="12.75" hidden="false" customHeight="false" outlineLevel="0" collapsed="false">
      <c r="A11" s="8" t="s">
        <v>9</v>
      </c>
      <c r="B11" s="9" t="s">
        <v>10</v>
      </c>
      <c r="C11" s="10" t="n">
        <f aca="false">'[4]Executive Orig'!C11+[4]Trading!C11+[4]Origination!C11+'[4]Mid Market'!C11+[4]Generaton!C11+[4]Services!C11+[4]Fundamentals!C11</f>
        <v>1384248.3</v>
      </c>
      <c r="E11" s="10" t="n">
        <f aca="false">(C11/9)*12</f>
        <v>1845664.4</v>
      </c>
      <c r="F11" s="10"/>
      <c r="G11" s="11" t="n">
        <f aca="false">+E11/$E$23</f>
        <v>0.0972494146227902</v>
      </c>
    </row>
    <row r="12" customFormat="false" ht="12.75" hidden="false" customHeight="false" outlineLevel="0" collapsed="false">
      <c r="A12" s="8" t="s">
        <v>11</v>
      </c>
      <c r="B12" s="9" t="s">
        <v>12</v>
      </c>
      <c r="C12" s="10" t="n">
        <f aca="false">'[4]Executive Orig'!C12+[4]Trading!C12+[4]Origination!C12+'[4]Mid Market'!C12+[4]Generaton!C12+[4]Services!C12+[4]Fundamentals!C12</f>
        <v>812757.76</v>
      </c>
      <c r="E12" s="10" t="n">
        <f aca="false">(C12/9)*12</f>
        <v>1083677.01333333</v>
      </c>
      <c r="F12" s="10"/>
      <c r="G12" s="11" t="n">
        <f aca="false">+E12/$E$23</f>
        <v>0.0570997388186283</v>
      </c>
    </row>
    <row r="13" customFormat="false" ht="12.75" hidden="false" customHeight="false" outlineLevel="0" collapsed="false">
      <c r="A13" s="8" t="s">
        <v>13</v>
      </c>
      <c r="B13" s="9" t="s">
        <v>14</v>
      </c>
      <c r="C13" s="10" t="n">
        <f aca="false">'[4]Executive Orig'!C13+[4]Trading!C13+[4]Origination!C13+'[4]Mid Market'!C13+[4]Generaton!C13+[4]Services!C13+[4]Fundamentals!C13</f>
        <v>935518.06</v>
      </c>
      <c r="E13" s="10" t="n">
        <f aca="false">(C13/9)*12</f>
        <v>1247357.41333333</v>
      </c>
      <c r="F13" s="10"/>
      <c r="G13" s="11" t="n">
        <f aca="false">+E13/$E$23</f>
        <v>0.0657241794727495</v>
      </c>
    </row>
    <row r="14" customFormat="false" ht="12.75" hidden="false" customHeight="false" outlineLevel="0" collapsed="false">
      <c r="A14" s="8" t="s">
        <v>15</v>
      </c>
      <c r="B14" s="9" t="s">
        <v>16</v>
      </c>
      <c r="C14" s="10" t="n">
        <f aca="false">'[4]Executive Orig'!C14+[4]Trading!C14+[4]Origination!C14+'[4]Mid Market'!C14+[4]Generaton!C14+[4]Services!C14+[4]Fundamentals!C14</f>
        <v>867163.02</v>
      </c>
      <c r="E14" s="10" t="n">
        <f aca="false">(C14/9)*12</f>
        <v>1156217.36</v>
      </c>
      <c r="F14" s="10"/>
      <c r="G14" s="11" t="n">
        <f aca="false">+E14/$E$23</f>
        <v>0.0609219430340141</v>
      </c>
    </row>
    <row r="15" customFormat="false" ht="12.75" hidden="false" customHeight="false" outlineLevel="0" collapsed="false">
      <c r="A15" s="8" t="s">
        <v>17</v>
      </c>
      <c r="B15" s="9" t="s">
        <v>18</v>
      </c>
      <c r="C15" s="10" t="n">
        <f aca="false">'[4]Executive Orig'!C15+[4]Trading!C15+[4]Origination!C15+'[4]Mid Market'!C15+[4]Generaton!C15+[4]Services!C15+[4]Fundamentals!C15</f>
        <v>147079.04</v>
      </c>
      <c r="E15" s="10" t="n">
        <f aca="false">(C15/9)*12</f>
        <v>196105.386666667</v>
      </c>
      <c r="F15" s="10"/>
      <c r="G15" s="11" t="n">
        <f aca="false">+E15/$E$23</f>
        <v>0.0103329370484197</v>
      </c>
    </row>
    <row r="16" customFormat="false" ht="12.75" hidden="false" customHeight="false" outlineLevel="0" collapsed="false">
      <c r="A16" s="8" t="s">
        <v>19</v>
      </c>
      <c r="B16" s="9" t="s">
        <v>20</v>
      </c>
      <c r="C16" s="10" t="n">
        <f aca="false">'[4]Executive Orig'!C16+[4]Trading!C16+[4]Origination!C16+'[4]Mid Market'!C16+[4]Generaton!C16+[4]Services!C16+[4]Fundamentals!C16</f>
        <v>0</v>
      </c>
      <c r="E16" s="10" t="n">
        <f aca="false">(C16/9)*12</f>
        <v>0</v>
      </c>
      <c r="F16" s="10"/>
      <c r="G16" s="11" t="n">
        <f aca="false">+E16/$E$23</f>
        <v>0</v>
      </c>
    </row>
    <row r="17" customFormat="false" ht="12.75" hidden="false" customHeight="false" outlineLevel="0" collapsed="false">
      <c r="A17" s="8" t="s">
        <v>21</v>
      </c>
      <c r="B17" s="9" t="s">
        <v>22</v>
      </c>
      <c r="C17" s="10" t="n">
        <f aca="false">'[4]Executive Orig'!C17+[4]Trading!C17+[4]Origination!C17+'[4]Mid Market'!C17+[4]Generaton!C17+[4]Services!C17+[4]Fundamentals!C17</f>
        <v>32592</v>
      </c>
      <c r="E17" s="10" t="n">
        <f aca="false">(C17/9)*12</f>
        <v>43456</v>
      </c>
      <c r="F17" s="10"/>
      <c r="G17" s="11" t="n">
        <f aca="false">+E17/$E$23</f>
        <v>0.0022897285995482</v>
      </c>
    </row>
    <row r="18" customFormat="false" ht="12.75" hidden="false" customHeight="false" outlineLevel="0" collapsed="false">
      <c r="A18" s="8" t="s">
        <v>23</v>
      </c>
      <c r="B18" s="9" t="s">
        <v>24</v>
      </c>
      <c r="C18" s="10" t="n">
        <f aca="false">'[4]Executive Orig'!C18+[4]Trading!C18+[4]Origination!C18+'[4]Mid Market'!C18+[4]Generaton!C18+[4]Services!C18+[4]Fundamentals!C18</f>
        <v>735635.51</v>
      </c>
      <c r="E18" s="10" t="n">
        <f aca="false">(C18/9)*12</f>
        <v>980847.346666667</v>
      </c>
      <c r="F18" s="10"/>
      <c r="G18" s="11" t="n">
        <f aca="false">+E18/$E$23</f>
        <v>0.0516815680562785</v>
      </c>
    </row>
    <row r="19" customFormat="false" ht="12.75" hidden="false" customHeight="false" outlineLevel="0" collapsed="false">
      <c r="A19" s="8" t="s">
        <v>25</v>
      </c>
      <c r="B19" s="9" t="s">
        <v>26</v>
      </c>
      <c r="C19" s="10" t="n">
        <f aca="false">'[4]Executive Orig'!C19+[4]Trading!C19+[4]Origination!C19+'[4]Mid Market'!C19+[4]Generaton!C19+[4]Services!C19+[4]Fundamentals!C19</f>
        <v>169485.7</v>
      </c>
      <c r="E19" s="10" t="n">
        <f aca="false">(C19/9)*12</f>
        <v>225980.933333333</v>
      </c>
      <c r="F19" s="10"/>
      <c r="G19" s="11" t="n">
        <f aca="false">+E19/$E$23</f>
        <v>0.0119071015741423</v>
      </c>
    </row>
    <row r="20" customFormat="false" ht="12.75" hidden="false" customHeight="false" outlineLevel="0" collapsed="false">
      <c r="A20" s="8" t="s">
        <v>27</v>
      </c>
      <c r="B20" s="9" t="s">
        <v>28</v>
      </c>
      <c r="C20" s="10" t="n">
        <f aca="false">'[4]Executive Orig'!C20+[4]Trading!C20+[4]Origination!C20+'[4]Mid Market'!C20+[4]Generaton!C20+[4]Services!C20+[4]Fundamentals!C20</f>
        <v>116.15</v>
      </c>
      <c r="E20" s="10" t="n">
        <f aca="false">(C20/9)*12</f>
        <v>154.866666666667</v>
      </c>
      <c r="F20" s="10"/>
      <c r="G20" s="11" t="n">
        <f aca="false">+E20/$E$23</f>
        <v>8.16003856276153E-006</v>
      </c>
    </row>
    <row r="21" customFormat="false" ht="12.75" hidden="false" customHeight="false" outlineLevel="0" collapsed="false">
      <c r="A21" s="8" t="s">
        <v>29</v>
      </c>
      <c r="B21" s="9" t="s">
        <v>30</v>
      </c>
      <c r="C21" s="10" t="n">
        <f aca="false">'[4]Executive Orig'!C21+[4]Trading!C21+[4]Origination!C21+'[4]Mid Market'!C21+[4]Generaton!C21+[4]Services!C21+[4]Fundamentals!C21</f>
        <v>573345.55</v>
      </c>
      <c r="E21" s="10" t="n">
        <f aca="false">(C21/9)*12</f>
        <v>764460.733333334</v>
      </c>
      <c r="F21" s="10"/>
      <c r="G21" s="11" t="n">
        <f aca="false">+E21/$E$23</f>
        <v>0.0402799982590419</v>
      </c>
    </row>
    <row r="22" customFormat="false" ht="12.75" hidden="false" customHeight="false" outlineLevel="0" collapsed="false">
      <c r="A22" s="8" t="s">
        <v>31</v>
      </c>
      <c r="B22" s="9" t="s">
        <v>32</v>
      </c>
      <c r="C22" s="10" t="n">
        <f aca="false">'[4]Executive Orig'!C22+[4]Trading!C22+[4]Origination!C22+'[4]Mid Market'!C22+[4]Generaton!C22+[4]Services!C22+[4]Fundamentals!C22</f>
        <v>79619.42</v>
      </c>
      <c r="E22" s="10" t="n">
        <f aca="false">(C22/9)*12</f>
        <v>106159.226666667</v>
      </c>
      <c r="F22" s="10"/>
      <c r="G22" s="11" t="n">
        <f aca="false">+E22/$E$23</f>
        <v>0.00559360772746195</v>
      </c>
    </row>
    <row r="23" customFormat="false" ht="12.75" hidden="false" customHeight="false" outlineLevel="0" collapsed="false">
      <c r="A23" s="12" t="s">
        <v>33</v>
      </c>
      <c r="B23" s="13" t="s">
        <v>34</v>
      </c>
      <c r="C23" s="14" t="n">
        <f aca="false">SUM(C8:C22)</f>
        <v>14636001.36</v>
      </c>
      <c r="E23" s="14" t="n">
        <f aca="false">SUM(E8:E22)</f>
        <v>18978668.48</v>
      </c>
      <c r="F23" s="21"/>
      <c r="G23" s="15" t="n">
        <f aca="false">SUM(G8:G22)</f>
        <v>1</v>
      </c>
    </row>
    <row r="25" customFormat="false" ht="12.75" hidden="false" customHeight="false" outlineLevel="0" collapsed="false">
      <c r="B25" s="13" t="s">
        <v>35</v>
      </c>
      <c r="C25" s="10"/>
      <c r="E25" s="16" t="n">
        <f aca="false">'[4]Executive Orig'!E25+[4]Trading!E25+[4]Origination!E25+'[4]Mid Market'!E25+[4]Generaton!E25+[4]Services!E25+[4]Fundamentals!E25</f>
        <v>88</v>
      </c>
      <c r="F25" s="10"/>
    </row>
    <row r="26" customFormat="false" ht="12.75" hidden="false" customHeight="false" outlineLevel="0" collapsed="false">
      <c r="C26" s="10"/>
      <c r="E26" s="10"/>
      <c r="F26" s="10"/>
    </row>
    <row r="27" customFormat="false" ht="12.75" hidden="false" customHeight="false" outlineLevel="0" collapsed="false">
      <c r="B27" s="13" t="s">
        <v>36</v>
      </c>
      <c r="C27" s="10"/>
      <c r="E27" s="16" t="n">
        <f aca="false">'[4]Executive Orig'!E27+[4]Trading!E27+[4]Origination!E27+'[4]Mid Market'!E27+[4]Generaton!E27+[4]Services!E27+[4]Fundamentals!E27</f>
        <v>19</v>
      </c>
      <c r="F27" s="10"/>
    </row>
    <row r="29" customFormat="false" ht="12.75" hidden="false" customHeight="false" outlineLevel="0" collapsed="false">
      <c r="B29" s="13" t="s">
        <v>37</v>
      </c>
      <c r="C29" s="10"/>
      <c r="E29" s="16" t="n">
        <f aca="false">+E27+E25</f>
        <v>107</v>
      </c>
      <c r="F29" s="10"/>
    </row>
  </sheetData>
  <mergeCells count="3">
    <mergeCell ref="B1:G1"/>
    <mergeCell ref="B2:G2"/>
    <mergeCell ref="B3:G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:G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false" outlineLevel="0" max="3" min="3" style="0" width="13.99"/>
    <col collapsed="false" customWidth="true" hidden="false" outlineLevel="0" max="4" min="4" style="0" width="2.56"/>
    <col collapsed="false" customWidth="true" hidden="false" outlineLevel="0" max="5" min="5" style="0" width="13.99"/>
    <col collapsed="false" customWidth="true" hidden="false" outlineLevel="0" max="6" min="6" style="0" width="2.42"/>
  </cols>
  <sheetData>
    <row r="1" customFormat="false" ht="18" hidden="false" customHeight="false" outlineLevel="0" collapsed="false">
      <c r="B1" s="1" t="str">
        <f aca="false">'[5]Team Report'!B1</f>
        <v>Enron North America</v>
      </c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customFormat="false" ht="18" hidden="false" customHeight="false" outlineLevel="0" collapsed="false">
      <c r="B2" s="1" t="s">
        <v>45</v>
      </c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</row>
    <row r="3" customFormat="false" ht="18" hidden="false" customHeight="false" outlineLevel="0" collapsed="false">
      <c r="B3" s="3" t="n">
        <f aca="false">'[5]Team Report'!B3</f>
        <v>37135</v>
      </c>
      <c r="C3" s="3"/>
      <c r="D3" s="3"/>
      <c r="E3" s="3"/>
      <c r="F3" s="3"/>
      <c r="G3" s="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</row>
    <row r="6" customFormat="false" ht="12.75" hidden="false" customHeight="false" outlineLevel="0" collapsed="false">
      <c r="C6" s="5" t="n">
        <v>37135</v>
      </c>
      <c r="E6" s="5" t="n">
        <v>37135</v>
      </c>
      <c r="G6" s="5" t="s">
        <v>43</v>
      </c>
    </row>
    <row r="7" customFormat="false" ht="12.75" hidden="false" customHeight="false" outlineLevel="0" collapsed="false">
      <c r="C7" s="7" t="s">
        <v>2</v>
      </c>
      <c r="E7" s="7" t="s">
        <v>3</v>
      </c>
      <c r="G7" s="7" t="s">
        <v>44</v>
      </c>
    </row>
    <row r="8" customFormat="false" ht="12.75" hidden="false" customHeight="false" outlineLevel="0" collapsed="false">
      <c r="A8" s="8" t="s">
        <v>5</v>
      </c>
      <c r="B8" s="9" t="s">
        <v>6</v>
      </c>
      <c r="C8" s="10" t="n">
        <f aca="false">+'[6]Natural Gas'!C8+[6]Ontario!C8+[6]Finance!C8+[6]Executive!C8+[6]Alberta!C8</f>
        <v>2855922.03</v>
      </c>
      <c r="E8" s="10" t="n">
        <f aca="false">+'[6]Natural Gas'!E8+[6]Ontario!E8+[6]Finance!E8+[6]Executive!E8+[6]Alberta!E8</f>
        <v>3807896.04</v>
      </c>
      <c r="G8" s="11" t="n">
        <f aca="false">+E8/$E$23</f>
        <v>0.688958146994739</v>
      </c>
    </row>
    <row r="9" customFormat="false" ht="12.75" hidden="false" customHeight="false" outlineLevel="0" collapsed="false">
      <c r="A9" s="8"/>
      <c r="B9" s="9" t="s">
        <v>7</v>
      </c>
      <c r="C9" s="10" t="n">
        <f aca="false">+'[6]Natural Gas'!C9+[6]Ontario!C9+[6]Finance!C9+[6]Executive!C9+[6]Alberta!C9</f>
        <v>0</v>
      </c>
      <c r="E9" s="10" t="n">
        <f aca="false">+'[6]Natural Gas'!E9+[6]Ontario!E9+[6]Finance!E9+[6]Executive!E9+[6]Alberta!E9</f>
        <v>0</v>
      </c>
      <c r="G9" s="11" t="n">
        <f aca="false">+E9/$E$23</f>
        <v>0</v>
      </c>
    </row>
    <row r="10" customFormat="false" ht="12.75" hidden="false" customHeight="false" outlineLevel="0" collapsed="false">
      <c r="A10" s="8"/>
      <c r="B10" s="9" t="s">
        <v>46</v>
      </c>
      <c r="C10" s="10" t="n">
        <v>0</v>
      </c>
      <c r="E10" s="10" t="n">
        <v>0</v>
      </c>
      <c r="G10" s="11" t="n">
        <f aca="false">+E10/$E$23</f>
        <v>0</v>
      </c>
    </row>
    <row r="11" customFormat="false" ht="12.75" hidden="false" customHeight="false" outlineLevel="0" collapsed="false">
      <c r="A11" s="8" t="s">
        <v>9</v>
      </c>
      <c r="B11" s="9" t="s">
        <v>10</v>
      </c>
      <c r="C11" s="10" t="n">
        <f aca="false">+'[6]Natural Gas'!C11+[6]Ontario!C11+[6]Finance!C11+[6]Executive!C10+[6]Alberta!C11</f>
        <v>312682.37</v>
      </c>
      <c r="E11" s="10" t="n">
        <f aca="false">+'[6]Natural Gas'!E11+[6]Ontario!E11+[6]Finance!E11+[6]Executive!E10+[6]Alberta!E11</f>
        <v>416909.826666667</v>
      </c>
      <c r="G11" s="11" t="n">
        <f aca="false">+E11/$E$23</f>
        <v>0.0754310040576015</v>
      </c>
    </row>
    <row r="12" customFormat="false" ht="12.75" hidden="false" customHeight="false" outlineLevel="0" collapsed="false">
      <c r="A12" s="8" t="s">
        <v>11</v>
      </c>
      <c r="B12" s="9" t="s">
        <v>12</v>
      </c>
      <c r="C12" s="10" t="n">
        <f aca="false">+'[6]Natural Gas'!C12+[6]Ontario!C12+[6]Finance!C12+[6]Executive!C12+[6]Alberta!C12</f>
        <v>67320.13</v>
      </c>
      <c r="E12" s="10" t="n">
        <f aca="false">+'[6]Natural Gas'!E12+[6]Ontario!E12+[6]Finance!E12+[6]Executive!E12+[6]Alberta!E12</f>
        <v>89760.1733333333</v>
      </c>
      <c r="G12" s="11" t="n">
        <f aca="false">+E12/$E$23</f>
        <v>0.0162402024750812</v>
      </c>
    </row>
    <row r="13" customFormat="false" ht="12.75" hidden="false" customHeight="false" outlineLevel="0" collapsed="false">
      <c r="A13" s="8" t="s">
        <v>13</v>
      </c>
      <c r="B13" s="9" t="s">
        <v>14</v>
      </c>
      <c r="C13" s="10" t="n">
        <f aca="false">+'[6]Natural Gas'!C13+[6]Ontario!C13+[6]Finance!C13+[6]Executive!C13+[6]Alberta!C13</f>
        <v>297871.84</v>
      </c>
      <c r="E13" s="10" t="n">
        <f aca="false">+'[6]Natural Gas'!E13+[6]Ontario!E13+[6]Finance!E13+[6]Executive!E13+[6]Alberta!E13</f>
        <v>397162.453333333</v>
      </c>
      <c r="G13" s="11" t="n">
        <f aca="false">+E13/$E$23</f>
        <v>0.0718581350515068</v>
      </c>
    </row>
    <row r="14" customFormat="false" ht="12.75" hidden="false" customHeight="false" outlineLevel="0" collapsed="false">
      <c r="A14" s="8" t="s">
        <v>15</v>
      </c>
      <c r="B14" s="9" t="s">
        <v>16</v>
      </c>
      <c r="C14" s="10" t="n">
        <f aca="false">+'[6]Natural Gas'!C14+[6]Ontario!C14+[6]Finance!C14+[6]Executive!C14+[6]Alberta!C14</f>
        <v>505739.98</v>
      </c>
      <c r="E14" s="10" t="n">
        <f aca="false">+'[6]Natural Gas'!E14+[6]Ontario!E14+[6]Finance!E14+[6]Executive!E14+[6]Alberta!E14</f>
        <v>674319.973333333</v>
      </c>
      <c r="G14" s="11" t="n">
        <f aca="false">+E14/$E$23</f>
        <v>0.122003918812152</v>
      </c>
    </row>
    <row r="15" customFormat="false" ht="12.75" hidden="false" customHeight="false" outlineLevel="0" collapsed="false">
      <c r="A15" s="8" t="s">
        <v>17</v>
      </c>
      <c r="B15" s="9" t="s">
        <v>18</v>
      </c>
      <c r="C15" s="10" t="n">
        <f aca="false">+'[6]Natural Gas'!C15+[6]Ontario!C15+[6]Finance!C15+[6]Executive!C15+[6]Alberta!C15</f>
        <v>6427.42</v>
      </c>
      <c r="E15" s="10" t="n">
        <f aca="false">+'[6]Natural Gas'!E15+[6]Ontario!E15+[6]Finance!E15+[6]Executive!E15+[6]Alberta!E15</f>
        <v>8569.89333333333</v>
      </c>
      <c r="G15" s="11" t="n">
        <f aca="false">+E15/$E$23</f>
        <v>0.00155054071036979</v>
      </c>
    </row>
    <row r="16" customFormat="false" ht="12.75" hidden="false" customHeight="false" outlineLevel="0" collapsed="false">
      <c r="A16" s="8" t="s">
        <v>19</v>
      </c>
      <c r="B16" s="9" t="s">
        <v>20</v>
      </c>
      <c r="C16" s="10" t="n">
        <f aca="false">+'[6]Natural Gas'!C16+[6]Ontario!C16+[6]Finance!C16+[6]Executive!C16+[6]Alberta!C16</f>
        <v>0</v>
      </c>
      <c r="E16" s="10" t="n">
        <f aca="false">+'[6]Natural Gas'!E16+[6]Ontario!E16+[6]Finance!E16+[6]Executive!E16+[6]Alberta!E16</f>
        <v>0</v>
      </c>
      <c r="G16" s="11" t="n">
        <f aca="false">+E16/$E$23</f>
        <v>0</v>
      </c>
    </row>
    <row r="17" customFormat="false" ht="12.75" hidden="false" customHeight="false" outlineLevel="0" collapsed="false">
      <c r="A17" s="8" t="s">
        <v>21</v>
      </c>
      <c r="B17" s="9" t="s">
        <v>22</v>
      </c>
      <c r="C17" s="10" t="n">
        <f aca="false">+'[6]Natural Gas'!C17+[6]Ontario!C17+[6]Finance!C17+[6]Executive!C17+[6]Alberta!C17</f>
        <v>1883.62</v>
      </c>
      <c r="E17" s="10" t="n">
        <f aca="false">+'[6]Natural Gas'!E17+[6]Ontario!E17+[6]Finance!E17+[6]Executive!E17+[6]Alberta!E17</f>
        <v>2511.49333333333</v>
      </c>
      <c r="G17" s="11" t="n">
        <f aca="false">+E17/$E$23</f>
        <v>0.000454401531698059</v>
      </c>
    </row>
    <row r="18" customFormat="false" ht="12.75" hidden="false" customHeight="false" outlineLevel="0" collapsed="false">
      <c r="A18" s="8" t="s">
        <v>23</v>
      </c>
      <c r="B18" s="9" t="s">
        <v>24</v>
      </c>
      <c r="C18" s="10" t="n">
        <f aca="false">+'[6]Natural Gas'!C18+[6]Ontario!C18+[6]Finance!C18+[6]Executive!C18+[6]Alberta!C18</f>
        <v>19208.42</v>
      </c>
      <c r="E18" s="10" t="n">
        <f aca="false">+'[6]Natural Gas'!E18+[6]Ontario!E18+[6]Finance!E18+[6]Executive!E18+[6]Alberta!E18</f>
        <v>25611.2266666667</v>
      </c>
      <c r="G18" s="11" t="n">
        <f aca="false">+E18/$E$23</f>
        <v>0.00463380908543105</v>
      </c>
    </row>
    <row r="19" customFormat="false" ht="12.75" hidden="false" customHeight="false" outlineLevel="0" collapsed="false">
      <c r="A19" s="8" t="s">
        <v>25</v>
      </c>
      <c r="B19" s="9" t="s">
        <v>26</v>
      </c>
      <c r="C19" s="10" t="n">
        <f aca="false">+'[6]Natural Gas'!C19+[6]Ontario!C19+[6]Finance!C19+[6]Executive!C19+[6]Alberta!C19</f>
        <v>52344.84</v>
      </c>
      <c r="E19" s="10" t="n">
        <f aca="false">+'[6]Natural Gas'!E19+[6]Ontario!E19+[6]Finance!E19+[6]Executive!E19+[6]Alberta!E19</f>
        <v>69793.12</v>
      </c>
      <c r="G19" s="11" t="n">
        <f aca="false">+E19/$E$23</f>
        <v>0.0126275870252439</v>
      </c>
    </row>
    <row r="20" customFormat="false" ht="12.75" hidden="false" customHeight="false" outlineLevel="0" collapsed="false">
      <c r="A20" s="8" t="s">
        <v>27</v>
      </c>
      <c r="B20" s="9" t="s">
        <v>28</v>
      </c>
      <c r="C20" s="10" t="n">
        <f aca="false">+'[6]Natural Gas'!C20+[6]Ontario!C20+[6]Finance!C20+[6]Executive!C20+[6]Alberta!C20</f>
        <v>0</v>
      </c>
      <c r="E20" s="10" t="n">
        <f aca="false">+'[6]Natural Gas'!E20+[6]Ontario!E20+[6]Finance!E20+[6]Executive!E20+[6]Alberta!E20</f>
        <v>0</v>
      </c>
      <c r="G20" s="11" t="n">
        <f aca="false">+E20/$E$23</f>
        <v>0</v>
      </c>
    </row>
    <row r="21" customFormat="false" ht="12.75" hidden="false" customHeight="false" outlineLevel="0" collapsed="false">
      <c r="A21" s="8" t="s">
        <v>29</v>
      </c>
      <c r="B21" s="9" t="s">
        <v>30</v>
      </c>
      <c r="C21" s="10" t="n">
        <f aca="false">+'[6]Natural Gas'!C21+[6]Ontario!C21+[6]Finance!C21+[6]Executive!C21+[6]Alberta!C21</f>
        <v>19769.17</v>
      </c>
      <c r="E21" s="10" t="n">
        <f aca="false">+'[6]Natural Gas'!E21+[6]Ontario!E21+[6]Finance!E21+[6]Executive!E21+[6]Alberta!E21</f>
        <v>26358.8933333334</v>
      </c>
      <c r="G21" s="11" t="n">
        <f aca="false">+E21/$E$23</f>
        <v>0.00476908353510758</v>
      </c>
    </row>
    <row r="22" customFormat="false" ht="12.75" hidden="false" customHeight="false" outlineLevel="0" collapsed="false">
      <c r="A22" s="8" t="s">
        <v>31</v>
      </c>
      <c r="B22" s="9" t="s">
        <v>32</v>
      </c>
      <c r="C22" s="10" t="n">
        <f aca="false">+'[6]Natural Gas'!C22+[6]Ontario!C22+[6]Finance!C22+[6]Executive!C22+[6]Alberta!C22</f>
        <v>6106.70000000001</v>
      </c>
      <c r="E22" s="10" t="n">
        <f aca="false">+'[6]Natural Gas'!E22+[6]Ontario!E22+[6]Finance!E22+[6]Executive!E22+[6]Alberta!E22</f>
        <v>8142.26666666668</v>
      </c>
      <c r="G22" s="11" t="n">
        <f aca="false">+E22/$E$23</f>
        <v>0.00147317072106929</v>
      </c>
    </row>
    <row r="23" customFormat="false" ht="12.75" hidden="false" customHeight="false" outlineLevel="0" collapsed="false">
      <c r="A23" s="12" t="s">
        <v>33</v>
      </c>
      <c r="B23" s="13" t="s">
        <v>34</v>
      </c>
      <c r="C23" s="14" t="n">
        <f aca="false">SUM(C8:C22)</f>
        <v>4145276.52</v>
      </c>
      <c r="E23" s="14" t="n">
        <f aca="false">SUM(E8:E22)</f>
        <v>5527035.36</v>
      </c>
      <c r="G23" s="15" t="n">
        <f aca="false">SUM(G8:G22)</f>
        <v>1</v>
      </c>
    </row>
    <row r="25" customFormat="false" ht="12.75" hidden="false" customHeight="false" outlineLevel="0" collapsed="false">
      <c r="B25" s="13" t="s">
        <v>35</v>
      </c>
      <c r="C25" s="22"/>
      <c r="E25" s="23" t="n">
        <f aca="false">+'[6]Natural Gas'!E25+[6]Ontario!E25+[6]Finance!E25+[6]Executive!E25+[6]Alberta!E25</f>
        <v>30</v>
      </c>
    </row>
    <row r="26" customFormat="false" ht="12.75" hidden="false" customHeight="false" outlineLevel="0" collapsed="false">
      <c r="C26" s="10"/>
      <c r="E26" s="9"/>
    </row>
    <row r="27" customFormat="false" ht="12.75" hidden="false" customHeight="false" outlineLevel="0" collapsed="false">
      <c r="B27" s="13" t="s">
        <v>36</v>
      </c>
      <c r="C27" s="10"/>
      <c r="E27" s="23" t="n">
        <f aca="false">+'[6]Natural Gas'!E27+[6]Ontario!E27+[6]Finance!E27+[6]Executive!E27+[6]Alberta!E27</f>
        <v>20</v>
      </c>
    </row>
    <row r="29" customFormat="false" ht="12.75" hidden="false" customHeight="false" outlineLevel="0" collapsed="false">
      <c r="B29" s="13" t="s">
        <v>37</v>
      </c>
      <c r="C29" s="10"/>
      <c r="E29" s="16" t="n">
        <f aca="false">+E27+E25</f>
        <v>50</v>
      </c>
      <c r="F29" s="10"/>
    </row>
    <row r="31" customFormat="false" ht="12.75" hidden="false" customHeight="false" outlineLevel="0" collapsed="false">
      <c r="A31" s="8" t="s">
        <v>47</v>
      </c>
      <c r="B31" s="9" t="s">
        <v>48</v>
      </c>
      <c r="C31" s="10"/>
      <c r="E31" s="10"/>
    </row>
    <row r="32" customFormat="false" ht="12.75" hidden="false" customHeight="false" outlineLevel="0" collapsed="false">
      <c r="A32" s="8" t="s">
        <v>49</v>
      </c>
      <c r="B32" s="9"/>
      <c r="C32" s="10"/>
      <c r="E32" s="10"/>
    </row>
    <row r="33" customFormat="false" ht="12.75" hidden="false" customHeight="false" outlineLevel="0" collapsed="false">
      <c r="A33" s="8" t="s">
        <v>50</v>
      </c>
      <c r="B33" s="9"/>
      <c r="C33" s="10"/>
      <c r="E33" s="10"/>
    </row>
    <row r="34" customFormat="false" ht="12.75" hidden="false" customHeight="false" outlineLevel="0" collapsed="false">
      <c r="A34" s="8" t="s">
        <v>51</v>
      </c>
      <c r="B34" s="9"/>
      <c r="C34" s="10"/>
      <c r="E34" s="10"/>
    </row>
    <row r="35" customFormat="false" ht="12.75" hidden="false" customHeight="false" outlineLevel="0" collapsed="false">
      <c r="A35" s="8" t="s">
        <v>52</v>
      </c>
      <c r="B35" s="9"/>
      <c r="C35" s="10"/>
      <c r="E35" s="10"/>
    </row>
    <row r="36" customFormat="false" ht="12.75" hidden="false" customHeight="false" outlineLevel="0" collapsed="false">
      <c r="A36" s="8" t="s">
        <v>53</v>
      </c>
      <c r="B36" s="9"/>
      <c r="C36" s="10"/>
      <c r="E36" s="10"/>
    </row>
    <row r="37" customFormat="false" ht="12.75" hidden="false" customHeight="false" outlineLevel="0" collapsed="false">
      <c r="A37" s="8" t="s">
        <v>54</v>
      </c>
      <c r="B37" s="9"/>
      <c r="C37" s="10"/>
      <c r="E37" s="10"/>
    </row>
    <row r="38" customFormat="false" ht="12.75" hidden="false" customHeight="false" outlineLevel="0" collapsed="false">
      <c r="A38" s="8" t="s">
        <v>55</v>
      </c>
      <c r="B38" s="9"/>
      <c r="C38" s="10"/>
      <c r="E38" s="10"/>
    </row>
    <row r="39" customFormat="false" ht="12.75" hidden="false" customHeight="false" outlineLevel="0" collapsed="false">
      <c r="B39" s="9"/>
      <c r="C39" s="10"/>
      <c r="E39" s="10"/>
    </row>
    <row r="40" customFormat="false" ht="12.75" hidden="false" customHeight="false" outlineLevel="0" collapsed="false">
      <c r="B40" s="9"/>
      <c r="C40" s="10"/>
      <c r="E40" s="10"/>
    </row>
    <row r="41" customFormat="false" ht="12.75" hidden="false" customHeight="false" outlineLevel="0" collapsed="false">
      <c r="B41" s="9"/>
      <c r="C41" s="10"/>
      <c r="E41" s="10"/>
    </row>
    <row r="44" customFormat="false" ht="12.75" hidden="false" customHeight="false" outlineLevel="0" collapsed="false">
      <c r="C44" s="19"/>
    </row>
  </sheetData>
  <mergeCells count="3">
    <mergeCell ref="B1:G1"/>
    <mergeCell ref="B2:G2"/>
    <mergeCell ref="B3:G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2001-12-01T20:32:24Z</dcterms:created>
  <dc:creator>thardy</dc:creator>
  <dc:description/>
  <dc:language>en-US</dc:language>
  <cp:lastModifiedBy>thardy</cp:lastModifiedBy>
  <cp:lastPrinted>2001-12-01T21:46:59Z</cp:lastPrinted>
  <dcterms:modified xsi:type="dcterms:W3CDTF">2001-12-01T21:47:48Z</dcterms:modified>
  <cp:revision>0</cp:revision>
  <dc:subject/>
  <dc:title/>
</cp:coreProperties>
</file>