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52.xml" ContentType="application/vnd.ms-excel.controlproperties+xml"/>
  <Override PartName="/xl/ctrlProps/ctrlProps51.xml" ContentType="application/vnd.ms-excel.controlproperties+xml"/>
  <Override PartName="/xl/ctrlProps/ctrlProps50.xml" ContentType="application/vnd.ms-excel.controlproperties+xml"/>
  <Override PartName="/xl/ctrlProps/ctrlProps47.xml" ContentType="application/vnd.ms-excel.controlproperties+xml"/>
  <Override PartName="/xl/ctrlProps/ctrlProps46.xml" ContentType="application/vnd.ms-excel.controlproperties+xml"/>
  <Override PartName="/xl/ctrlProps/ctrlProps4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41.xml" ContentType="application/vnd.ms-excel.controlproperties+xml"/>
  <Override PartName="/xl/ctrlProps/ctrlProps40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86.xml" ContentType="application/vnd.ms-excel.controlproperties+xml"/>
  <Override PartName="/xl/ctrlProps/ctrlProps74.xml" ContentType="application/vnd.ms-excel.controlproperties+xml"/>
  <Override PartName="/xl/ctrlProps/ctrlProps85.xml" ContentType="application/vnd.ms-excel.controlproperties+xml"/>
  <Override PartName="/xl/ctrlProps/ctrlProps36.xml" ContentType="application/vnd.ms-excel.controlproperties+xml"/>
  <Override PartName="/xl/ctrlProps/ctrlProps73.xml" ContentType="application/vnd.ms-excel.controlproperties+xml"/>
  <Override PartName="/xl/ctrlProps/ctrlProps79.xml" ContentType="application/vnd.ms-excel.controlproperties+xml"/>
  <Override PartName="/xl/ctrlProps/ctrlProps78.xml" ContentType="application/vnd.ms-excel.controlproperties+xml"/>
  <Override PartName="/xl/ctrlProps/ctrlProps77.xml" ContentType="application/vnd.ms-excel.controlproperties+xml"/>
  <Override PartName="/xl/ctrlProps/ctrlProps76.xml" ContentType="application/vnd.ms-excel.controlproperties+xml"/>
  <Override PartName="/xl/ctrlProps/ctrlProps75.xml" ContentType="application/vnd.ms-excel.controlproperties+xml"/>
  <Override PartName="/xl/ctrlProps/ctrlProps35.xml" ContentType="application/vnd.ms-excel.controlproperties+xml"/>
  <Override PartName="/xl/ctrlProps/ctrlProps72.xml" ContentType="application/vnd.ms-excel.controlproperties+xml"/>
  <Override PartName="/xl/ctrlProps/ctrlProps33.xml" ContentType="application/vnd.ms-excel.controlproperties+xml"/>
  <Override PartName="/xl/ctrlProps/ctrlProps34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39.xml" ContentType="application/vnd.ms-excel.controlproperties+xml"/>
  <Override PartName="/xl/ctrlProps/ctrlProps7.xml" ContentType="application/vnd.ms-excel.controlproperties+xml"/>
  <Override PartName="/xl/ctrlProps/ctrlProps81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38.xml" ContentType="application/vnd.ms-excel.controlproperties+xml"/>
  <Override PartName="/xl/ctrlProps/ctrlProps80.xml" ContentType="application/vnd.ms-excel.controlproperties+xml"/>
  <Override PartName="/xl/ctrlProps/ctrlProps15.xml" ContentType="application/vnd.ms-excel.controlproperties+xml"/>
  <Override PartName="/xl/ctrlProps/ctrlProps82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84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83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trv45sec1" vbProcedure="false">'Gas Average Basis'!$C$7:$AI$63</definedName>
    <definedName function="false" hidden="false" name="trv46sec1" vbProcedure="false">'Gas Average PhyIdx'!$C$7:$AI$49</definedName>
    <definedName function="false" hidden="false" name="trv47sec1" vbProcedure="false">'Gas Average FinIdx'!$C$7:$AI$49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<sst xmlns="http://schemas.openxmlformats.org/spreadsheetml/2006/main" count="743" uniqueCount="191">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</sst>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5" name="Button 6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6" name="Button 6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7" name="Button 6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8" name="Button 7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9" name="Button 7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0" name="Button 7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1" name="Button 7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2" name="Button 7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3" name="Button 7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4" name="Button 7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5" name="Button 7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6" name="Button 7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16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1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16"/>
    </sheetNames>
    <sheetDataSet>
      <sheetData sheetId="0">
        <row r="28">
          <cell r="M28">
            <v>-0.275</v>
          </cell>
        </row>
        <row r="28">
          <cell r="P28">
            <v>-0.275</v>
          </cell>
        </row>
        <row r="28">
          <cell r="R28">
            <v>-0.165</v>
          </cell>
        </row>
        <row r="28">
          <cell r="V28">
            <v>-0.14</v>
          </cell>
        </row>
        <row r="28">
          <cell r="AB28">
            <v>0.08</v>
          </cell>
        </row>
        <row r="28">
          <cell r="AH28">
            <v>0.292</v>
          </cell>
        </row>
        <row r="29">
          <cell r="M29">
            <v>-0.3</v>
          </cell>
        </row>
        <row r="29">
          <cell r="P29">
            <v>-0.3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-0.335</v>
          </cell>
        </row>
        <row r="30">
          <cell r="P30">
            <v>-0.335</v>
          </cell>
        </row>
        <row r="30">
          <cell r="R30">
            <v>-0.235</v>
          </cell>
          <cell r="S30">
            <v>-0.025</v>
          </cell>
        </row>
        <row r="30">
          <cell r="V30">
            <v>-0.21</v>
          </cell>
          <cell r="W30">
            <v>-0.00625000000000001</v>
          </cell>
        </row>
        <row r="30">
          <cell r="Y30">
            <v>-0.207916666666667</v>
          </cell>
        </row>
        <row r="30">
          <cell r="AB30">
            <v>-0.165</v>
          </cell>
          <cell r="AC30">
            <v>-0.0114285714285714</v>
          </cell>
        </row>
        <row r="30">
          <cell r="AE30">
            <v>-0.085</v>
          </cell>
        </row>
        <row r="30">
          <cell r="AH30">
            <v>0.052</v>
          </cell>
        </row>
        <row r="31">
          <cell r="M31">
            <v>-0.305</v>
          </cell>
        </row>
        <row r="31">
          <cell r="P31">
            <v>-0.305</v>
          </cell>
        </row>
        <row r="31">
          <cell r="R31">
            <v>-0.24</v>
          </cell>
          <cell r="S31">
            <v>-0.07</v>
          </cell>
        </row>
        <row r="31">
          <cell r="V31">
            <v>-0.195</v>
          </cell>
          <cell r="W31">
            <v>-0.0275</v>
          </cell>
        </row>
        <row r="31">
          <cell r="Y31">
            <v>-0.1875</v>
          </cell>
        </row>
        <row r="31">
          <cell r="AB31">
            <v>0.04</v>
          </cell>
          <cell r="AC31">
            <v>-0.0114285714285714</v>
          </cell>
        </row>
        <row r="31">
          <cell r="AE31">
            <v>0.125</v>
          </cell>
        </row>
        <row r="31">
          <cell r="AH31">
            <v>0.085</v>
          </cell>
        </row>
        <row r="33">
          <cell r="M33">
            <v>-0.465</v>
          </cell>
        </row>
        <row r="33">
          <cell r="P33">
            <v>-0.465</v>
          </cell>
        </row>
        <row r="33">
          <cell r="R33">
            <v>-0.46</v>
          </cell>
          <cell r="S33">
            <v>-0.02</v>
          </cell>
        </row>
        <row r="33">
          <cell r="V33">
            <v>-0.395</v>
          </cell>
          <cell r="W33">
            <v>-0.01625</v>
          </cell>
        </row>
        <row r="33">
          <cell r="Y33">
            <v>-0.368333333333333</v>
          </cell>
        </row>
        <row r="33">
          <cell r="AB33">
            <v>-0.37</v>
          </cell>
          <cell r="AC33">
            <v>-0.01</v>
          </cell>
        </row>
        <row r="33">
          <cell r="AE33">
            <v>-0.35</v>
          </cell>
        </row>
        <row r="33">
          <cell r="AH33">
            <v>-0.23</v>
          </cell>
        </row>
        <row r="34">
          <cell r="M34">
            <v>-0.425</v>
          </cell>
        </row>
        <row r="34">
          <cell r="P34">
            <v>-0.425</v>
          </cell>
        </row>
        <row r="34">
          <cell r="R34">
            <v>-0.3</v>
          </cell>
          <cell r="S34">
            <v>-0.04</v>
          </cell>
        </row>
        <row r="34">
          <cell r="V34">
            <v>-0.26125</v>
          </cell>
          <cell r="W34">
            <v>-0.02375</v>
          </cell>
        </row>
        <row r="34">
          <cell r="Y34">
            <v>-0.247083333333333</v>
          </cell>
        </row>
        <row r="34">
          <cell r="AB34">
            <v>-0.163214285714286</v>
          </cell>
          <cell r="AC34">
            <v>-0.00500000000000003</v>
          </cell>
        </row>
        <row r="34">
          <cell r="AE34">
            <v>-0.140952380952381</v>
          </cell>
        </row>
        <row r="34">
          <cell r="AH34">
            <v>-0.1635</v>
          </cell>
        </row>
        <row r="35">
          <cell r="M35">
            <v>-0.34</v>
          </cell>
        </row>
        <row r="35">
          <cell r="P35">
            <v>-0.34</v>
          </cell>
        </row>
        <row r="35">
          <cell r="R35">
            <v>-0.23</v>
          </cell>
          <cell r="S35">
            <v>-0.03</v>
          </cell>
        </row>
        <row r="35">
          <cell r="V35">
            <v>-0.195</v>
          </cell>
          <cell r="W35">
            <v>-0.0125</v>
          </cell>
        </row>
        <row r="35">
          <cell r="Y35">
            <v>-0.184583333333333</v>
          </cell>
        </row>
        <row r="35">
          <cell r="AB35">
            <v>-0.113214285714286</v>
          </cell>
          <cell r="AC35">
            <v>-0.00749999999999999</v>
          </cell>
        </row>
        <row r="35">
          <cell r="AE35">
            <v>-0.0851190476190476</v>
          </cell>
        </row>
        <row r="35">
          <cell r="AH35">
            <v>-0.13</v>
          </cell>
        </row>
        <row r="36">
          <cell r="M36">
            <v>0.185</v>
          </cell>
        </row>
        <row r="36">
          <cell r="P36">
            <v>0.185</v>
          </cell>
        </row>
        <row r="36">
          <cell r="R36">
            <v>-0.1675</v>
          </cell>
          <cell r="S36">
            <v>-0.015</v>
          </cell>
        </row>
        <row r="36">
          <cell r="V36">
            <v>-0.165</v>
          </cell>
          <cell r="W36">
            <v>-0.015</v>
          </cell>
        </row>
        <row r="36">
          <cell r="Y36">
            <v>-0.164166666666667</v>
          </cell>
        </row>
        <row r="36">
          <cell r="AB36">
            <v>-0.16</v>
          </cell>
          <cell r="AC36">
            <v>-0.01</v>
          </cell>
        </row>
        <row r="36">
          <cell r="AE36">
            <v>-0.16</v>
          </cell>
        </row>
        <row r="36">
          <cell r="AH36">
            <v>-0.16</v>
          </cell>
        </row>
        <row r="39">
          <cell r="M39">
            <v>-0.495</v>
          </cell>
        </row>
        <row r="39">
          <cell r="P39">
            <v>-0.495</v>
          </cell>
        </row>
        <row r="39">
          <cell r="R39">
            <v>-0.6025</v>
          </cell>
          <cell r="S39">
            <v>-0.0525</v>
          </cell>
        </row>
        <row r="39">
          <cell r="V39">
            <v>-0.521875</v>
          </cell>
          <cell r="W39">
            <v>-0.0343749999999999</v>
          </cell>
        </row>
        <row r="39">
          <cell r="Y39">
            <v>-0.50125</v>
          </cell>
        </row>
        <row r="39">
          <cell r="AB39">
            <v>-0.6</v>
          </cell>
          <cell r="AC39">
            <v>-0.01</v>
          </cell>
        </row>
        <row r="39">
          <cell r="AE39">
            <v>-0.6</v>
          </cell>
        </row>
        <row r="39">
          <cell r="AH39">
            <v>-0.3</v>
          </cell>
        </row>
        <row r="40">
          <cell r="M40">
            <v>-0.415</v>
          </cell>
        </row>
        <row r="40">
          <cell r="P40">
            <v>-0.415</v>
          </cell>
        </row>
        <row r="40">
          <cell r="R40">
            <v>-0.115</v>
          </cell>
          <cell r="S40">
            <v>-0.01</v>
          </cell>
        </row>
        <row r="40">
          <cell r="V40">
            <v>-0.14125</v>
          </cell>
          <cell r="W40">
            <v>0.00375</v>
          </cell>
        </row>
        <row r="40">
          <cell r="Y40">
            <v>-0.15</v>
          </cell>
        </row>
        <row r="40">
          <cell r="AB40">
            <v>-0.33</v>
          </cell>
          <cell r="AC40">
            <v>0</v>
          </cell>
        </row>
        <row r="40">
          <cell r="AE40">
            <v>-0.37</v>
          </cell>
        </row>
        <row r="40">
          <cell r="AH40">
            <v>0.1</v>
          </cell>
        </row>
        <row r="41">
          <cell r="M41">
            <v>-0.425</v>
          </cell>
        </row>
        <row r="41">
          <cell r="P41">
            <v>-0.425</v>
          </cell>
        </row>
        <row r="41">
          <cell r="R41">
            <v>-0.165</v>
          </cell>
          <cell r="S41">
            <v>0</v>
          </cell>
        </row>
        <row r="41">
          <cell r="V41">
            <v>-0.19125</v>
          </cell>
          <cell r="W41">
            <v>0</v>
          </cell>
        </row>
        <row r="41">
          <cell r="Y41">
            <v>-0.225</v>
          </cell>
        </row>
        <row r="41">
          <cell r="AB41">
            <v>-0.38</v>
          </cell>
          <cell r="AC41">
            <v>0</v>
          </cell>
        </row>
        <row r="41">
          <cell r="AE41">
            <v>-0.43</v>
          </cell>
        </row>
        <row r="41">
          <cell r="AH41">
            <v>0.05</v>
          </cell>
        </row>
        <row r="42">
          <cell r="M42">
            <v>-0.1223</v>
          </cell>
        </row>
        <row r="42">
          <cell r="P42">
            <v>-0.1223</v>
          </cell>
        </row>
        <row r="42">
          <cell r="R42">
            <v>-0.30303465283372</v>
          </cell>
          <cell r="S42">
            <v>0</v>
          </cell>
        </row>
        <row r="42">
          <cell r="V42">
            <v>-0.43325866320843</v>
          </cell>
          <cell r="W42">
            <v>0</v>
          </cell>
        </row>
        <row r="42">
          <cell r="Y42">
            <v>-0.518175366999737</v>
          </cell>
        </row>
        <row r="42">
          <cell r="AB42">
            <v>-0.505</v>
          </cell>
          <cell r="AC42">
            <v>0</v>
          </cell>
        </row>
        <row r="42">
          <cell r="AE42">
            <v>-0.51</v>
          </cell>
        </row>
        <row r="42">
          <cell r="AH42">
            <v>-0.44</v>
          </cell>
        </row>
        <row r="43">
          <cell r="M43">
            <v>-0.555</v>
          </cell>
        </row>
        <row r="43">
          <cell r="P43">
            <v>-0.555</v>
          </cell>
        </row>
        <row r="43">
          <cell r="R43">
            <v>-0.6525</v>
          </cell>
          <cell r="S43">
            <v>-0.0525</v>
          </cell>
        </row>
        <row r="43">
          <cell r="V43">
            <v>-0.578125</v>
          </cell>
          <cell r="W43">
            <v>-0.034375</v>
          </cell>
        </row>
        <row r="43">
          <cell r="Y43">
            <v>-0.559583333333333</v>
          </cell>
        </row>
        <row r="43">
          <cell r="AB43">
            <v>-0.71</v>
          </cell>
          <cell r="AC43">
            <v>-0.0099999999999999</v>
          </cell>
        </row>
        <row r="43">
          <cell r="AE43">
            <v>-0.71</v>
          </cell>
        </row>
        <row r="43">
          <cell r="AH43">
            <v>-0.345</v>
          </cell>
        </row>
        <row r="49">
          <cell r="L49">
            <v>1.725</v>
          </cell>
        </row>
        <row r="49">
          <cell r="O49">
            <v>1.725</v>
          </cell>
        </row>
        <row r="49">
          <cell r="R49">
            <v>2.637</v>
          </cell>
        </row>
        <row r="49">
          <cell r="V49">
            <v>2.822</v>
          </cell>
        </row>
        <row r="49">
          <cell r="AB49">
            <v>2.99914285714286</v>
          </cell>
        </row>
        <row r="49">
          <cell r="AH49">
            <v>3.4796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0.045</v>
          </cell>
        </row>
        <row r="42">
          <cell r="R42">
            <v>0</v>
          </cell>
        </row>
        <row r="42">
          <cell r="V42">
            <v>-0.00099391597308355</v>
          </cell>
        </row>
        <row r="42">
          <cell r="AB42">
            <v>-0.00132478091095241</v>
          </cell>
        </row>
        <row r="42">
          <cell r="AH42">
            <v>0.00265100604158488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 PRINT"/>
      <sheetName val="Power Off-Peak Prices PRINT"/>
      <sheetName val="Daily Peak and Off Peak PRINT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Power West Off-Peak 6 by 8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37211</v>
          </cell>
        </row>
      </sheetData>
      <sheetData sheetId="3"/>
      <sheetData sheetId="4"/>
      <sheetData sheetId="5"/>
      <sheetData sheetId="6">
        <row r="9">
          <cell r="AC9">
            <v>19</v>
          </cell>
        </row>
        <row r="10">
          <cell r="AC10">
            <v>21.725</v>
          </cell>
        </row>
        <row r="11">
          <cell r="AC11">
            <v>22.525</v>
          </cell>
        </row>
        <row r="12">
          <cell r="AC12">
            <v>20.7079993896484</v>
          </cell>
        </row>
        <row r="13">
          <cell r="AC13">
            <v>21.993</v>
          </cell>
        </row>
        <row r="14">
          <cell r="AC14">
            <v>19.72</v>
          </cell>
        </row>
        <row r="15">
          <cell r="AC15">
            <v>20.72</v>
          </cell>
        </row>
        <row r="18">
          <cell r="AC18">
            <v>27.4499954986572</v>
          </cell>
        </row>
      </sheetData>
      <sheetData sheetId="7"/>
      <sheetData sheetId="8"/>
      <sheetData sheetId="9">
        <row r="7">
          <cell r="A7">
            <v>36892</v>
          </cell>
          <cell r="B7">
            <v>9.98</v>
          </cell>
          <cell r="C7">
            <v>4.22</v>
          </cell>
          <cell r="D7">
            <v>14.2</v>
          </cell>
          <cell r="E7">
            <v>4.142</v>
          </cell>
          <cell r="F7">
            <v>14.122</v>
          </cell>
          <cell r="G7">
            <v>4.662</v>
          </cell>
          <cell r="H7">
            <v>14.642</v>
          </cell>
          <cell r="I7">
            <v>-1.178</v>
          </cell>
          <cell r="J7">
            <v>8.802</v>
          </cell>
          <cell r="K7">
            <v>6.342</v>
          </cell>
          <cell r="L7">
            <v>16.322</v>
          </cell>
        </row>
        <row r="8">
          <cell r="A8">
            <v>36923</v>
          </cell>
          <cell r="B8">
            <v>6.293</v>
          </cell>
          <cell r="C8">
            <v>0.657</v>
          </cell>
          <cell r="D8">
            <v>6.95</v>
          </cell>
          <cell r="E8">
            <v>3.807</v>
          </cell>
          <cell r="F8">
            <v>10.1</v>
          </cell>
          <cell r="G8">
            <v>6.107</v>
          </cell>
          <cell r="H8">
            <v>12.4</v>
          </cell>
          <cell r="I8">
            <v>-0.053</v>
          </cell>
          <cell r="J8">
            <v>6.24</v>
          </cell>
          <cell r="K8">
            <v>6.337</v>
          </cell>
          <cell r="L8">
            <v>12.63</v>
          </cell>
        </row>
        <row r="9">
          <cell r="A9">
            <v>36951</v>
          </cell>
          <cell r="B9">
            <v>4.998</v>
          </cell>
          <cell r="C9">
            <v>0.212</v>
          </cell>
          <cell r="D9">
            <v>5.21</v>
          </cell>
          <cell r="E9">
            <v>3.402</v>
          </cell>
          <cell r="F9">
            <v>8.4</v>
          </cell>
          <cell r="G9">
            <v>6.252</v>
          </cell>
          <cell r="H9">
            <v>11.25</v>
          </cell>
          <cell r="I9">
            <v>-0.168</v>
          </cell>
          <cell r="J9">
            <v>4.83</v>
          </cell>
          <cell r="K9">
            <v>7.582</v>
          </cell>
          <cell r="L9">
            <v>12.58</v>
          </cell>
        </row>
        <row r="10">
          <cell r="A10">
            <v>36982</v>
          </cell>
          <cell r="B10">
            <v>5.384</v>
          </cell>
          <cell r="C10">
            <v>-0.014</v>
          </cell>
          <cell r="D10">
            <v>5.37</v>
          </cell>
          <cell r="E10">
            <v>2.016</v>
          </cell>
          <cell r="F10">
            <v>7.4</v>
          </cell>
          <cell r="G10">
            <v>4.056</v>
          </cell>
          <cell r="H10">
            <v>9.44</v>
          </cell>
          <cell r="I10">
            <v>-0.734</v>
          </cell>
          <cell r="J10">
            <v>4.65</v>
          </cell>
          <cell r="K10">
            <v>7.176</v>
          </cell>
          <cell r="L10">
            <v>12.56</v>
          </cell>
        </row>
        <row r="11">
          <cell r="A11">
            <v>37012</v>
          </cell>
          <cell r="B11">
            <v>4.891</v>
          </cell>
          <cell r="C11">
            <v>0.279</v>
          </cell>
          <cell r="D11">
            <v>5.17</v>
          </cell>
          <cell r="E11">
            <v>5.049</v>
          </cell>
          <cell r="F11">
            <v>9.94</v>
          </cell>
          <cell r="G11">
            <v>7.429</v>
          </cell>
          <cell r="H11">
            <v>12.32</v>
          </cell>
          <cell r="I11">
            <v>-0.661</v>
          </cell>
          <cell r="J11">
            <v>4.23</v>
          </cell>
          <cell r="K11">
            <v>10.049</v>
          </cell>
          <cell r="L11">
            <v>14.94</v>
          </cell>
        </row>
        <row r="12">
          <cell r="A12">
            <v>37043</v>
          </cell>
          <cell r="B12">
            <v>3.738</v>
          </cell>
          <cell r="C12">
            <v>0.222</v>
          </cell>
          <cell r="D12">
            <v>3.96</v>
          </cell>
          <cell r="E12">
            <v>2.122</v>
          </cell>
          <cell r="F12">
            <v>5.86</v>
          </cell>
          <cell r="G12">
            <v>5.802</v>
          </cell>
          <cell r="H12">
            <v>9.54</v>
          </cell>
          <cell r="I12">
            <v>-0.598</v>
          </cell>
          <cell r="J12">
            <v>3.14</v>
          </cell>
          <cell r="K12">
            <v>7.962</v>
          </cell>
          <cell r="L12">
            <v>11.7</v>
          </cell>
        </row>
        <row r="13">
          <cell r="A13">
            <v>37073</v>
          </cell>
          <cell r="B13">
            <v>3.182</v>
          </cell>
          <cell r="C13">
            <v>-0.512</v>
          </cell>
          <cell r="D13">
            <v>2.67</v>
          </cell>
          <cell r="E13">
            <v>0.088</v>
          </cell>
          <cell r="F13">
            <v>3.27</v>
          </cell>
          <cell r="G13">
            <v>0.678</v>
          </cell>
          <cell r="H13">
            <v>3.86</v>
          </cell>
          <cell r="I13">
            <v>-0.842</v>
          </cell>
          <cell r="J13">
            <v>2.34</v>
          </cell>
          <cell r="K13">
            <v>1.518</v>
          </cell>
          <cell r="L13">
            <v>4.7</v>
          </cell>
        </row>
        <row r="14">
          <cell r="A14">
            <v>37104</v>
          </cell>
          <cell r="B14">
            <v>3.167</v>
          </cell>
          <cell r="C14">
            <v>-0.747</v>
          </cell>
          <cell r="D14">
            <v>2.42</v>
          </cell>
          <cell r="E14">
            <v>-0.027</v>
          </cell>
          <cell r="F14">
            <v>3.14</v>
          </cell>
          <cell r="G14">
            <v>0.463</v>
          </cell>
          <cell r="H14">
            <v>3.63</v>
          </cell>
          <cell r="I14">
            <v>-0.707</v>
          </cell>
          <cell r="J14">
            <v>2.46</v>
          </cell>
          <cell r="K14">
            <v>0.573</v>
          </cell>
          <cell r="L14">
            <v>3.74</v>
          </cell>
        </row>
        <row r="15">
          <cell r="A15">
            <v>37135</v>
          </cell>
          <cell r="B15">
            <v>2.295</v>
          </cell>
          <cell r="C15">
            <v>-0.115</v>
          </cell>
          <cell r="D15">
            <v>2.18</v>
          </cell>
          <cell r="E15">
            <v>0.145</v>
          </cell>
          <cell r="F15">
            <v>2.44</v>
          </cell>
          <cell r="G15">
            <v>0.415</v>
          </cell>
          <cell r="H15">
            <v>2.71</v>
          </cell>
          <cell r="I15">
            <v>-0.115</v>
          </cell>
          <cell r="J15">
            <v>2.18</v>
          </cell>
          <cell r="K15">
            <v>0.355</v>
          </cell>
          <cell r="L15">
            <v>2.65</v>
          </cell>
        </row>
        <row r="16">
          <cell r="A16">
            <v>37165</v>
          </cell>
          <cell r="B16">
            <v>1.83</v>
          </cell>
          <cell r="C16">
            <v>-0.45</v>
          </cell>
          <cell r="D16">
            <v>1.38</v>
          </cell>
          <cell r="E16">
            <v>-0.28</v>
          </cell>
          <cell r="F16">
            <v>1.55</v>
          </cell>
          <cell r="G16">
            <v>-0.03</v>
          </cell>
          <cell r="H16">
            <v>1.8</v>
          </cell>
          <cell r="I16">
            <v>-0.49</v>
          </cell>
          <cell r="J16">
            <v>1.34</v>
          </cell>
          <cell r="K16">
            <v>-0.07</v>
          </cell>
          <cell r="L16">
            <v>1.76</v>
          </cell>
        </row>
        <row r="17">
          <cell r="A17">
            <v>37196</v>
          </cell>
          <cell r="B17">
            <v>3.202</v>
          </cell>
          <cell r="C17">
            <v>-0.422</v>
          </cell>
          <cell r="D17">
            <v>2.78</v>
          </cell>
          <cell r="E17">
            <v>-0.292</v>
          </cell>
          <cell r="F17">
            <v>2.91</v>
          </cell>
          <cell r="G17">
            <v>-0.132</v>
          </cell>
          <cell r="H17">
            <v>3.07</v>
          </cell>
          <cell r="I17">
            <v>-0.512</v>
          </cell>
          <cell r="J17">
            <v>2.69</v>
          </cell>
          <cell r="K17">
            <v>-0.252</v>
          </cell>
          <cell r="L17">
            <v>2.95</v>
          </cell>
        </row>
        <row r="18">
          <cell r="A18">
            <v>37226</v>
          </cell>
          <cell r="B18">
            <v>2.551</v>
          </cell>
          <cell r="C18">
            <v>-0.165</v>
          </cell>
          <cell r="D18">
            <v>2.386</v>
          </cell>
          <cell r="E18">
            <v>-0.21</v>
          </cell>
          <cell r="F18">
            <v>2.341</v>
          </cell>
          <cell r="G18">
            <v>-0.115</v>
          </cell>
          <cell r="H18">
            <v>2.436</v>
          </cell>
          <cell r="I18">
            <v>-0.44</v>
          </cell>
          <cell r="J18">
            <v>2.111</v>
          </cell>
          <cell r="K18">
            <v>-0.17</v>
          </cell>
          <cell r="L18">
            <v>2.381</v>
          </cell>
        </row>
        <row r="19">
          <cell r="A19">
            <v>37257</v>
          </cell>
          <cell r="B19">
            <v>2.767</v>
          </cell>
          <cell r="C19">
            <v>-0.04</v>
          </cell>
          <cell r="D19">
            <v>2.727</v>
          </cell>
          <cell r="E19">
            <v>-0.18</v>
          </cell>
          <cell r="F19">
            <v>2.587</v>
          </cell>
          <cell r="G19">
            <v>-0.105</v>
          </cell>
          <cell r="H19">
            <v>2.662</v>
          </cell>
          <cell r="I19">
            <v>-0.37</v>
          </cell>
          <cell r="J19">
            <v>2.397</v>
          </cell>
          <cell r="K19">
            <v>-0.145</v>
          </cell>
          <cell r="L19">
            <v>2.622</v>
          </cell>
        </row>
        <row r="20">
          <cell r="A20">
            <v>37288</v>
          </cell>
          <cell r="B20">
            <v>2.825</v>
          </cell>
          <cell r="C20">
            <v>-0.19</v>
          </cell>
          <cell r="D20">
            <v>2.635</v>
          </cell>
          <cell r="E20">
            <v>-0.195</v>
          </cell>
          <cell r="F20">
            <v>2.63</v>
          </cell>
          <cell r="G20">
            <v>-0.115</v>
          </cell>
          <cell r="H20">
            <v>2.71</v>
          </cell>
          <cell r="I20">
            <v>-0.345</v>
          </cell>
          <cell r="J20">
            <v>2.48</v>
          </cell>
          <cell r="K20">
            <v>-0.165</v>
          </cell>
          <cell r="L20">
            <v>2.66</v>
          </cell>
        </row>
        <row r="21">
          <cell r="A21">
            <v>37316</v>
          </cell>
          <cell r="B21">
            <v>2.822</v>
          </cell>
          <cell r="C21">
            <v>-0.37</v>
          </cell>
          <cell r="D21">
            <v>2.452</v>
          </cell>
          <cell r="E21">
            <v>-0.23</v>
          </cell>
          <cell r="F21">
            <v>2.592</v>
          </cell>
          <cell r="G21">
            <v>-0.145</v>
          </cell>
          <cell r="H21">
            <v>2.677</v>
          </cell>
          <cell r="I21">
            <v>-0.36</v>
          </cell>
          <cell r="J21">
            <v>2.462</v>
          </cell>
          <cell r="K21">
            <v>-0.19</v>
          </cell>
          <cell r="L21">
            <v>2.632</v>
          </cell>
        </row>
        <row r="22">
          <cell r="A22">
            <v>37347</v>
          </cell>
          <cell r="B22">
            <v>2.809</v>
          </cell>
          <cell r="C22">
            <v>-0.37</v>
          </cell>
          <cell r="D22">
            <v>2.439</v>
          </cell>
          <cell r="E22">
            <v>-0.255</v>
          </cell>
          <cell r="F22">
            <v>2.554</v>
          </cell>
          <cell r="G22">
            <v>-0.085</v>
          </cell>
          <cell r="H22">
            <v>2.724</v>
          </cell>
          <cell r="I22">
            <v>-0.385</v>
          </cell>
          <cell r="J22">
            <v>2.424</v>
          </cell>
          <cell r="K22">
            <v>-0.07</v>
          </cell>
          <cell r="L22">
            <v>2.739</v>
          </cell>
        </row>
        <row r="23">
          <cell r="A23">
            <v>37377</v>
          </cell>
          <cell r="B23">
            <v>2.852</v>
          </cell>
          <cell r="C23">
            <v>-0.37</v>
          </cell>
          <cell r="D23">
            <v>2.482</v>
          </cell>
          <cell r="E23">
            <v>-0.255</v>
          </cell>
          <cell r="F23">
            <v>2.597</v>
          </cell>
          <cell r="G23">
            <v>-0.05</v>
          </cell>
          <cell r="H23">
            <v>2.802</v>
          </cell>
          <cell r="I23">
            <v>-0.385</v>
          </cell>
          <cell r="J23">
            <v>2.467</v>
          </cell>
          <cell r="K23">
            <v>-0.04</v>
          </cell>
          <cell r="L23">
            <v>2.812</v>
          </cell>
        </row>
        <row r="24">
          <cell r="A24">
            <v>37408</v>
          </cell>
          <cell r="B24">
            <v>2.902</v>
          </cell>
          <cell r="C24">
            <v>-0.37</v>
          </cell>
          <cell r="D24">
            <v>2.532</v>
          </cell>
          <cell r="E24">
            <v>-0.255</v>
          </cell>
          <cell r="F24">
            <v>2.647</v>
          </cell>
          <cell r="G24">
            <v>0.06</v>
          </cell>
          <cell r="H24">
            <v>2.962</v>
          </cell>
          <cell r="I24">
            <v>-0.385</v>
          </cell>
          <cell r="J24">
            <v>2.517</v>
          </cell>
          <cell r="K24">
            <v>-0.005</v>
          </cell>
          <cell r="L24">
            <v>2.897</v>
          </cell>
        </row>
        <row r="25">
          <cell r="A25">
            <v>37438</v>
          </cell>
          <cell r="B25">
            <v>2.947</v>
          </cell>
          <cell r="C25">
            <v>-0.43</v>
          </cell>
          <cell r="D25">
            <v>2.517</v>
          </cell>
          <cell r="E25">
            <v>-0.07</v>
          </cell>
          <cell r="F25">
            <v>2.877</v>
          </cell>
          <cell r="G25">
            <v>0.195</v>
          </cell>
          <cell r="H25">
            <v>3.142</v>
          </cell>
          <cell r="I25">
            <v>-0.34</v>
          </cell>
          <cell r="J25">
            <v>2.607</v>
          </cell>
          <cell r="K25">
            <v>0.13</v>
          </cell>
          <cell r="L25">
            <v>3.077</v>
          </cell>
        </row>
        <row r="26">
          <cell r="A26">
            <v>37469</v>
          </cell>
          <cell r="B26">
            <v>2.992</v>
          </cell>
          <cell r="C26">
            <v>-0.43</v>
          </cell>
          <cell r="D26">
            <v>2.562</v>
          </cell>
          <cell r="E26">
            <v>-0.07</v>
          </cell>
          <cell r="F26">
            <v>2.922</v>
          </cell>
          <cell r="G26">
            <v>0.205</v>
          </cell>
          <cell r="H26">
            <v>3.197</v>
          </cell>
          <cell r="I26">
            <v>-0.34</v>
          </cell>
          <cell r="J26">
            <v>2.652</v>
          </cell>
          <cell r="K26">
            <v>0.145</v>
          </cell>
          <cell r="L26">
            <v>3.137</v>
          </cell>
        </row>
        <row r="27">
          <cell r="A27">
            <v>37500</v>
          </cell>
          <cell r="B27">
            <v>3.007</v>
          </cell>
          <cell r="C27">
            <v>-0.43</v>
          </cell>
          <cell r="D27">
            <v>2.577</v>
          </cell>
          <cell r="E27">
            <v>-0.07</v>
          </cell>
          <cell r="F27">
            <v>2.937</v>
          </cell>
          <cell r="G27">
            <v>0.15</v>
          </cell>
          <cell r="H27">
            <v>3.157</v>
          </cell>
          <cell r="I27">
            <v>-0.34</v>
          </cell>
          <cell r="J27">
            <v>2.667</v>
          </cell>
          <cell r="K27">
            <v>0.13</v>
          </cell>
          <cell r="L27">
            <v>3.137</v>
          </cell>
        </row>
        <row r="28">
          <cell r="A28">
            <v>37530</v>
          </cell>
          <cell r="B28">
            <v>3.047</v>
          </cell>
          <cell r="C28">
            <v>-0.26</v>
          </cell>
          <cell r="D28">
            <v>2.787</v>
          </cell>
          <cell r="E28">
            <v>-0.1</v>
          </cell>
          <cell r="F28">
            <v>2.947</v>
          </cell>
          <cell r="G28">
            <v>0.12</v>
          </cell>
          <cell r="H28">
            <v>3.167</v>
          </cell>
          <cell r="I28">
            <v>-0.345</v>
          </cell>
          <cell r="J28">
            <v>2.702</v>
          </cell>
          <cell r="K28">
            <v>0.07</v>
          </cell>
          <cell r="L28">
            <v>3.117</v>
          </cell>
        </row>
        <row r="29">
          <cell r="A29">
            <v>37561</v>
          </cell>
          <cell r="B29">
            <v>3.242</v>
          </cell>
          <cell r="C29">
            <v>-0.05</v>
          </cell>
          <cell r="D29">
            <v>3.192</v>
          </cell>
          <cell r="E29">
            <v>0.025</v>
          </cell>
          <cell r="F29">
            <v>3.267</v>
          </cell>
          <cell r="G29">
            <v>0.21</v>
          </cell>
          <cell r="H29">
            <v>3.452</v>
          </cell>
          <cell r="I29">
            <v>-0.22</v>
          </cell>
          <cell r="J29">
            <v>3.022</v>
          </cell>
          <cell r="K29">
            <v>0.085</v>
          </cell>
          <cell r="L29">
            <v>3.327</v>
          </cell>
        </row>
        <row r="30">
          <cell r="A30">
            <v>37591</v>
          </cell>
          <cell r="B30">
            <v>3.442</v>
          </cell>
          <cell r="C30">
            <v>0.29</v>
          </cell>
          <cell r="D30">
            <v>3.732</v>
          </cell>
          <cell r="E30">
            <v>0.045</v>
          </cell>
          <cell r="F30">
            <v>3.487</v>
          </cell>
          <cell r="G30">
            <v>0.33</v>
          </cell>
          <cell r="H30">
            <v>3.772</v>
          </cell>
          <cell r="I30">
            <v>-0.22</v>
          </cell>
          <cell r="J30">
            <v>3.222</v>
          </cell>
          <cell r="K30">
            <v>0.085</v>
          </cell>
          <cell r="L30">
            <v>3.527</v>
          </cell>
        </row>
        <row r="31">
          <cell r="A31">
            <v>37622</v>
          </cell>
          <cell r="B31">
            <v>3.572</v>
          </cell>
          <cell r="C31">
            <v>0.32</v>
          </cell>
          <cell r="D31">
            <v>3.892</v>
          </cell>
          <cell r="E31">
            <v>0.12</v>
          </cell>
          <cell r="F31">
            <v>3.692</v>
          </cell>
          <cell r="G31">
            <v>0.44</v>
          </cell>
          <cell r="H31">
            <v>4.012</v>
          </cell>
          <cell r="I31">
            <v>-0.22</v>
          </cell>
          <cell r="J31">
            <v>3.352</v>
          </cell>
          <cell r="K31">
            <v>0.085</v>
          </cell>
          <cell r="L31">
            <v>3.657</v>
          </cell>
        </row>
        <row r="32">
          <cell r="A32">
            <v>37653</v>
          </cell>
          <cell r="B32">
            <v>3.502</v>
          </cell>
          <cell r="C32">
            <v>0</v>
          </cell>
          <cell r="D32">
            <v>3.502</v>
          </cell>
          <cell r="E32">
            <v>0.1</v>
          </cell>
          <cell r="F32">
            <v>3.602</v>
          </cell>
          <cell r="G32">
            <v>0.33</v>
          </cell>
          <cell r="H32">
            <v>3.832</v>
          </cell>
          <cell r="I32">
            <v>-0.22</v>
          </cell>
          <cell r="J32">
            <v>3.282</v>
          </cell>
          <cell r="K32">
            <v>0.085</v>
          </cell>
          <cell r="L32">
            <v>3.587</v>
          </cell>
        </row>
        <row r="33">
          <cell r="A33">
            <v>37681</v>
          </cell>
          <cell r="B33">
            <v>3.412</v>
          </cell>
          <cell r="C33">
            <v>-0.31</v>
          </cell>
          <cell r="D33">
            <v>3.102</v>
          </cell>
          <cell r="E33">
            <v>0.02</v>
          </cell>
          <cell r="F33">
            <v>3.432</v>
          </cell>
          <cell r="G33">
            <v>0.2</v>
          </cell>
          <cell r="H33">
            <v>3.612</v>
          </cell>
          <cell r="I33">
            <v>-0.22</v>
          </cell>
          <cell r="J33">
            <v>3.192</v>
          </cell>
          <cell r="K33">
            <v>0.085</v>
          </cell>
          <cell r="L33">
            <v>3.497</v>
          </cell>
        </row>
        <row r="34">
          <cell r="A34">
            <v>37712</v>
          </cell>
          <cell r="B34">
            <v>3.307</v>
          </cell>
          <cell r="C34">
            <v>-0.275</v>
          </cell>
          <cell r="D34">
            <v>3.032</v>
          </cell>
          <cell r="E34">
            <v>0.05</v>
          </cell>
          <cell r="F34">
            <v>3.357</v>
          </cell>
          <cell r="G34">
            <v>0.43</v>
          </cell>
          <cell r="H34">
            <v>3.737</v>
          </cell>
          <cell r="I34">
            <v>-0.28</v>
          </cell>
          <cell r="J34">
            <v>3.027</v>
          </cell>
          <cell r="K34">
            <v>0.23</v>
          </cell>
          <cell r="L34">
            <v>3.537</v>
          </cell>
        </row>
        <row r="35">
          <cell r="A35">
            <v>37742</v>
          </cell>
          <cell r="B35">
            <v>3.317</v>
          </cell>
          <cell r="C35">
            <v>-0.275</v>
          </cell>
          <cell r="D35">
            <v>3.042</v>
          </cell>
          <cell r="E35">
            <v>0.05</v>
          </cell>
          <cell r="F35">
            <v>3.367</v>
          </cell>
          <cell r="G35">
            <v>0.43</v>
          </cell>
          <cell r="H35">
            <v>3.747</v>
          </cell>
          <cell r="I35">
            <v>-0.28</v>
          </cell>
          <cell r="J35">
            <v>3.037</v>
          </cell>
          <cell r="K35">
            <v>0.23</v>
          </cell>
          <cell r="L35">
            <v>3.547</v>
          </cell>
        </row>
        <row r="36">
          <cell r="A36">
            <v>37773</v>
          </cell>
          <cell r="B36">
            <v>3.352</v>
          </cell>
          <cell r="C36">
            <v>-0.275</v>
          </cell>
          <cell r="D36">
            <v>3.077</v>
          </cell>
          <cell r="E36">
            <v>0.05</v>
          </cell>
          <cell r="F36">
            <v>3.402</v>
          </cell>
          <cell r="G36">
            <v>0.43</v>
          </cell>
          <cell r="H36">
            <v>3.782</v>
          </cell>
          <cell r="I36">
            <v>-0.28</v>
          </cell>
          <cell r="J36">
            <v>3.072</v>
          </cell>
          <cell r="K36">
            <v>0.23</v>
          </cell>
          <cell r="L36">
            <v>3.582</v>
          </cell>
        </row>
        <row r="37">
          <cell r="A37">
            <v>37803</v>
          </cell>
          <cell r="B37">
            <v>3.387</v>
          </cell>
          <cell r="C37">
            <v>-0.275</v>
          </cell>
          <cell r="D37">
            <v>3.112</v>
          </cell>
          <cell r="E37">
            <v>0.05</v>
          </cell>
          <cell r="F37">
            <v>3.437</v>
          </cell>
          <cell r="G37">
            <v>0.43</v>
          </cell>
          <cell r="H37">
            <v>3.817</v>
          </cell>
          <cell r="I37">
            <v>-0.28</v>
          </cell>
          <cell r="J37">
            <v>3.107</v>
          </cell>
          <cell r="K37">
            <v>0.23</v>
          </cell>
          <cell r="L37">
            <v>3.617</v>
          </cell>
        </row>
        <row r="38">
          <cell r="A38">
            <v>37834</v>
          </cell>
          <cell r="B38">
            <v>3.414</v>
          </cell>
          <cell r="C38">
            <v>-0.275</v>
          </cell>
          <cell r="D38">
            <v>3.139</v>
          </cell>
          <cell r="E38">
            <v>0.05</v>
          </cell>
          <cell r="F38">
            <v>3.464</v>
          </cell>
          <cell r="G38">
            <v>0.43</v>
          </cell>
          <cell r="H38">
            <v>3.844</v>
          </cell>
          <cell r="I38">
            <v>-0.28</v>
          </cell>
          <cell r="J38">
            <v>3.134</v>
          </cell>
          <cell r="K38">
            <v>0.23</v>
          </cell>
          <cell r="L38">
            <v>3.644</v>
          </cell>
        </row>
        <row r="39">
          <cell r="A39">
            <v>37865</v>
          </cell>
          <cell r="B39">
            <v>3.422</v>
          </cell>
          <cell r="C39">
            <v>-0.275</v>
          </cell>
          <cell r="D39">
            <v>3.147</v>
          </cell>
          <cell r="E39">
            <v>0.05</v>
          </cell>
          <cell r="F39">
            <v>3.472</v>
          </cell>
          <cell r="G39">
            <v>0.43</v>
          </cell>
          <cell r="H39">
            <v>3.852</v>
          </cell>
          <cell r="I39">
            <v>-0.28</v>
          </cell>
          <cell r="J39">
            <v>3.142</v>
          </cell>
          <cell r="K39">
            <v>0.23</v>
          </cell>
          <cell r="L39">
            <v>3.652</v>
          </cell>
        </row>
        <row r="40">
          <cell r="A40">
            <v>37895</v>
          </cell>
          <cell r="B40">
            <v>3.464</v>
          </cell>
          <cell r="C40">
            <v>-0.275</v>
          </cell>
          <cell r="D40">
            <v>3.189</v>
          </cell>
          <cell r="E40">
            <v>0.05</v>
          </cell>
          <cell r="F40">
            <v>3.514</v>
          </cell>
          <cell r="G40">
            <v>0.43</v>
          </cell>
          <cell r="H40">
            <v>3.894</v>
          </cell>
          <cell r="I40">
            <v>-0.28</v>
          </cell>
          <cell r="J40">
            <v>3.184</v>
          </cell>
          <cell r="K40">
            <v>0.23</v>
          </cell>
          <cell r="L40">
            <v>3.694</v>
          </cell>
        </row>
        <row r="41">
          <cell r="A41">
            <v>37926</v>
          </cell>
          <cell r="B41">
            <v>3.624</v>
          </cell>
          <cell r="C41">
            <v>0.05</v>
          </cell>
          <cell r="D41">
            <v>3.674</v>
          </cell>
          <cell r="E41">
            <v>0.16</v>
          </cell>
          <cell r="F41">
            <v>3.784</v>
          </cell>
          <cell r="G41">
            <v>0.5</v>
          </cell>
          <cell r="H41">
            <v>4.124</v>
          </cell>
          <cell r="I41">
            <v>-0.155</v>
          </cell>
          <cell r="J41">
            <v>3.469</v>
          </cell>
          <cell r="K41">
            <v>0.23</v>
          </cell>
          <cell r="L41">
            <v>3.854</v>
          </cell>
        </row>
        <row r="42">
          <cell r="A42">
            <v>37956</v>
          </cell>
          <cell r="B42">
            <v>3.803</v>
          </cell>
          <cell r="C42">
            <v>0.39</v>
          </cell>
          <cell r="D42">
            <v>4.193</v>
          </cell>
          <cell r="E42">
            <v>0.16</v>
          </cell>
          <cell r="F42">
            <v>3.963</v>
          </cell>
          <cell r="G42">
            <v>0.55</v>
          </cell>
          <cell r="H42">
            <v>4.353</v>
          </cell>
          <cell r="I42">
            <v>-0.155</v>
          </cell>
          <cell r="J42">
            <v>3.648</v>
          </cell>
          <cell r="K42">
            <v>0.23</v>
          </cell>
          <cell r="L42">
            <v>4.033</v>
          </cell>
        </row>
        <row r="43">
          <cell r="A43">
            <v>37987</v>
          </cell>
          <cell r="B43">
            <v>3.862</v>
          </cell>
          <cell r="C43">
            <v>0.42</v>
          </cell>
          <cell r="D43">
            <v>4.282</v>
          </cell>
          <cell r="E43">
            <v>0.17</v>
          </cell>
          <cell r="F43">
            <v>4.032</v>
          </cell>
          <cell r="G43">
            <v>0.56</v>
          </cell>
          <cell r="H43">
            <v>4.422</v>
          </cell>
          <cell r="I43">
            <v>-0.155</v>
          </cell>
          <cell r="J43">
            <v>3.707</v>
          </cell>
          <cell r="K43">
            <v>0.23</v>
          </cell>
          <cell r="L43">
            <v>4.092</v>
          </cell>
        </row>
        <row r="44">
          <cell r="A44">
            <v>38018</v>
          </cell>
          <cell r="B44">
            <v>3.778</v>
          </cell>
          <cell r="C44">
            <v>0.1</v>
          </cell>
          <cell r="D44">
            <v>3.878</v>
          </cell>
          <cell r="E44">
            <v>0.17</v>
          </cell>
          <cell r="F44">
            <v>3.948</v>
          </cell>
          <cell r="G44">
            <v>0.52</v>
          </cell>
          <cell r="H44">
            <v>4.298</v>
          </cell>
          <cell r="I44">
            <v>-0.155</v>
          </cell>
          <cell r="J44">
            <v>3.623</v>
          </cell>
          <cell r="K44">
            <v>0.23</v>
          </cell>
          <cell r="L44">
            <v>4.008</v>
          </cell>
        </row>
        <row r="45">
          <cell r="A45">
            <v>38047</v>
          </cell>
          <cell r="B45">
            <v>3.643</v>
          </cell>
          <cell r="C45">
            <v>-0.21</v>
          </cell>
          <cell r="D45">
            <v>3.433</v>
          </cell>
          <cell r="E45">
            <v>0.17</v>
          </cell>
          <cell r="F45">
            <v>3.813</v>
          </cell>
          <cell r="G45">
            <v>0.4</v>
          </cell>
          <cell r="H45">
            <v>4.043</v>
          </cell>
          <cell r="I45">
            <v>-0.155</v>
          </cell>
          <cell r="J45">
            <v>3.488</v>
          </cell>
          <cell r="K45">
            <v>0.23</v>
          </cell>
          <cell r="L45">
            <v>3.873</v>
          </cell>
        </row>
        <row r="46">
          <cell r="A46">
            <v>38078</v>
          </cell>
          <cell r="B46">
            <v>3.493</v>
          </cell>
          <cell r="C46">
            <v>-0.3</v>
          </cell>
          <cell r="D46">
            <v>3.193</v>
          </cell>
          <cell r="E46">
            <v>0.135</v>
          </cell>
          <cell r="F46">
            <v>3.628</v>
          </cell>
          <cell r="G46">
            <v>0.475</v>
          </cell>
          <cell r="H46">
            <v>3.968</v>
          </cell>
          <cell r="I46">
            <v>-0.22</v>
          </cell>
          <cell r="J46">
            <v>3.273</v>
          </cell>
          <cell r="K46">
            <v>0.26</v>
          </cell>
          <cell r="L46">
            <v>3.753</v>
          </cell>
        </row>
        <row r="47">
          <cell r="A47">
            <v>38108</v>
          </cell>
          <cell r="B47">
            <v>3.497</v>
          </cell>
          <cell r="C47">
            <v>-0.3</v>
          </cell>
          <cell r="D47">
            <v>3.197</v>
          </cell>
          <cell r="E47">
            <v>0.135</v>
          </cell>
          <cell r="F47">
            <v>3.632</v>
          </cell>
          <cell r="G47">
            <v>0.475</v>
          </cell>
          <cell r="H47">
            <v>3.972</v>
          </cell>
          <cell r="I47">
            <v>-0.22</v>
          </cell>
          <cell r="J47">
            <v>3.277</v>
          </cell>
          <cell r="K47">
            <v>0.26</v>
          </cell>
          <cell r="L47">
            <v>3.757</v>
          </cell>
        </row>
        <row r="48">
          <cell r="A48">
            <v>38139</v>
          </cell>
          <cell r="B48">
            <v>3.537</v>
          </cell>
          <cell r="C48">
            <v>-0.3</v>
          </cell>
          <cell r="D48">
            <v>3.237</v>
          </cell>
          <cell r="E48">
            <v>0.135</v>
          </cell>
          <cell r="F48">
            <v>3.672</v>
          </cell>
          <cell r="G48">
            <v>0.475</v>
          </cell>
          <cell r="H48">
            <v>4.012</v>
          </cell>
          <cell r="I48">
            <v>-0.22</v>
          </cell>
          <cell r="J48">
            <v>3.317</v>
          </cell>
          <cell r="K48">
            <v>0.26</v>
          </cell>
          <cell r="L48">
            <v>3.797</v>
          </cell>
        </row>
        <row r="49">
          <cell r="A49">
            <v>38169</v>
          </cell>
          <cell r="B49">
            <v>3.582</v>
          </cell>
          <cell r="C49">
            <v>-0.3</v>
          </cell>
          <cell r="D49">
            <v>3.282</v>
          </cell>
          <cell r="E49">
            <v>0.135</v>
          </cell>
          <cell r="F49">
            <v>3.717</v>
          </cell>
          <cell r="G49">
            <v>0.475</v>
          </cell>
          <cell r="H49">
            <v>4.057</v>
          </cell>
          <cell r="I49">
            <v>-0.22</v>
          </cell>
          <cell r="J49">
            <v>3.362</v>
          </cell>
          <cell r="K49">
            <v>0.26</v>
          </cell>
          <cell r="L49">
            <v>3.842</v>
          </cell>
        </row>
        <row r="50">
          <cell r="A50">
            <v>38200</v>
          </cell>
          <cell r="B50">
            <v>3.621</v>
          </cell>
          <cell r="C50">
            <v>-0.3</v>
          </cell>
          <cell r="D50">
            <v>3.321</v>
          </cell>
          <cell r="E50">
            <v>0.135</v>
          </cell>
          <cell r="F50">
            <v>3.756</v>
          </cell>
          <cell r="G50">
            <v>0.475</v>
          </cell>
          <cell r="H50">
            <v>4.096</v>
          </cell>
          <cell r="I50">
            <v>-0.22</v>
          </cell>
          <cell r="J50">
            <v>3.401</v>
          </cell>
          <cell r="K50">
            <v>0.26</v>
          </cell>
          <cell r="L50">
            <v>3.881</v>
          </cell>
        </row>
        <row r="51">
          <cell r="A51">
            <v>38231</v>
          </cell>
          <cell r="B51">
            <v>3.61</v>
          </cell>
          <cell r="C51">
            <v>-0.3</v>
          </cell>
          <cell r="D51">
            <v>3.31</v>
          </cell>
          <cell r="E51">
            <v>0.135</v>
          </cell>
          <cell r="F51">
            <v>3.745</v>
          </cell>
          <cell r="G51">
            <v>0.475</v>
          </cell>
          <cell r="H51">
            <v>4.085</v>
          </cell>
          <cell r="I51">
            <v>-0.22</v>
          </cell>
          <cell r="J51">
            <v>3.39</v>
          </cell>
          <cell r="K51">
            <v>0.26</v>
          </cell>
          <cell r="L51">
            <v>3.87</v>
          </cell>
        </row>
        <row r="52">
          <cell r="A52">
            <v>38261</v>
          </cell>
          <cell r="B52">
            <v>3.625</v>
          </cell>
          <cell r="C52">
            <v>-0.3</v>
          </cell>
          <cell r="D52">
            <v>3.325</v>
          </cell>
          <cell r="E52">
            <v>0.135</v>
          </cell>
          <cell r="F52">
            <v>3.76</v>
          </cell>
          <cell r="G52">
            <v>0.475</v>
          </cell>
          <cell r="H52">
            <v>4.1</v>
          </cell>
          <cell r="I52">
            <v>-0.22</v>
          </cell>
          <cell r="J52">
            <v>3.405</v>
          </cell>
          <cell r="K52">
            <v>0.26</v>
          </cell>
          <cell r="L52">
            <v>3.885</v>
          </cell>
        </row>
        <row r="53">
          <cell r="A53">
            <v>38292</v>
          </cell>
          <cell r="B53">
            <v>3.782</v>
          </cell>
          <cell r="C53">
            <v>0.248</v>
          </cell>
          <cell r="D53">
            <v>4.03</v>
          </cell>
          <cell r="E53">
            <v>0.19</v>
          </cell>
          <cell r="F53">
            <v>3.972</v>
          </cell>
          <cell r="G53">
            <v>0.5</v>
          </cell>
          <cell r="H53">
            <v>4.282</v>
          </cell>
          <cell r="I53">
            <v>-0.135</v>
          </cell>
          <cell r="J53">
            <v>3.647</v>
          </cell>
          <cell r="K53">
            <v>0.25</v>
          </cell>
          <cell r="L53">
            <v>4.032</v>
          </cell>
        </row>
        <row r="54">
          <cell r="A54">
            <v>38322</v>
          </cell>
          <cell r="B54">
            <v>3.942</v>
          </cell>
          <cell r="C54">
            <v>0.308</v>
          </cell>
          <cell r="D54">
            <v>4.25</v>
          </cell>
          <cell r="E54">
            <v>0.19</v>
          </cell>
          <cell r="F54">
            <v>4.132</v>
          </cell>
          <cell r="G54">
            <v>0.57</v>
          </cell>
          <cell r="H54">
            <v>4.512</v>
          </cell>
          <cell r="I54">
            <v>-0.135</v>
          </cell>
          <cell r="J54">
            <v>3.807</v>
          </cell>
          <cell r="K54">
            <v>0.25</v>
          </cell>
          <cell r="L54">
            <v>4.192</v>
          </cell>
        </row>
        <row r="55">
          <cell r="A55">
            <v>38353</v>
          </cell>
          <cell r="B55">
            <v>3.967</v>
          </cell>
          <cell r="C55">
            <v>0.378</v>
          </cell>
          <cell r="D55">
            <v>4.345</v>
          </cell>
          <cell r="E55">
            <v>0.19</v>
          </cell>
          <cell r="F55">
            <v>4.157</v>
          </cell>
          <cell r="G55">
            <v>0.57</v>
          </cell>
          <cell r="H55">
            <v>4.537</v>
          </cell>
          <cell r="I55">
            <v>-0.135</v>
          </cell>
          <cell r="J55">
            <v>3.832</v>
          </cell>
          <cell r="K55">
            <v>0.25</v>
          </cell>
          <cell r="L55">
            <v>4.217</v>
          </cell>
        </row>
        <row r="56">
          <cell r="A56">
            <v>38384</v>
          </cell>
          <cell r="B56">
            <v>3.883</v>
          </cell>
          <cell r="C56">
            <v>0.248</v>
          </cell>
          <cell r="D56">
            <v>4.131</v>
          </cell>
          <cell r="E56">
            <v>0.19</v>
          </cell>
          <cell r="F56">
            <v>4.073</v>
          </cell>
          <cell r="G56">
            <v>0.57</v>
          </cell>
          <cell r="H56">
            <v>4.453</v>
          </cell>
          <cell r="I56">
            <v>-0.135</v>
          </cell>
          <cell r="J56">
            <v>3.748</v>
          </cell>
          <cell r="K56">
            <v>0.25</v>
          </cell>
          <cell r="L56">
            <v>4.133</v>
          </cell>
        </row>
        <row r="57">
          <cell r="A57">
            <v>38412</v>
          </cell>
          <cell r="B57">
            <v>3.748</v>
          </cell>
          <cell r="C57">
            <v>0.068</v>
          </cell>
          <cell r="D57">
            <v>3.816</v>
          </cell>
          <cell r="E57">
            <v>0.19</v>
          </cell>
          <cell r="F57">
            <v>3.938</v>
          </cell>
          <cell r="G57">
            <v>0.57</v>
          </cell>
          <cell r="H57">
            <v>4.318</v>
          </cell>
          <cell r="I57">
            <v>-0.135</v>
          </cell>
          <cell r="J57">
            <v>3.613</v>
          </cell>
          <cell r="K57">
            <v>0.25</v>
          </cell>
          <cell r="L57">
            <v>3.998</v>
          </cell>
        </row>
        <row r="58">
          <cell r="A58">
            <v>38443</v>
          </cell>
          <cell r="B58">
            <v>3.598</v>
          </cell>
          <cell r="C58">
            <v>-0.25</v>
          </cell>
          <cell r="D58">
            <v>3.348</v>
          </cell>
          <cell r="E58">
            <v>0.135</v>
          </cell>
          <cell r="F58">
            <v>3.733</v>
          </cell>
          <cell r="G58">
            <v>0.475</v>
          </cell>
          <cell r="H58">
            <v>4.073</v>
          </cell>
          <cell r="I58">
            <v>-0.2</v>
          </cell>
          <cell r="J58">
            <v>3.398</v>
          </cell>
          <cell r="K58">
            <v>0.26</v>
          </cell>
          <cell r="L58">
            <v>3.858</v>
          </cell>
        </row>
        <row r="59">
          <cell r="A59">
            <v>38473</v>
          </cell>
          <cell r="B59">
            <v>3.602</v>
          </cell>
          <cell r="C59">
            <v>-0.25</v>
          </cell>
          <cell r="D59">
            <v>3.352</v>
          </cell>
          <cell r="E59">
            <v>0.135</v>
          </cell>
          <cell r="F59">
            <v>3.737</v>
          </cell>
          <cell r="G59">
            <v>0.475</v>
          </cell>
          <cell r="H59">
            <v>4.077</v>
          </cell>
          <cell r="I59">
            <v>-0.2</v>
          </cell>
          <cell r="J59">
            <v>3.402</v>
          </cell>
          <cell r="K59">
            <v>0.26</v>
          </cell>
          <cell r="L59">
            <v>3.862</v>
          </cell>
        </row>
        <row r="60">
          <cell r="A60">
            <v>38504</v>
          </cell>
          <cell r="B60">
            <v>3.642</v>
          </cell>
          <cell r="C60">
            <v>-0.25</v>
          </cell>
          <cell r="D60">
            <v>3.392</v>
          </cell>
          <cell r="E60">
            <v>0.135</v>
          </cell>
          <cell r="F60">
            <v>3.777</v>
          </cell>
          <cell r="G60">
            <v>0.475</v>
          </cell>
          <cell r="H60">
            <v>4.117</v>
          </cell>
          <cell r="I60">
            <v>-0.2</v>
          </cell>
          <cell r="J60">
            <v>3.442</v>
          </cell>
          <cell r="K60">
            <v>0.26</v>
          </cell>
          <cell r="L60">
            <v>3.902</v>
          </cell>
        </row>
        <row r="61">
          <cell r="A61">
            <v>38534</v>
          </cell>
          <cell r="B61">
            <v>3.687</v>
          </cell>
          <cell r="C61">
            <v>-0.25</v>
          </cell>
          <cell r="D61">
            <v>3.437</v>
          </cell>
          <cell r="E61">
            <v>0.135</v>
          </cell>
          <cell r="F61">
            <v>3.822</v>
          </cell>
          <cell r="G61">
            <v>0.475</v>
          </cell>
          <cell r="H61">
            <v>4.162</v>
          </cell>
          <cell r="I61">
            <v>-0.2</v>
          </cell>
          <cell r="J61">
            <v>3.487</v>
          </cell>
          <cell r="K61">
            <v>0.26</v>
          </cell>
          <cell r="L61">
            <v>3.947</v>
          </cell>
        </row>
        <row r="62">
          <cell r="A62">
            <v>38565</v>
          </cell>
          <cell r="B62">
            <v>3.726</v>
          </cell>
          <cell r="C62">
            <v>-0.25</v>
          </cell>
          <cell r="D62">
            <v>3.476</v>
          </cell>
          <cell r="E62">
            <v>0.135</v>
          </cell>
          <cell r="F62">
            <v>3.861</v>
          </cell>
          <cell r="G62">
            <v>0.475</v>
          </cell>
          <cell r="H62">
            <v>4.201</v>
          </cell>
          <cell r="I62">
            <v>-0.2</v>
          </cell>
          <cell r="J62">
            <v>3.526</v>
          </cell>
          <cell r="K62">
            <v>0.26</v>
          </cell>
          <cell r="L62">
            <v>3.986</v>
          </cell>
        </row>
        <row r="63">
          <cell r="A63">
            <v>38596</v>
          </cell>
          <cell r="B63">
            <v>3.715</v>
          </cell>
          <cell r="C63">
            <v>-0.25</v>
          </cell>
          <cell r="D63">
            <v>3.465</v>
          </cell>
          <cell r="E63">
            <v>0.135</v>
          </cell>
          <cell r="F63">
            <v>3.85</v>
          </cell>
          <cell r="G63">
            <v>0.475</v>
          </cell>
          <cell r="H63">
            <v>4.19</v>
          </cell>
          <cell r="I63">
            <v>-0.2</v>
          </cell>
          <cell r="J63">
            <v>3.515</v>
          </cell>
          <cell r="K63">
            <v>0.26</v>
          </cell>
          <cell r="L63">
            <v>3.975</v>
          </cell>
        </row>
        <row r="64">
          <cell r="A64">
            <v>38626</v>
          </cell>
          <cell r="B64">
            <v>3.73</v>
          </cell>
          <cell r="C64">
            <v>-0.25</v>
          </cell>
          <cell r="D64">
            <v>3.48</v>
          </cell>
          <cell r="E64">
            <v>0.135</v>
          </cell>
          <cell r="F64">
            <v>3.865</v>
          </cell>
          <cell r="G64">
            <v>0.475</v>
          </cell>
          <cell r="H64">
            <v>4.205</v>
          </cell>
          <cell r="I64">
            <v>-0.2</v>
          </cell>
          <cell r="J64">
            <v>3.53</v>
          </cell>
          <cell r="K64">
            <v>0.26</v>
          </cell>
          <cell r="L64">
            <v>3.99</v>
          </cell>
        </row>
        <row r="65">
          <cell r="A65">
            <v>38657</v>
          </cell>
          <cell r="B65">
            <v>3.887</v>
          </cell>
          <cell r="C65">
            <v>0.248</v>
          </cell>
          <cell r="D65">
            <v>4.135</v>
          </cell>
          <cell r="E65">
            <v>0.19</v>
          </cell>
          <cell r="F65">
            <v>4.077</v>
          </cell>
          <cell r="G65">
            <v>0.5</v>
          </cell>
          <cell r="H65">
            <v>4.387</v>
          </cell>
          <cell r="I65">
            <v>-0.13</v>
          </cell>
          <cell r="J65">
            <v>3.757</v>
          </cell>
          <cell r="K65">
            <v>0.25</v>
          </cell>
          <cell r="L65">
            <v>4.137</v>
          </cell>
        </row>
        <row r="66">
          <cell r="A66">
            <v>38687</v>
          </cell>
          <cell r="B66">
            <v>4.047</v>
          </cell>
          <cell r="C66">
            <v>0.308</v>
          </cell>
          <cell r="D66">
            <v>4.355</v>
          </cell>
          <cell r="E66">
            <v>0.19</v>
          </cell>
          <cell r="F66">
            <v>4.237</v>
          </cell>
          <cell r="G66">
            <v>0.57</v>
          </cell>
          <cell r="H66">
            <v>4.617</v>
          </cell>
          <cell r="I66">
            <v>-0.13</v>
          </cell>
          <cell r="J66">
            <v>3.917</v>
          </cell>
          <cell r="K66">
            <v>0.25</v>
          </cell>
          <cell r="L66">
            <v>4.297</v>
          </cell>
        </row>
        <row r="67">
          <cell r="A67">
            <v>38718</v>
          </cell>
          <cell r="B67">
            <v>4.0645</v>
          </cell>
          <cell r="C67">
            <v>0.378</v>
          </cell>
          <cell r="D67">
            <v>4.4425</v>
          </cell>
          <cell r="E67">
            <v>0.19</v>
          </cell>
          <cell r="F67">
            <v>4.2545</v>
          </cell>
          <cell r="G67">
            <v>0.57</v>
          </cell>
          <cell r="H67">
            <v>4.6345</v>
          </cell>
          <cell r="I67">
            <v>-0.13</v>
          </cell>
          <cell r="J67">
            <v>3.9345</v>
          </cell>
          <cell r="K67">
            <v>0.25</v>
          </cell>
          <cell r="L67">
            <v>4.3145</v>
          </cell>
        </row>
        <row r="68">
          <cell r="A68">
            <v>38749</v>
          </cell>
          <cell r="B68">
            <v>3.9805</v>
          </cell>
          <cell r="C68">
            <v>0.248</v>
          </cell>
          <cell r="D68">
            <v>4.2285</v>
          </cell>
          <cell r="E68">
            <v>0.19</v>
          </cell>
          <cell r="F68">
            <v>4.1705</v>
          </cell>
          <cell r="G68">
            <v>0.57</v>
          </cell>
          <cell r="H68">
            <v>4.5505</v>
          </cell>
          <cell r="I68">
            <v>-0.13</v>
          </cell>
          <cell r="J68">
            <v>3.8505</v>
          </cell>
          <cell r="K68">
            <v>0.25</v>
          </cell>
          <cell r="L68">
            <v>4.2305</v>
          </cell>
        </row>
        <row r="69">
          <cell r="A69">
            <v>38777</v>
          </cell>
          <cell r="B69">
            <v>3.8455</v>
          </cell>
          <cell r="C69">
            <v>0.068</v>
          </cell>
          <cell r="D69">
            <v>3.9135</v>
          </cell>
          <cell r="E69">
            <v>0.19</v>
          </cell>
          <cell r="F69">
            <v>4.0355</v>
          </cell>
          <cell r="G69">
            <v>0.57</v>
          </cell>
          <cell r="H69">
            <v>4.4155</v>
          </cell>
          <cell r="I69">
            <v>-0.13</v>
          </cell>
          <cell r="J69">
            <v>3.7155</v>
          </cell>
          <cell r="K69">
            <v>0.25</v>
          </cell>
          <cell r="L69">
            <v>4.0955</v>
          </cell>
        </row>
        <row r="70">
          <cell r="A70">
            <v>38808</v>
          </cell>
          <cell r="B70">
            <v>3.6955</v>
          </cell>
          <cell r="C70">
            <v>-0.25</v>
          </cell>
          <cell r="D70">
            <v>3.4455</v>
          </cell>
          <cell r="E70">
            <v>0.135</v>
          </cell>
          <cell r="F70">
            <v>3.8305</v>
          </cell>
          <cell r="G70">
            <v>0.475</v>
          </cell>
          <cell r="H70">
            <v>4.1705</v>
          </cell>
          <cell r="I70">
            <v>-0.195</v>
          </cell>
          <cell r="J70">
            <v>3.5005</v>
          </cell>
          <cell r="K70">
            <v>0.26</v>
          </cell>
          <cell r="L70">
            <v>3.9555</v>
          </cell>
        </row>
        <row r="71">
          <cell r="A71">
            <v>38838</v>
          </cell>
          <cell r="B71">
            <v>3.6995</v>
          </cell>
          <cell r="C71">
            <v>-0.25</v>
          </cell>
          <cell r="D71">
            <v>3.4495</v>
          </cell>
          <cell r="E71">
            <v>0.135</v>
          </cell>
          <cell r="F71">
            <v>3.8345</v>
          </cell>
          <cell r="G71">
            <v>0.475</v>
          </cell>
          <cell r="H71">
            <v>4.1745</v>
          </cell>
          <cell r="I71">
            <v>-0.195</v>
          </cell>
          <cell r="J71">
            <v>3.5045</v>
          </cell>
          <cell r="K71">
            <v>0.26</v>
          </cell>
          <cell r="L71">
            <v>3.9595</v>
          </cell>
        </row>
        <row r="72">
          <cell r="A72">
            <v>38869</v>
          </cell>
          <cell r="B72">
            <v>3.7395</v>
          </cell>
          <cell r="C72">
            <v>-0.25</v>
          </cell>
          <cell r="D72">
            <v>3.4895</v>
          </cell>
          <cell r="E72">
            <v>0.135</v>
          </cell>
          <cell r="F72">
            <v>3.8745</v>
          </cell>
          <cell r="G72">
            <v>0.475</v>
          </cell>
          <cell r="H72">
            <v>4.2145</v>
          </cell>
          <cell r="I72">
            <v>-0.195</v>
          </cell>
          <cell r="J72">
            <v>3.5445</v>
          </cell>
          <cell r="K72">
            <v>0.26</v>
          </cell>
          <cell r="L72">
            <v>3.9995</v>
          </cell>
        </row>
        <row r="73">
          <cell r="A73">
            <v>38899</v>
          </cell>
          <cell r="B73">
            <v>3.7845</v>
          </cell>
          <cell r="C73">
            <v>-0.25</v>
          </cell>
          <cell r="D73">
            <v>3.5345</v>
          </cell>
          <cell r="E73">
            <v>0.135</v>
          </cell>
          <cell r="F73">
            <v>3.9195</v>
          </cell>
          <cell r="G73">
            <v>0.475</v>
          </cell>
          <cell r="H73">
            <v>4.2595</v>
          </cell>
          <cell r="I73">
            <v>-0.195</v>
          </cell>
          <cell r="J73">
            <v>3.5895</v>
          </cell>
          <cell r="K73">
            <v>0.26</v>
          </cell>
          <cell r="L73">
            <v>4.0445</v>
          </cell>
        </row>
        <row r="74">
          <cell r="A74">
            <v>38930</v>
          </cell>
          <cell r="B74">
            <v>3.8235</v>
          </cell>
          <cell r="C74">
            <v>-0.25</v>
          </cell>
          <cell r="D74">
            <v>3.5735</v>
          </cell>
          <cell r="E74">
            <v>0.135</v>
          </cell>
          <cell r="F74">
            <v>3.9585</v>
          </cell>
          <cell r="G74">
            <v>0.475</v>
          </cell>
          <cell r="H74">
            <v>4.2985</v>
          </cell>
          <cell r="I74">
            <v>-0.195</v>
          </cell>
          <cell r="J74">
            <v>3.6285</v>
          </cell>
          <cell r="K74">
            <v>0.26</v>
          </cell>
          <cell r="L74">
            <v>4.0835</v>
          </cell>
        </row>
        <row r="75">
          <cell r="A75">
            <v>38961</v>
          </cell>
          <cell r="B75">
            <v>3.8125</v>
          </cell>
          <cell r="C75">
            <v>-0.25</v>
          </cell>
          <cell r="D75">
            <v>3.5625</v>
          </cell>
          <cell r="E75">
            <v>0.135</v>
          </cell>
          <cell r="F75">
            <v>3.9475</v>
          </cell>
          <cell r="G75">
            <v>0.475</v>
          </cell>
          <cell r="H75">
            <v>4.2875</v>
          </cell>
          <cell r="I75">
            <v>-0.195</v>
          </cell>
          <cell r="J75">
            <v>3.6175</v>
          </cell>
          <cell r="K75">
            <v>0.26</v>
          </cell>
          <cell r="L75">
            <v>4.0725</v>
          </cell>
        </row>
        <row r="76">
          <cell r="A76">
            <v>38991</v>
          </cell>
          <cell r="B76">
            <v>3.8275</v>
          </cell>
          <cell r="C76">
            <v>-0.25</v>
          </cell>
          <cell r="D76">
            <v>3.5775</v>
          </cell>
          <cell r="E76">
            <v>0.135</v>
          </cell>
          <cell r="F76">
            <v>3.9625</v>
          </cell>
          <cell r="G76">
            <v>0.475</v>
          </cell>
          <cell r="H76">
            <v>4.3025</v>
          </cell>
          <cell r="I76">
            <v>-0.195</v>
          </cell>
          <cell r="J76">
            <v>3.6325</v>
          </cell>
          <cell r="K76">
            <v>0.26</v>
          </cell>
          <cell r="L76">
            <v>4.0875</v>
          </cell>
        </row>
        <row r="77">
          <cell r="A77">
            <v>39022</v>
          </cell>
          <cell r="B77">
            <v>3.9845</v>
          </cell>
          <cell r="C77">
            <v>0.248</v>
          </cell>
          <cell r="D77">
            <v>4.2325</v>
          </cell>
          <cell r="E77">
            <v>0.19</v>
          </cell>
          <cell r="F77">
            <v>4.1745</v>
          </cell>
          <cell r="G77">
            <v>0.5</v>
          </cell>
          <cell r="H77">
            <v>4.4845</v>
          </cell>
          <cell r="I77">
            <v>-0.13</v>
          </cell>
          <cell r="J77">
            <v>3.8545</v>
          </cell>
          <cell r="K77">
            <v>0.25</v>
          </cell>
          <cell r="L77">
            <v>4.2345</v>
          </cell>
        </row>
        <row r="78">
          <cell r="A78">
            <v>39052</v>
          </cell>
          <cell r="B78">
            <v>4.1445</v>
          </cell>
          <cell r="C78">
            <v>0.308</v>
          </cell>
          <cell r="D78">
            <v>4.4525</v>
          </cell>
          <cell r="E78">
            <v>0.19</v>
          </cell>
          <cell r="F78">
            <v>4.3345</v>
          </cell>
          <cell r="G78">
            <v>0.57</v>
          </cell>
          <cell r="H78">
            <v>4.7145</v>
          </cell>
          <cell r="I78">
            <v>-0.13</v>
          </cell>
          <cell r="J78">
            <v>4.0145</v>
          </cell>
          <cell r="K78">
            <v>0.25</v>
          </cell>
          <cell r="L78">
            <v>4.3945</v>
          </cell>
        </row>
        <row r="79">
          <cell r="A79">
            <v>39083</v>
          </cell>
          <cell r="B79">
            <v>4.1645</v>
          </cell>
          <cell r="C79">
            <v>0.378</v>
          </cell>
          <cell r="D79">
            <v>4.5425</v>
          </cell>
          <cell r="E79">
            <v>0.19</v>
          </cell>
          <cell r="F79">
            <v>4.3545</v>
          </cell>
          <cell r="G79">
            <v>0.57</v>
          </cell>
          <cell r="H79">
            <v>4.7345</v>
          </cell>
          <cell r="I79">
            <v>-0.13</v>
          </cell>
          <cell r="J79">
            <v>4.0345</v>
          </cell>
          <cell r="K79">
            <v>0.25</v>
          </cell>
          <cell r="L79">
            <v>4.4145</v>
          </cell>
        </row>
        <row r="80">
          <cell r="A80">
            <v>39114</v>
          </cell>
          <cell r="B80">
            <v>4.0805</v>
          </cell>
          <cell r="C80">
            <v>0.248</v>
          </cell>
          <cell r="D80">
            <v>4.3285</v>
          </cell>
          <cell r="E80">
            <v>0.19</v>
          </cell>
          <cell r="F80">
            <v>4.2705</v>
          </cell>
          <cell r="G80">
            <v>0.57</v>
          </cell>
          <cell r="H80">
            <v>4.6505</v>
          </cell>
          <cell r="I80">
            <v>-0.13</v>
          </cell>
          <cell r="J80">
            <v>3.9505</v>
          </cell>
          <cell r="K80">
            <v>0.25</v>
          </cell>
          <cell r="L80">
            <v>4.3305</v>
          </cell>
        </row>
        <row r="81">
          <cell r="A81">
            <v>39142</v>
          </cell>
          <cell r="B81">
            <v>3.9455</v>
          </cell>
          <cell r="C81">
            <v>0.068</v>
          </cell>
          <cell r="D81">
            <v>4.0135</v>
          </cell>
          <cell r="E81">
            <v>0.19</v>
          </cell>
          <cell r="F81">
            <v>4.1355</v>
          </cell>
          <cell r="G81">
            <v>0.57</v>
          </cell>
          <cell r="H81">
            <v>4.5155</v>
          </cell>
          <cell r="I81">
            <v>-0.13</v>
          </cell>
          <cell r="J81">
            <v>3.8155</v>
          </cell>
          <cell r="K81">
            <v>0.25</v>
          </cell>
          <cell r="L81">
            <v>4.1955</v>
          </cell>
        </row>
        <row r="82">
          <cell r="A82">
            <v>39173</v>
          </cell>
          <cell r="B82">
            <v>3.7955</v>
          </cell>
          <cell r="C82">
            <v>-0.25</v>
          </cell>
          <cell r="D82">
            <v>3.5455</v>
          </cell>
          <cell r="E82">
            <v>0.135</v>
          </cell>
          <cell r="F82">
            <v>3.9305</v>
          </cell>
          <cell r="G82">
            <v>0.475</v>
          </cell>
          <cell r="H82">
            <v>4.2705</v>
          </cell>
          <cell r="I82">
            <v>-0.195</v>
          </cell>
          <cell r="J82">
            <v>3.6005</v>
          </cell>
          <cell r="K82">
            <v>0.26</v>
          </cell>
          <cell r="L82">
            <v>4.0555</v>
          </cell>
        </row>
        <row r="83">
          <cell r="A83">
            <v>39203</v>
          </cell>
          <cell r="B83">
            <v>3.7995</v>
          </cell>
          <cell r="C83">
            <v>-0.25</v>
          </cell>
          <cell r="D83">
            <v>3.5495</v>
          </cell>
          <cell r="E83">
            <v>0.135</v>
          </cell>
          <cell r="F83">
            <v>3.9345</v>
          </cell>
          <cell r="G83">
            <v>0.475</v>
          </cell>
          <cell r="H83">
            <v>4.2745</v>
          </cell>
          <cell r="I83">
            <v>-0.195</v>
          </cell>
          <cell r="J83">
            <v>3.6045</v>
          </cell>
          <cell r="K83">
            <v>0.26</v>
          </cell>
          <cell r="L83">
            <v>4.0595</v>
          </cell>
        </row>
        <row r="84">
          <cell r="A84">
            <v>39234</v>
          </cell>
          <cell r="B84">
            <v>3.8395</v>
          </cell>
          <cell r="C84">
            <v>-0.25</v>
          </cell>
          <cell r="D84">
            <v>3.5895</v>
          </cell>
          <cell r="E84">
            <v>0.135</v>
          </cell>
          <cell r="F84">
            <v>3.9745</v>
          </cell>
          <cell r="G84">
            <v>0.475</v>
          </cell>
          <cell r="H84">
            <v>4.3145</v>
          </cell>
          <cell r="I84">
            <v>-0.195</v>
          </cell>
          <cell r="J84">
            <v>3.6445</v>
          </cell>
          <cell r="K84">
            <v>0.26</v>
          </cell>
          <cell r="L84">
            <v>4.0995</v>
          </cell>
        </row>
        <row r="85">
          <cell r="A85">
            <v>39264</v>
          </cell>
          <cell r="B85">
            <v>3.8845</v>
          </cell>
          <cell r="C85">
            <v>-0.25</v>
          </cell>
          <cell r="D85">
            <v>3.6345</v>
          </cell>
          <cell r="E85">
            <v>0.135</v>
          </cell>
          <cell r="F85">
            <v>4.0195</v>
          </cell>
          <cell r="G85">
            <v>0.475</v>
          </cell>
          <cell r="H85">
            <v>4.3595</v>
          </cell>
          <cell r="I85">
            <v>-0.195</v>
          </cell>
          <cell r="J85">
            <v>3.6895</v>
          </cell>
          <cell r="K85">
            <v>0.26</v>
          </cell>
          <cell r="L85">
            <v>4.1445</v>
          </cell>
        </row>
        <row r="86">
          <cell r="A86">
            <v>39295</v>
          </cell>
          <cell r="B86">
            <v>3.9235</v>
          </cell>
          <cell r="C86">
            <v>-0.25</v>
          </cell>
          <cell r="D86">
            <v>3.6735</v>
          </cell>
          <cell r="E86">
            <v>0.135</v>
          </cell>
          <cell r="F86">
            <v>4.0585</v>
          </cell>
          <cell r="G86">
            <v>0.475</v>
          </cell>
          <cell r="H86">
            <v>4.3985</v>
          </cell>
          <cell r="I86">
            <v>-0.195</v>
          </cell>
          <cell r="J86">
            <v>3.7285</v>
          </cell>
          <cell r="K86">
            <v>0.26</v>
          </cell>
          <cell r="L86">
            <v>4.1835</v>
          </cell>
        </row>
        <row r="87">
          <cell r="A87">
            <v>39326</v>
          </cell>
          <cell r="B87">
            <v>3.9125</v>
          </cell>
          <cell r="C87">
            <v>-0.25</v>
          </cell>
          <cell r="D87">
            <v>3.6625</v>
          </cell>
          <cell r="E87">
            <v>0.135</v>
          </cell>
          <cell r="F87">
            <v>4.0475</v>
          </cell>
          <cell r="G87">
            <v>0.475</v>
          </cell>
          <cell r="H87">
            <v>4.3875</v>
          </cell>
          <cell r="I87">
            <v>-0.195</v>
          </cell>
          <cell r="J87">
            <v>3.7175</v>
          </cell>
          <cell r="K87">
            <v>0.26</v>
          </cell>
          <cell r="L87">
            <v>4.1725</v>
          </cell>
        </row>
        <row r="88">
          <cell r="A88">
            <v>39356</v>
          </cell>
          <cell r="B88">
            <v>3.9275</v>
          </cell>
          <cell r="C88">
            <v>-0.25</v>
          </cell>
          <cell r="D88">
            <v>3.6775</v>
          </cell>
          <cell r="E88">
            <v>0.135</v>
          </cell>
          <cell r="F88">
            <v>4.0625</v>
          </cell>
          <cell r="G88">
            <v>0.475</v>
          </cell>
          <cell r="H88">
            <v>4.4025</v>
          </cell>
          <cell r="I88">
            <v>-0.195</v>
          </cell>
          <cell r="J88">
            <v>3.7325</v>
          </cell>
          <cell r="K88">
            <v>0.26</v>
          </cell>
          <cell r="L88">
            <v>4.1875</v>
          </cell>
        </row>
        <row r="89">
          <cell r="A89">
            <v>39387</v>
          </cell>
          <cell r="B89">
            <v>4.0845</v>
          </cell>
          <cell r="C89">
            <v>0.248</v>
          </cell>
          <cell r="D89">
            <v>4.3325</v>
          </cell>
          <cell r="E89">
            <v>0.19</v>
          </cell>
          <cell r="F89">
            <v>4.2745</v>
          </cell>
          <cell r="G89">
            <v>0.5</v>
          </cell>
          <cell r="H89">
            <v>4.5845</v>
          </cell>
          <cell r="I89">
            <v>-0.13</v>
          </cell>
          <cell r="J89">
            <v>3.9545</v>
          </cell>
          <cell r="K89">
            <v>0.25</v>
          </cell>
          <cell r="L89">
            <v>4.3345</v>
          </cell>
        </row>
        <row r="90">
          <cell r="A90">
            <v>39417</v>
          </cell>
          <cell r="B90">
            <v>4.2445</v>
          </cell>
          <cell r="C90">
            <v>0.308</v>
          </cell>
          <cell r="D90">
            <v>4.5525</v>
          </cell>
          <cell r="E90">
            <v>0.19</v>
          </cell>
          <cell r="F90">
            <v>4.4345</v>
          </cell>
          <cell r="G90">
            <v>0.57</v>
          </cell>
          <cell r="H90">
            <v>4.8145</v>
          </cell>
          <cell r="I90">
            <v>-0.13</v>
          </cell>
          <cell r="J90">
            <v>4.1145</v>
          </cell>
          <cell r="K90">
            <v>0.25</v>
          </cell>
          <cell r="L90">
            <v>4.4945</v>
          </cell>
        </row>
        <row r="91">
          <cell r="A91">
            <v>39448</v>
          </cell>
          <cell r="B91">
            <v>4.267</v>
          </cell>
          <cell r="C91">
            <v>0.378</v>
          </cell>
          <cell r="D91">
            <v>4.645</v>
          </cell>
          <cell r="E91">
            <v>0.19</v>
          </cell>
          <cell r="F91">
            <v>4.457</v>
          </cell>
          <cell r="G91">
            <v>0.57</v>
          </cell>
          <cell r="H91">
            <v>4.837</v>
          </cell>
          <cell r="I91">
            <v>-0.13</v>
          </cell>
          <cell r="J91">
            <v>4.137</v>
          </cell>
          <cell r="K91">
            <v>0.25</v>
          </cell>
          <cell r="L91">
            <v>4.517</v>
          </cell>
        </row>
        <row r="92">
          <cell r="A92">
            <v>39479</v>
          </cell>
          <cell r="B92">
            <v>4.183</v>
          </cell>
          <cell r="C92">
            <v>0.248</v>
          </cell>
          <cell r="D92">
            <v>4.431</v>
          </cell>
          <cell r="E92">
            <v>0.19</v>
          </cell>
          <cell r="F92">
            <v>4.373</v>
          </cell>
          <cell r="G92">
            <v>0.57</v>
          </cell>
          <cell r="H92">
            <v>4.753</v>
          </cell>
          <cell r="I92">
            <v>-0.13</v>
          </cell>
          <cell r="J92">
            <v>4.053</v>
          </cell>
          <cell r="K92">
            <v>0.25</v>
          </cell>
          <cell r="L92">
            <v>4.433</v>
          </cell>
        </row>
        <row r="93">
          <cell r="A93">
            <v>39508</v>
          </cell>
          <cell r="B93">
            <v>4.048</v>
          </cell>
          <cell r="C93">
            <v>0.068</v>
          </cell>
          <cell r="D93">
            <v>4.116</v>
          </cell>
          <cell r="E93">
            <v>0.19</v>
          </cell>
          <cell r="F93">
            <v>4.238</v>
          </cell>
          <cell r="G93">
            <v>0.57</v>
          </cell>
          <cell r="H93">
            <v>4.618</v>
          </cell>
          <cell r="I93">
            <v>-0.13</v>
          </cell>
          <cell r="J93">
            <v>3.918</v>
          </cell>
          <cell r="K93">
            <v>0.25</v>
          </cell>
          <cell r="L93">
            <v>4.298</v>
          </cell>
        </row>
        <row r="94">
          <cell r="A94">
            <v>39539</v>
          </cell>
          <cell r="B94">
            <v>3.898</v>
          </cell>
          <cell r="C94">
            <v>-0.25</v>
          </cell>
          <cell r="D94">
            <v>3.648</v>
          </cell>
          <cell r="E94">
            <v>0.135</v>
          </cell>
          <cell r="F94">
            <v>4.033</v>
          </cell>
          <cell r="G94">
            <v>0.475</v>
          </cell>
          <cell r="H94">
            <v>4.373</v>
          </cell>
          <cell r="I94">
            <v>-0.195</v>
          </cell>
          <cell r="J94">
            <v>3.703</v>
          </cell>
          <cell r="K94">
            <v>0.26</v>
          </cell>
          <cell r="L94">
            <v>4.158</v>
          </cell>
        </row>
        <row r="95">
          <cell r="A95">
            <v>39569</v>
          </cell>
          <cell r="B95">
            <v>3.902</v>
          </cell>
          <cell r="C95">
            <v>-0.25</v>
          </cell>
          <cell r="D95">
            <v>3.652</v>
          </cell>
          <cell r="E95">
            <v>0.135</v>
          </cell>
          <cell r="F95">
            <v>4.037</v>
          </cell>
          <cell r="G95">
            <v>0.475</v>
          </cell>
          <cell r="H95">
            <v>4.377</v>
          </cell>
          <cell r="I95">
            <v>-0.195</v>
          </cell>
          <cell r="J95">
            <v>3.707</v>
          </cell>
          <cell r="K95">
            <v>0.26</v>
          </cell>
          <cell r="L95">
            <v>4.162</v>
          </cell>
        </row>
        <row r="96">
          <cell r="A96">
            <v>39600</v>
          </cell>
          <cell r="B96">
            <v>3.942</v>
          </cell>
          <cell r="C96">
            <v>-0.25</v>
          </cell>
          <cell r="D96">
            <v>3.692</v>
          </cell>
          <cell r="E96">
            <v>0.135</v>
          </cell>
          <cell r="F96">
            <v>4.077</v>
          </cell>
          <cell r="G96">
            <v>0.475</v>
          </cell>
          <cell r="H96">
            <v>4.417</v>
          </cell>
          <cell r="I96">
            <v>-0.195</v>
          </cell>
          <cell r="J96">
            <v>3.747</v>
          </cell>
          <cell r="K96">
            <v>0.26</v>
          </cell>
          <cell r="L96">
            <v>4.202</v>
          </cell>
        </row>
        <row r="97">
          <cell r="A97">
            <v>39630</v>
          </cell>
          <cell r="B97">
            <v>3.987</v>
          </cell>
          <cell r="C97">
            <v>-0.25</v>
          </cell>
          <cell r="D97">
            <v>3.737</v>
          </cell>
          <cell r="E97">
            <v>0.135</v>
          </cell>
          <cell r="F97">
            <v>4.122</v>
          </cell>
          <cell r="G97">
            <v>0.475</v>
          </cell>
          <cell r="H97">
            <v>4.462</v>
          </cell>
          <cell r="I97">
            <v>-0.195</v>
          </cell>
          <cell r="J97">
            <v>3.792</v>
          </cell>
          <cell r="K97">
            <v>0.26</v>
          </cell>
          <cell r="L97">
            <v>4.247</v>
          </cell>
        </row>
        <row r="98">
          <cell r="A98">
            <v>39661</v>
          </cell>
          <cell r="B98">
            <v>4.026</v>
          </cell>
          <cell r="C98">
            <v>-0.25</v>
          </cell>
          <cell r="D98">
            <v>3.776</v>
          </cell>
          <cell r="E98">
            <v>0.135</v>
          </cell>
          <cell r="F98">
            <v>4.161</v>
          </cell>
          <cell r="G98">
            <v>0.475</v>
          </cell>
          <cell r="H98">
            <v>4.501</v>
          </cell>
          <cell r="I98">
            <v>-0.195</v>
          </cell>
          <cell r="J98">
            <v>3.831</v>
          </cell>
          <cell r="K98">
            <v>0.26</v>
          </cell>
          <cell r="L98">
            <v>4.286</v>
          </cell>
        </row>
        <row r="99">
          <cell r="A99">
            <v>39692</v>
          </cell>
          <cell r="B99">
            <v>4.015</v>
          </cell>
          <cell r="C99">
            <v>-0.25</v>
          </cell>
          <cell r="D99">
            <v>3.765</v>
          </cell>
          <cell r="E99">
            <v>0.135</v>
          </cell>
          <cell r="F99">
            <v>4.15</v>
          </cell>
          <cell r="G99">
            <v>0.475</v>
          </cell>
          <cell r="H99">
            <v>4.49</v>
          </cell>
          <cell r="I99">
            <v>-0.195</v>
          </cell>
          <cell r="J99">
            <v>3.82</v>
          </cell>
          <cell r="K99">
            <v>0.26</v>
          </cell>
          <cell r="L99">
            <v>4.275</v>
          </cell>
        </row>
        <row r="100">
          <cell r="A100">
            <v>39722</v>
          </cell>
          <cell r="B100">
            <v>4.03</v>
          </cell>
          <cell r="C100">
            <v>-0.25</v>
          </cell>
          <cell r="D100">
            <v>3.78</v>
          </cell>
          <cell r="E100">
            <v>0.135</v>
          </cell>
          <cell r="F100">
            <v>4.165</v>
          </cell>
          <cell r="G100">
            <v>0.475</v>
          </cell>
          <cell r="H100">
            <v>4.505</v>
          </cell>
          <cell r="I100">
            <v>-0.195</v>
          </cell>
          <cell r="J100">
            <v>3.835</v>
          </cell>
          <cell r="K100">
            <v>0.26</v>
          </cell>
          <cell r="L100">
            <v>4.29</v>
          </cell>
        </row>
        <row r="101">
          <cell r="A101">
            <v>39753</v>
          </cell>
          <cell r="B101">
            <v>4.187</v>
          </cell>
          <cell r="C101">
            <v>0.248</v>
          </cell>
          <cell r="D101">
            <v>4.435</v>
          </cell>
          <cell r="E101">
            <v>0</v>
          </cell>
          <cell r="F101">
            <v>4.187</v>
          </cell>
          <cell r="G101">
            <v>0.5</v>
          </cell>
          <cell r="H101">
            <v>4.687</v>
          </cell>
          <cell r="I101">
            <v>-0.13</v>
          </cell>
          <cell r="J101">
            <v>4.057</v>
          </cell>
          <cell r="K101">
            <v>0.25</v>
          </cell>
          <cell r="L101">
            <v>4.437</v>
          </cell>
        </row>
        <row r="102">
          <cell r="A102">
            <v>39783</v>
          </cell>
          <cell r="B102">
            <v>4.347</v>
          </cell>
          <cell r="C102">
            <v>0.308</v>
          </cell>
          <cell r="D102">
            <v>4.655</v>
          </cell>
          <cell r="E102">
            <v>0</v>
          </cell>
          <cell r="F102">
            <v>4.347</v>
          </cell>
          <cell r="G102">
            <v>0.57</v>
          </cell>
          <cell r="H102">
            <v>4.917</v>
          </cell>
          <cell r="I102">
            <v>-0.13</v>
          </cell>
          <cell r="J102">
            <v>4.217</v>
          </cell>
          <cell r="K102">
            <v>0.25</v>
          </cell>
          <cell r="L102">
            <v>4.597</v>
          </cell>
        </row>
        <row r="103">
          <cell r="A103">
            <v>39814</v>
          </cell>
          <cell r="B103">
            <v>4.372</v>
          </cell>
          <cell r="C103">
            <v>0.378</v>
          </cell>
          <cell r="D103">
            <v>4.75</v>
          </cell>
          <cell r="E103">
            <v>0</v>
          </cell>
          <cell r="F103">
            <v>4.372</v>
          </cell>
          <cell r="G103">
            <v>0.57</v>
          </cell>
          <cell r="H103">
            <v>4.942</v>
          </cell>
          <cell r="I103">
            <v>-0.13</v>
          </cell>
          <cell r="J103">
            <v>4.242</v>
          </cell>
          <cell r="K103">
            <v>0.25</v>
          </cell>
          <cell r="L103">
            <v>4.622</v>
          </cell>
        </row>
        <row r="104">
          <cell r="A104">
            <v>39845</v>
          </cell>
          <cell r="B104">
            <v>4.288</v>
          </cell>
          <cell r="C104">
            <v>0.248</v>
          </cell>
          <cell r="D104">
            <v>4.536</v>
          </cell>
          <cell r="E104">
            <v>0</v>
          </cell>
          <cell r="F104">
            <v>4.288</v>
          </cell>
          <cell r="G104">
            <v>0.57</v>
          </cell>
          <cell r="H104">
            <v>4.858</v>
          </cell>
          <cell r="I104">
            <v>-0.13</v>
          </cell>
          <cell r="J104">
            <v>4.158</v>
          </cell>
          <cell r="K104">
            <v>0.25</v>
          </cell>
          <cell r="L104">
            <v>4.538</v>
          </cell>
        </row>
        <row r="105">
          <cell r="A105">
            <v>39873</v>
          </cell>
          <cell r="B105">
            <v>4.153</v>
          </cell>
          <cell r="C105">
            <v>0.068</v>
          </cell>
          <cell r="D105">
            <v>4.221</v>
          </cell>
          <cell r="E105">
            <v>0</v>
          </cell>
          <cell r="F105">
            <v>4.153</v>
          </cell>
          <cell r="G105">
            <v>0.57</v>
          </cell>
          <cell r="H105">
            <v>4.723</v>
          </cell>
          <cell r="I105">
            <v>-0.13</v>
          </cell>
          <cell r="J105">
            <v>4.023</v>
          </cell>
          <cell r="K105">
            <v>0.25</v>
          </cell>
          <cell r="L105">
            <v>4.403</v>
          </cell>
        </row>
        <row r="106">
          <cell r="A106">
            <v>39904</v>
          </cell>
          <cell r="B106">
            <v>4.003</v>
          </cell>
          <cell r="C106">
            <v>-0.25</v>
          </cell>
          <cell r="D106">
            <v>3.753</v>
          </cell>
          <cell r="E106">
            <v>0</v>
          </cell>
          <cell r="F106">
            <v>4.003</v>
          </cell>
          <cell r="G106">
            <v>0.475</v>
          </cell>
          <cell r="H106">
            <v>4.478</v>
          </cell>
          <cell r="I106">
            <v>-0.195</v>
          </cell>
          <cell r="J106">
            <v>3.808</v>
          </cell>
          <cell r="K106">
            <v>0.26</v>
          </cell>
          <cell r="L106">
            <v>4.263</v>
          </cell>
        </row>
        <row r="107">
          <cell r="A107">
            <v>39934</v>
          </cell>
          <cell r="B107">
            <v>4.007</v>
          </cell>
          <cell r="C107">
            <v>-0.25</v>
          </cell>
          <cell r="D107">
            <v>3.757</v>
          </cell>
          <cell r="E107">
            <v>0</v>
          </cell>
          <cell r="F107">
            <v>4.007</v>
          </cell>
          <cell r="G107">
            <v>0.475</v>
          </cell>
          <cell r="H107">
            <v>4.482</v>
          </cell>
          <cell r="I107">
            <v>-0.195</v>
          </cell>
          <cell r="J107">
            <v>3.812</v>
          </cell>
          <cell r="K107">
            <v>0.26</v>
          </cell>
          <cell r="L107">
            <v>4.267</v>
          </cell>
        </row>
        <row r="108">
          <cell r="A108">
            <v>39965</v>
          </cell>
          <cell r="B108">
            <v>4.047</v>
          </cell>
          <cell r="C108">
            <v>-0.25</v>
          </cell>
          <cell r="D108">
            <v>3.797</v>
          </cell>
          <cell r="E108">
            <v>0</v>
          </cell>
          <cell r="F108">
            <v>4.047</v>
          </cell>
          <cell r="G108">
            <v>0.475</v>
          </cell>
          <cell r="H108">
            <v>4.522</v>
          </cell>
          <cell r="I108">
            <v>-0.195</v>
          </cell>
          <cell r="J108">
            <v>3.852</v>
          </cell>
          <cell r="K108">
            <v>0.26</v>
          </cell>
          <cell r="L108">
            <v>4.307</v>
          </cell>
        </row>
        <row r="109">
          <cell r="A109">
            <v>39995</v>
          </cell>
          <cell r="B109">
            <v>4.092</v>
          </cell>
          <cell r="C109">
            <v>-0.25</v>
          </cell>
          <cell r="D109">
            <v>3.842</v>
          </cell>
          <cell r="E109">
            <v>0</v>
          </cell>
          <cell r="F109">
            <v>4.092</v>
          </cell>
          <cell r="G109">
            <v>0.475</v>
          </cell>
          <cell r="H109">
            <v>4.567</v>
          </cell>
          <cell r="I109">
            <v>-0.195</v>
          </cell>
          <cell r="J109">
            <v>3.897</v>
          </cell>
          <cell r="K109">
            <v>0.26</v>
          </cell>
          <cell r="L109">
            <v>4.352</v>
          </cell>
        </row>
        <row r="110">
          <cell r="A110">
            <v>40026</v>
          </cell>
          <cell r="B110">
            <v>4.131</v>
          </cell>
          <cell r="C110">
            <v>-0.25</v>
          </cell>
          <cell r="D110">
            <v>3.881</v>
          </cell>
          <cell r="E110">
            <v>0</v>
          </cell>
          <cell r="F110">
            <v>4.131</v>
          </cell>
          <cell r="G110">
            <v>0.475</v>
          </cell>
          <cell r="H110">
            <v>4.606</v>
          </cell>
          <cell r="I110">
            <v>-0.195</v>
          </cell>
          <cell r="J110">
            <v>3.936</v>
          </cell>
          <cell r="K110">
            <v>0.26</v>
          </cell>
          <cell r="L110">
            <v>4.391</v>
          </cell>
        </row>
        <row r="111">
          <cell r="A111">
            <v>40057</v>
          </cell>
          <cell r="B111">
            <v>4.12</v>
          </cell>
          <cell r="C111">
            <v>-0.25</v>
          </cell>
          <cell r="D111">
            <v>3.87</v>
          </cell>
          <cell r="E111">
            <v>0</v>
          </cell>
          <cell r="F111">
            <v>4.12</v>
          </cell>
          <cell r="G111">
            <v>0.475</v>
          </cell>
          <cell r="H111">
            <v>4.595</v>
          </cell>
          <cell r="I111">
            <v>-0.195</v>
          </cell>
          <cell r="J111">
            <v>3.925</v>
          </cell>
          <cell r="K111">
            <v>0.26</v>
          </cell>
          <cell r="L111">
            <v>4.38</v>
          </cell>
        </row>
        <row r="112">
          <cell r="A112">
            <v>40087</v>
          </cell>
          <cell r="B112">
            <v>4.135</v>
          </cell>
          <cell r="C112">
            <v>-0.25</v>
          </cell>
          <cell r="D112">
            <v>3.885</v>
          </cell>
          <cell r="E112">
            <v>0</v>
          </cell>
          <cell r="F112">
            <v>4.135</v>
          </cell>
          <cell r="G112">
            <v>0.475</v>
          </cell>
          <cell r="H112">
            <v>4.61</v>
          </cell>
          <cell r="I112">
            <v>-0.195</v>
          </cell>
          <cell r="J112">
            <v>3.94</v>
          </cell>
          <cell r="K112">
            <v>0.26</v>
          </cell>
          <cell r="L112">
            <v>4.395</v>
          </cell>
        </row>
        <row r="113">
          <cell r="A113">
            <v>40118</v>
          </cell>
          <cell r="B113">
            <v>4.292</v>
          </cell>
          <cell r="C113">
            <v>0.248</v>
          </cell>
          <cell r="D113">
            <v>4.54</v>
          </cell>
          <cell r="E113">
            <v>0</v>
          </cell>
          <cell r="F113">
            <v>4.292</v>
          </cell>
          <cell r="G113">
            <v>0.5</v>
          </cell>
          <cell r="H113">
            <v>4.792</v>
          </cell>
          <cell r="I113">
            <v>-0.13</v>
          </cell>
          <cell r="J113">
            <v>4.162</v>
          </cell>
          <cell r="K113">
            <v>0.25</v>
          </cell>
          <cell r="L113">
            <v>4.542</v>
          </cell>
        </row>
        <row r="114">
          <cell r="A114">
            <v>40148</v>
          </cell>
          <cell r="B114">
            <v>4.452</v>
          </cell>
          <cell r="C114">
            <v>0.308</v>
          </cell>
          <cell r="D114">
            <v>4.76</v>
          </cell>
          <cell r="E114">
            <v>0</v>
          </cell>
          <cell r="F114">
            <v>4.452</v>
          </cell>
          <cell r="G114">
            <v>0.57</v>
          </cell>
          <cell r="H114">
            <v>5.022</v>
          </cell>
          <cell r="I114">
            <v>-0.13</v>
          </cell>
          <cell r="J114">
            <v>4.322</v>
          </cell>
          <cell r="K114">
            <v>0.25</v>
          </cell>
          <cell r="L114">
            <v>4.702</v>
          </cell>
        </row>
        <row r="115">
          <cell r="A115">
            <v>40179</v>
          </cell>
          <cell r="B115">
            <v>4.4795</v>
          </cell>
          <cell r="C115">
            <v>0.378</v>
          </cell>
          <cell r="D115">
            <v>4.8575</v>
          </cell>
          <cell r="E115">
            <v>0</v>
          </cell>
          <cell r="F115">
            <v>4.4795</v>
          </cell>
          <cell r="G115">
            <v>0.57</v>
          </cell>
          <cell r="H115">
            <v>5.0495</v>
          </cell>
          <cell r="I115">
            <v>-0.13</v>
          </cell>
          <cell r="J115">
            <v>4.3495</v>
          </cell>
          <cell r="K115">
            <v>0.25</v>
          </cell>
          <cell r="L115">
            <v>4.7295</v>
          </cell>
        </row>
        <row r="116">
          <cell r="A116">
            <v>40210</v>
          </cell>
          <cell r="B116">
            <v>4.3955</v>
          </cell>
          <cell r="C116">
            <v>0.248</v>
          </cell>
          <cell r="D116">
            <v>4.6435</v>
          </cell>
          <cell r="E116">
            <v>0</v>
          </cell>
          <cell r="F116">
            <v>4.3955</v>
          </cell>
          <cell r="G116">
            <v>0.57</v>
          </cell>
          <cell r="H116">
            <v>4.9655</v>
          </cell>
          <cell r="I116">
            <v>-0.13</v>
          </cell>
          <cell r="J116">
            <v>4.2655</v>
          </cell>
          <cell r="K116">
            <v>0.25</v>
          </cell>
          <cell r="L116">
            <v>4.6455</v>
          </cell>
        </row>
        <row r="117">
          <cell r="A117">
            <v>40238</v>
          </cell>
          <cell r="B117">
            <v>4.2605</v>
          </cell>
          <cell r="C117">
            <v>0.068</v>
          </cell>
          <cell r="D117">
            <v>4.3285</v>
          </cell>
          <cell r="E117">
            <v>0</v>
          </cell>
          <cell r="F117">
            <v>4.2605</v>
          </cell>
          <cell r="G117">
            <v>0.57</v>
          </cell>
          <cell r="H117">
            <v>4.8305</v>
          </cell>
          <cell r="I117">
            <v>-0.13</v>
          </cell>
          <cell r="J117">
            <v>4.1305</v>
          </cell>
          <cell r="K117">
            <v>0.25</v>
          </cell>
          <cell r="L117">
            <v>4.5105</v>
          </cell>
        </row>
        <row r="118">
          <cell r="A118">
            <v>40269</v>
          </cell>
          <cell r="B118">
            <v>4.1105</v>
          </cell>
          <cell r="C118">
            <v>-0.25</v>
          </cell>
          <cell r="D118">
            <v>3.8605</v>
          </cell>
          <cell r="E118">
            <v>0</v>
          </cell>
          <cell r="F118">
            <v>4.1105</v>
          </cell>
          <cell r="G118">
            <v>0.475</v>
          </cell>
          <cell r="H118">
            <v>4.5855</v>
          </cell>
          <cell r="I118">
            <v>-0.195</v>
          </cell>
          <cell r="J118">
            <v>3.9155</v>
          </cell>
          <cell r="K118">
            <v>0.26</v>
          </cell>
          <cell r="L118">
            <v>4.3705</v>
          </cell>
        </row>
        <row r="119">
          <cell r="A119">
            <v>40299</v>
          </cell>
          <cell r="B119">
            <v>4.1145</v>
          </cell>
          <cell r="C119">
            <v>-0.25</v>
          </cell>
          <cell r="D119">
            <v>3.8645</v>
          </cell>
          <cell r="E119">
            <v>0</v>
          </cell>
          <cell r="F119">
            <v>4.1145</v>
          </cell>
          <cell r="G119">
            <v>0.475</v>
          </cell>
          <cell r="H119">
            <v>4.5895</v>
          </cell>
          <cell r="I119">
            <v>-0.195</v>
          </cell>
          <cell r="J119">
            <v>3.9195</v>
          </cell>
          <cell r="K119">
            <v>0.26</v>
          </cell>
          <cell r="L119">
            <v>4.3745</v>
          </cell>
        </row>
        <row r="120">
          <cell r="A120">
            <v>40330</v>
          </cell>
          <cell r="B120">
            <v>4.1545</v>
          </cell>
          <cell r="C120">
            <v>-0.25</v>
          </cell>
          <cell r="D120">
            <v>3.9045</v>
          </cell>
          <cell r="E120">
            <v>0</v>
          </cell>
          <cell r="F120">
            <v>4.1545</v>
          </cell>
          <cell r="G120">
            <v>0.475</v>
          </cell>
          <cell r="H120">
            <v>4.6295</v>
          </cell>
          <cell r="I120">
            <v>-0.195</v>
          </cell>
          <cell r="J120">
            <v>3.9595</v>
          </cell>
          <cell r="K120">
            <v>0.26</v>
          </cell>
          <cell r="L120">
            <v>4.4145</v>
          </cell>
        </row>
        <row r="121">
          <cell r="A121">
            <v>40360</v>
          </cell>
          <cell r="B121">
            <v>4.1995</v>
          </cell>
          <cell r="C121">
            <v>-0.25</v>
          </cell>
          <cell r="D121">
            <v>3.9495</v>
          </cell>
          <cell r="E121">
            <v>0</v>
          </cell>
          <cell r="F121">
            <v>4.1995</v>
          </cell>
          <cell r="G121">
            <v>0.475</v>
          </cell>
          <cell r="H121">
            <v>4.6745</v>
          </cell>
          <cell r="I121">
            <v>-0.195</v>
          </cell>
          <cell r="J121">
            <v>4.0045</v>
          </cell>
          <cell r="K121">
            <v>0.26</v>
          </cell>
          <cell r="L121">
            <v>4.4595</v>
          </cell>
        </row>
        <row r="122">
          <cell r="A122">
            <v>40391</v>
          </cell>
          <cell r="B122">
            <v>4.2385</v>
          </cell>
          <cell r="C122">
            <v>-0.25</v>
          </cell>
          <cell r="D122">
            <v>3.9885</v>
          </cell>
          <cell r="E122">
            <v>0</v>
          </cell>
          <cell r="F122">
            <v>4.2385</v>
          </cell>
          <cell r="G122">
            <v>0.475</v>
          </cell>
          <cell r="H122">
            <v>4.7135</v>
          </cell>
          <cell r="I122">
            <v>-0.195</v>
          </cell>
          <cell r="J122">
            <v>4.0435</v>
          </cell>
          <cell r="K122">
            <v>0.26</v>
          </cell>
          <cell r="L122">
            <v>4.4985</v>
          </cell>
        </row>
        <row r="123">
          <cell r="A123">
            <v>40422</v>
          </cell>
          <cell r="B123">
            <v>4.2275</v>
          </cell>
          <cell r="C123">
            <v>-0.25</v>
          </cell>
          <cell r="D123">
            <v>3.9775</v>
          </cell>
          <cell r="E123">
            <v>0</v>
          </cell>
          <cell r="F123">
            <v>4.2275</v>
          </cell>
          <cell r="G123">
            <v>0.475</v>
          </cell>
          <cell r="H123">
            <v>4.7025</v>
          </cell>
          <cell r="I123">
            <v>-0.195</v>
          </cell>
          <cell r="J123">
            <v>4.0325</v>
          </cell>
          <cell r="K123">
            <v>0.26</v>
          </cell>
          <cell r="L123">
            <v>4.4875</v>
          </cell>
        </row>
        <row r="124">
          <cell r="A124">
            <v>40452</v>
          </cell>
          <cell r="B124">
            <v>4.2425</v>
          </cell>
          <cell r="C124">
            <v>-0.25</v>
          </cell>
          <cell r="D124">
            <v>3.9925</v>
          </cell>
          <cell r="E124">
            <v>0</v>
          </cell>
          <cell r="F124">
            <v>4.2425</v>
          </cell>
          <cell r="G124">
            <v>0.475</v>
          </cell>
          <cell r="H124">
            <v>4.7175</v>
          </cell>
          <cell r="I124">
            <v>-0.195</v>
          </cell>
          <cell r="J124">
            <v>4.0475</v>
          </cell>
          <cell r="K124">
            <v>0.26</v>
          </cell>
          <cell r="L124">
            <v>4.5025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0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37212</v>
          </cell>
          <cell r="B7">
            <v>17.1</v>
          </cell>
          <cell r="C7">
            <v>19.75</v>
          </cell>
          <cell r="D7">
            <v>17.1</v>
          </cell>
          <cell r="E7">
            <v>21.85</v>
          </cell>
          <cell r="F7">
            <v>20.25</v>
          </cell>
          <cell r="G7">
            <v>18.1</v>
          </cell>
        </row>
        <row r="7">
          <cell r="I7">
            <v>20.25</v>
          </cell>
        </row>
        <row r="7">
          <cell r="R7">
            <v>23.7999897003174</v>
          </cell>
        </row>
        <row r="8">
          <cell r="A8">
            <v>37214</v>
          </cell>
          <cell r="B8">
            <v>17.2</v>
          </cell>
          <cell r="C8">
            <v>19.25</v>
          </cell>
          <cell r="D8">
            <v>19</v>
          </cell>
          <cell r="E8">
            <v>20.5</v>
          </cell>
          <cell r="F8">
            <v>19.68</v>
          </cell>
          <cell r="G8">
            <v>18.2</v>
          </cell>
        </row>
        <row r="8">
          <cell r="I8">
            <v>19.68</v>
          </cell>
        </row>
        <row r="8">
          <cell r="R8">
            <v>30.4999954223633</v>
          </cell>
        </row>
        <row r="9">
          <cell r="A9">
            <v>37215</v>
          </cell>
          <cell r="B9">
            <v>20</v>
          </cell>
          <cell r="C9">
            <v>22</v>
          </cell>
          <cell r="D9">
            <v>19</v>
          </cell>
          <cell r="E9">
            <v>22.75</v>
          </cell>
          <cell r="F9">
            <v>22.25</v>
          </cell>
          <cell r="G9">
            <v>21</v>
          </cell>
        </row>
        <row r="9">
          <cell r="I9">
            <v>20.1749992370605</v>
          </cell>
        </row>
        <row r="9">
          <cell r="R9">
            <v>30.4999954223633</v>
          </cell>
        </row>
        <row r="10">
          <cell r="A10">
            <v>37216</v>
          </cell>
          <cell r="B10">
            <v>20</v>
          </cell>
          <cell r="C10">
            <v>22</v>
          </cell>
          <cell r="D10">
            <v>19</v>
          </cell>
          <cell r="E10">
            <v>22.75</v>
          </cell>
          <cell r="F10">
            <v>22.25</v>
          </cell>
          <cell r="G10">
            <v>21</v>
          </cell>
        </row>
        <row r="10">
          <cell r="I10">
            <v>20.1749992370605</v>
          </cell>
        </row>
        <row r="10">
          <cell r="R10">
            <v>30.4999954223633</v>
          </cell>
        </row>
        <row r="11">
          <cell r="A11">
            <v>37218</v>
          </cell>
          <cell r="B11">
            <v>20</v>
          </cell>
          <cell r="C11">
            <v>22</v>
          </cell>
          <cell r="D11">
            <v>19</v>
          </cell>
          <cell r="E11">
            <v>22.75</v>
          </cell>
          <cell r="F11">
            <v>22.25</v>
          </cell>
          <cell r="G11">
            <v>21</v>
          </cell>
        </row>
        <row r="11">
          <cell r="I11">
            <v>20.1749992370605</v>
          </cell>
        </row>
        <row r="11">
          <cell r="R11">
            <v>30.4999954223633</v>
          </cell>
        </row>
        <row r="12">
          <cell r="A12">
            <v>37219</v>
          </cell>
          <cell r="B12">
            <v>20</v>
          </cell>
          <cell r="C12">
            <v>22</v>
          </cell>
          <cell r="D12">
            <v>19</v>
          </cell>
          <cell r="E12">
            <v>22.75</v>
          </cell>
          <cell r="F12">
            <v>22.25</v>
          </cell>
          <cell r="G12">
            <v>21</v>
          </cell>
        </row>
        <row r="12">
          <cell r="I12">
            <v>26</v>
          </cell>
        </row>
        <row r="12">
          <cell r="R12">
            <v>23.7999897003174</v>
          </cell>
        </row>
        <row r="13">
          <cell r="A13">
            <v>37221</v>
          </cell>
          <cell r="B13">
            <v>20</v>
          </cell>
          <cell r="C13">
            <v>22</v>
          </cell>
          <cell r="D13">
            <v>19</v>
          </cell>
          <cell r="E13">
            <v>22.75</v>
          </cell>
          <cell r="F13">
            <v>22.25</v>
          </cell>
          <cell r="G13">
            <v>21</v>
          </cell>
        </row>
        <row r="13">
          <cell r="I13">
            <v>20.1749992370605</v>
          </cell>
        </row>
        <row r="13">
          <cell r="R13">
            <v>30.499991607666</v>
          </cell>
        </row>
        <row r="14">
          <cell r="A14">
            <v>37222</v>
          </cell>
          <cell r="B14">
            <v>20</v>
          </cell>
          <cell r="C14">
            <v>22</v>
          </cell>
          <cell r="D14">
            <v>19</v>
          </cell>
          <cell r="E14">
            <v>22.75</v>
          </cell>
          <cell r="F14">
            <v>22.25</v>
          </cell>
          <cell r="G14">
            <v>21</v>
          </cell>
        </row>
        <row r="14">
          <cell r="I14">
            <v>20.1749992370605</v>
          </cell>
        </row>
        <row r="14">
          <cell r="R14">
            <v>30.4999954223633</v>
          </cell>
        </row>
        <row r="15">
          <cell r="A15">
            <v>37223</v>
          </cell>
          <cell r="B15">
            <v>20</v>
          </cell>
          <cell r="C15">
            <v>22</v>
          </cell>
          <cell r="D15">
            <v>19</v>
          </cell>
          <cell r="E15">
            <v>22.75</v>
          </cell>
          <cell r="F15">
            <v>22.25</v>
          </cell>
          <cell r="G15">
            <v>21</v>
          </cell>
        </row>
        <row r="15">
          <cell r="I15">
            <v>20.1749992370605</v>
          </cell>
        </row>
        <row r="15">
          <cell r="R15">
            <v>30.4999954223633</v>
          </cell>
        </row>
        <row r="16">
          <cell r="A16">
            <v>37224</v>
          </cell>
          <cell r="B16">
            <v>20</v>
          </cell>
          <cell r="C16">
            <v>22</v>
          </cell>
          <cell r="D16">
            <v>19</v>
          </cell>
          <cell r="E16">
            <v>22.75</v>
          </cell>
          <cell r="F16">
            <v>22.25</v>
          </cell>
          <cell r="G16">
            <v>21</v>
          </cell>
        </row>
        <row r="16">
          <cell r="I16">
            <v>20.1749992370605</v>
          </cell>
        </row>
        <row r="16">
          <cell r="R16">
            <v>30.4999954223633</v>
          </cell>
        </row>
        <row r="17">
          <cell r="A17">
            <v>37225</v>
          </cell>
          <cell r="B17">
            <v>20</v>
          </cell>
          <cell r="C17">
            <v>22</v>
          </cell>
          <cell r="D17">
            <v>19</v>
          </cell>
          <cell r="E17">
            <v>22.75</v>
          </cell>
          <cell r="F17">
            <v>22.25</v>
          </cell>
          <cell r="G17">
            <v>21</v>
          </cell>
        </row>
        <row r="17">
          <cell r="I17">
            <v>20.1749992370605</v>
          </cell>
        </row>
        <row r="17">
          <cell r="R17">
            <v>30.4999954223633</v>
          </cell>
        </row>
        <row r="18">
          <cell r="A18">
            <v>37226</v>
          </cell>
          <cell r="B18">
            <v>26.5</v>
          </cell>
          <cell r="C18">
            <v>31</v>
          </cell>
          <cell r="D18">
            <v>31</v>
          </cell>
          <cell r="E18">
            <v>31.25</v>
          </cell>
          <cell r="F18">
            <v>29.25</v>
          </cell>
          <cell r="G18">
            <v>27.5</v>
          </cell>
        </row>
        <row r="18">
          <cell r="I18">
            <v>36.65</v>
          </cell>
        </row>
        <row r="18">
          <cell r="R18">
            <v>39.6799963378906</v>
          </cell>
        </row>
        <row r="19">
          <cell r="A19">
            <v>37228</v>
          </cell>
          <cell r="B19">
            <v>26.5</v>
          </cell>
          <cell r="C19">
            <v>31</v>
          </cell>
          <cell r="D19">
            <v>31</v>
          </cell>
          <cell r="E19">
            <v>31.25</v>
          </cell>
          <cell r="F19">
            <v>29.25</v>
          </cell>
          <cell r="G19">
            <v>27.5</v>
          </cell>
        </row>
        <row r="19">
          <cell r="I19">
            <v>36.65</v>
          </cell>
        </row>
        <row r="19">
          <cell r="R19">
            <v>45.9500001525879</v>
          </cell>
        </row>
        <row r="20">
          <cell r="A20">
            <v>37229</v>
          </cell>
          <cell r="B20">
            <v>26.5</v>
          </cell>
          <cell r="C20">
            <v>31</v>
          </cell>
          <cell r="D20">
            <v>31</v>
          </cell>
          <cell r="E20">
            <v>31.25</v>
          </cell>
          <cell r="F20">
            <v>29.25</v>
          </cell>
          <cell r="G20">
            <v>27.5</v>
          </cell>
        </row>
        <row r="20">
          <cell r="I20">
            <v>36.65</v>
          </cell>
        </row>
        <row r="20">
          <cell r="R20">
            <v>45.9500001525879</v>
          </cell>
        </row>
        <row r="21">
          <cell r="A21">
            <v>37230</v>
          </cell>
          <cell r="B21">
            <v>26.5</v>
          </cell>
          <cell r="C21">
            <v>31</v>
          </cell>
          <cell r="D21">
            <v>31</v>
          </cell>
          <cell r="E21">
            <v>31.25</v>
          </cell>
          <cell r="F21">
            <v>29.25</v>
          </cell>
          <cell r="G21">
            <v>27.5</v>
          </cell>
        </row>
        <row r="21">
          <cell r="I21">
            <v>36.65</v>
          </cell>
        </row>
        <row r="21">
          <cell r="R21">
            <v>45.9500001525879</v>
          </cell>
        </row>
        <row r="22">
          <cell r="A22">
            <v>37231</v>
          </cell>
          <cell r="B22">
            <v>26.5</v>
          </cell>
          <cell r="C22">
            <v>31</v>
          </cell>
          <cell r="D22">
            <v>31</v>
          </cell>
          <cell r="E22">
            <v>31.25</v>
          </cell>
          <cell r="F22">
            <v>29.25</v>
          </cell>
          <cell r="G22">
            <v>27.5</v>
          </cell>
        </row>
        <row r="22">
          <cell r="I22">
            <v>36.65</v>
          </cell>
        </row>
        <row r="22">
          <cell r="R22">
            <v>45.9500001525879</v>
          </cell>
        </row>
        <row r="23">
          <cell r="A23">
            <v>37232</v>
          </cell>
          <cell r="B23">
            <v>26.5</v>
          </cell>
          <cell r="C23">
            <v>31</v>
          </cell>
          <cell r="D23">
            <v>31</v>
          </cell>
          <cell r="E23">
            <v>31.25</v>
          </cell>
          <cell r="F23">
            <v>29.25</v>
          </cell>
          <cell r="G23">
            <v>27.5</v>
          </cell>
        </row>
        <row r="23">
          <cell r="I23">
            <v>36.65</v>
          </cell>
        </row>
        <row r="23">
          <cell r="R23">
            <v>45.9500001525879</v>
          </cell>
        </row>
        <row r="24">
          <cell r="A24">
            <v>37233</v>
          </cell>
          <cell r="B24">
            <v>26.5</v>
          </cell>
          <cell r="C24">
            <v>31</v>
          </cell>
          <cell r="D24">
            <v>31</v>
          </cell>
          <cell r="E24">
            <v>31.25</v>
          </cell>
          <cell r="F24">
            <v>29.25</v>
          </cell>
          <cell r="G24">
            <v>27.5</v>
          </cell>
        </row>
        <row r="24">
          <cell r="I24">
            <v>32.5</v>
          </cell>
        </row>
        <row r="24">
          <cell r="R24">
            <v>39.6800001525879</v>
          </cell>
        </row>
        <row r="25">
          <cell r="A25">
            <v>37235</v>
          </cell>
          <cell r="B25">
            <v>26.5</v>
          </cell>
          <cell r="C25">
            <v>31</v>
          </cell>
          <cell r="D25">
            <v>31</v>
          </cell>
          <cell r="E25">
            <v>31.25</v>
          </cell>
          <cell r="F25">
            <v>29.25</v>
          </cell>
          <cell r="G25">
            <v>27.5</v>
          </cell>
        </row>
        <row r="25">
          <cell r="I25">
            <v>25</v>
          </cell>
        </row>
        <row r="25">
          <cell r="R25">
            <v>45.9500001525879</v>
          </cell>
        </row>
        <row r="26">
          <cell r="A26">
            <v>37236</v>
          </cell>
          <cell r="B26">
            <v>26.5</v>
          </cell>
          <cell r="C26">
            <v>31</v>
          </cell>
          <cell r="D26">
            <v>31</v>
          </cell>
          <cell r="E26">
            <v>31.25</v>
          </cell>
          <cell r="F26">
            <v>29.25</v>
          </cell>
          <cell r="G26">
            <v>27.5</v>
          </cell>
        </row>
        <row r="26">
          <cell r="I26">
            <v>25</v>
          </cell>
        </row>
        <row r="26">
          <cell r="R26">
            <v>45.9500001525879</v>
          </cell>
        </row>
        <row r="27">
          <cell r="A27">
            <v>37237</v>
          </cell>
          <cell r="B27">
            <v>26.5</v>
          </cell>
          <cell r="C27">
            <v>31</v>
          </cell>
          <cell r="D27">
            <v>31</v>
          </cell>
          <cell r="E27">
            <v>31.25</v>
          </cell>
          <cell r="F27">
            <v>29.25</v>
          </cell>
          <cell r="G27">
            <v>27.5</v>
          </cell>
        </row>
        <row r="27">
          <cell r="I27">
            <v>25</v>
          </cell>
        </row>
        <row r="27">
          <cell r="R27">
            <v>45.9500001525879</v>
          </cell>
        </row>
        <row r="28">
          <cell r="A28">
            <v>37238</v>
          </cell>
          <cell r="B28">
            <v>26.5</v>
          </cell>
          <cell r="C28">
            <v>31</v>
          </cell>
          <cell r="D28">
            <v>31</v>
          </cell>
          <cell r="E28">
            <v>31.25</v>
          </cell>
          <cell r="F28">
            <v>29.25</v>
          </cell>
          <cell r="G28">
            <v>27.5</v>
          </cell>
        </row>
        <row r="28">
          <cell r="I28">
            <v>25</v>
          </cell>
        </row>
        <row r="28">
          <cell r="R28">
            <v>45.9500001525879</v>
          </cell>
        </row>
        <row r="29">
          <cell r="A29">
            <v>37239</v>
          </cell>
          <cell r="B29">
            <v>26.5</v>
          </cell>
          <cell r="C29">
            <v>31</v>
          </cell>
          <cell r="D29">
            <v>31</v>
          </cell>
          <cell r="E29">
            <v>31.25</v>
          </cell>
          <cell r="F29">
            <v>29.25</v>
          </cell>
          <cell r="G29">
            <v>27.5</v>
          </cell>
        </row>
        <row r="29">
          <cell r="I29">
            <v>25</v>
          </cell>
        </row>
        <row r="29">
          <cell r="R29">
            <v>45.9500001525879</v>
          </cell>
        </row>
        <row r="30">
          <cell r="A30">
            <v>37240</v>
          </cell>
          <cell r="B30">
            <v>26.5</v>
          </cell>
          <cell r="C30">
            <v>31</v>
          </cell>
          <cell r="D30">
            <v>31</v>
          </cell>
          <cell r="E30">
            <v>31.25</v>
          </cell>
          <cell r="F30">
            <v>29.25</v>
          </cell>
          <cell r="G30">
            <v>27.5</v>
          </cell>
        </row>
        <row r="30">
          <cell r="I30">
            <v>31</v>
          </cell>
        </row>
        <row r="30">
          <cell r="R30">
            <v>39.6800001525879</v>
          </cell>
        </row>
        <row r="31">
          <cell r="A31">
            <v>37242</v>
          </cell>
          <cell r="B31">
            <v>26.5</v>
          </cell>
          <cell r="C31">
            <v>26</v>
          </cell>
          <cell r="D31">
            <v>26</v>
          </cell>
          <cell r="E31">
            <v>31.25</v>
          </cell>
          <cell r="F31">
            <v>29.25</v>
          </cell>
          <cell r="G31">
            <v>27.5</v>
          </cell>
        </row>
        <row r="31">
          <cell r="I31">
            <v>19.5</v>
          </cell>
        </row>
        <row r="31">
          <cell r="R31">
            <v>45.9500001525879</v>
          </cell>
        </row>
        <row r="32">
          <cell r="A32">
            <v>37256</v>
          </cell>
          <cell r="B32">
            <v>26.5</v>
          </cell>
          <cell r="C32">
            <v>31.5</v>
          </cell>
          <cell r="D32">
            <v>31</v>
          </cell>
          <cell r="E32">
            <v>31.25</v>
          </cell>
          <cell r="F32">
            <v>29.25</v>
          </cell>
          <cell r="G32">
            <v>27.5</v>
          </cell>
        </row>
        <row r="32">
          <cell r="I32">
            <v>31</v>
          </cell>
        </row>
        <row r="32">
          <cell r="R32">
            <v>45.9524999999998</v>
          </cell>
        </row>
        <row r="33">
          <cell r="A33">
            <v>37257</v>
          </cell>
          <cell r="B33">
            <v>29</v>
          </cell>
          <cell r="C33">
            <v>32.25</v>
          </cell>
          <cell r="D33">
            <v>32.25</v>
          </cell>
          <cell r="E33">
            <v>33.15</v>
          </cell>
          <cell r="F33">
            <v>31.7</v>
          </cell>
          <cell r="G33">
            <v>30.5</v>
          </cell>
        </row>
        <row r="33">
          <cell r="I33">
            <v>31.7</v>
          </cell>
        </row>
        <row r="33">
          <cell r="R33">
            <v>63.526620735952</v>
          </cell>
        </row>
        <row r="34">
          <cell r="A34">
            <v>37288</v>
          </cell>
          <cell r="B34">
            <v>28.75</v>
          </cell>
          <cell r="C34">
            <v>31.65</v>
          </cell>
          <cell r="D34">
            <v>31.75</v>
          </cell>
          <cell r="E34">
            <v>32.5</v>
          </cell>
          <cell r="F34">
            <v>31.35</v>
          </cell>
          <cell r="G34">
            <v>30</v>
          </cell>
        </row>
        <row r="34">
          <cell r="I34">
            <v>31.35</v>
          </cell>
        </row>
        <row r="34">
          <cell r="R34">
            <v>63.8799896240234</v>
          </cell>
        </row>
        <row r="35">
          <cell r="A35">
            <v>37316</v>
          </cell>
          <cell r="B35">
            <v>28.75</v>
          </cell>
          <cell r="C35">
            <v>31.5</v>
          </cell>
          <cell r="D35">
            <v>31.5</v>
          </cell>
          <cell r="E35">
            <v>32</v>
          </cell>
          <cell r="F35">
            <v>31.1</v>
          </cell>
          <cell r="G35">
            <v>30</v>
          </cell>
        </row>
        <row r="35">
          <cell r="I35">
            <v>31.1</v>
          </cell>
        </row>
        <row r="35">
          <cell r="R35">
            <v>63.5490570068359</v>
          </cell>
        </row>
        <row r="36">
          <cell r="A36">
            <v>37347</v>
          </cell>
          <cell r="B36">
            <v>29</v>
          </cell>
          <cell r="C36">
            <v>30</v>
          </cell>
          <cell r="D36">
            <v>28</v>
          </cell>
          <cell r="E36">
            <v>29.2</v>
          </cell>
          <cell r="F36">
            <v>29.1</v>
          </cell>
          <cell r="G36">
            <v>31</v>
          </cell>
        </row>
        <row r="36">
          <cell r="I36">
            <v>29.1</v>
          </cell>
        </row>
        <row r="36">
          <cell r="R36">
            <v>52.0542716979981</v>
          </cell>
        </row>
        <row r="37">
          <cell r="A37">
            <v>37377</v>
          </cell>
          <cell r="B37">
            <v>32.25</v>
          </cell>
          <cell r="C37">
            <v>29</v>
          </cell>
          <cell r="D37">
            <v>26.5</v>
          </cell>
          <cell r="E37">
            <v>28.95</v>
          </cell>
          <cell r="F37">
            <v>32.75</v>
          </cell>
          <cell r="G37">
            <v>35.25</v>
          </cell>
        </row>
        <row r="37">
          <cell r="I37">
            <v>28.95</v>
          </cell>
        </row>
        <row r="37">
          <cell r="R37">
            <v>53.0992889404297</v>
          </cell>
        </row>
        <row r="38">
          <cell r="A38">
            <v>37408</v>
          </cell>
          <cell r="B38">
            <v>41.25</v>
          </cell>
          <cell r="C38">
            <v>31</v>
          </cell>
          <cell r="D38">
            <v>28.5</v>
          </cell>
          <cell r="E38">
            <v>35.45</v>
          </cell>
          <cell r="F38">
            <v>38.75</v>
          </cell>
          <cell r="G38">
            <v>46.25</v>
          </cell>
        </row>
        <row r="38">
          <cell r="I38">
            <v>35.45</v>
          </cell>
        </row>
        <row r="38">
          <cell r="R38">
            <v>54.1543922424316</v>
          </cell>
        </row>
        <row r="39">
          <cell r="A39">
            <v>37438</v>
          </cell>
          <cell r="B39">
            <v>54</v>
          </cell>
          <cell r="C39">
            <v>45</v>
          </cell>
          <cell r="D39">
            <v>42</v>
          </cell>
          <cell r="E39">
            <v>48</v>
          </cell>
          <cell r="F39">
            <v>47.25</v>
          </cell>
          <cell r="G39">
            <v>61</v>
          </cell>
        </row>
        <row r="39">
          <cell r="I39">
            <v>47.25</v>
          </cell>
        </row>
        <row r="39">
          <cell r="R39">
            <v>49.0287222080909</v>
          </cell>
        </row>
        <row r="40">
          <cell r="A40">
            <v>37469</v>
          </cell>
          <cell r="B40">
            <v>60</v>
          </cell>
          <cell r="C40">
            <v>52.5</v>
          </cell>
          <cell r="D40">
            <v>50</v>
          </cell>
          <cell r="E40">
            <v>54.25</v>
          </cell>
          <cell r="F40">
            <v>55.25</v>
          </cell>
          <cell r="G40">
            <v>70</v>
          </cell>
        </row>
        <row r="40">
          <cell r="I40">
            <v>54.25</v>
          </cell>
        </row>
        <row r="40">
          <cell r="R40">
            <v>49.8691754593219</v>
          </cell>
        </row>
        <row r="41">
          <cell r="A41">
            <v>37500</v>
          </cell>
          <cell r="B41">
            <v>46.5</v>
          </cell>
          <cell r="C41">
            <v>45.5</v>
          </cell>
          <cell r="D41">
            <v>42</v>
          </cell>
          <cell r="E41">
            <v>47</v>
          </cell>
          <cell r="F41">
            <v>46.75</v>
          </cell>
          <cell r="G41">
            <v>53.5</v>
          </cell>
        </row>
        <row r="41">
          <cell r="I41">
            <v>46.75</v>
          </cell>
        </row>
        <row r="41">
          <cell r="R41">
            <v>50.0991193461239</v>
          </cell>
        </row>
        <row r="42">
          <cell r="A42">
            <v>37530</v>
          </cell>
          <cell r="B42">
            <v>36.5</v>
          </cell>
          <cell r="C42">
            <v>39</v>
          </cell>
          <cell r="D42">
            <v>38</v>
          </cell>
          <cell r="E42">
            <v>37.9</v>
          </cell>
          <cell r="F42">
            <v>38</v>
          </cell>
          <cell r="G42">
            <v>39</v>
          </cell>
        </row>
        <row r="42">
          <cell r="I42">
            <v>37.9</v>
          </cell>
        </row>
        <row r="42">
          <cell r="R42">
            <v>58.7068508596049</v>
          </cell>
        </row>
        <row r="43">
          <cell r="A43">
            <v>37561</v>
          </cell>
          <cell r="B43">
            <v>34.5</v>
          </cell>
          <cell r="C43">
            <v>37.5</v>
          </cell>
          <cell r="D43">
            <v>36.5</v>
          </cell>
          <cell r="E43">
            <v>38.9</v>
          </cell>
          <cell r="F43">
            <v>37</v>
          </cell>
          <cell r="G43">
            <v>36.5</v>
          </cell>
        </row>
        <row r="43">
          <cell r="I43">
            <v>37</v>
          </cell>
        </row>
        <row r="43">
          <cell r="R43">
            <v>64.6545057708726</v>
          </cell>
        </row>
        <row r="44">
          <cell r="A44">
            <v>37591</v>
          </cell>
          <cell r="B44">
            <v>35.75</v>
          </cell>
          <cell r="C44">
            <v>37.5</v>
          </cell>
          <cell r="D44">
            <v>37</v>
          </cell>
          <cell r="E44">
            <v>39.9</v>
          </cell>
          <cell r="F44">
            <v>39</v>
          </cell>
          <cell r="G44">
            <v>37.75</v>
          </cell>
        </row>
        <row r="44">
          <cell r="I44">
            <v>39</v>
          </cell>
        </row>
        <row r="44">
          <cell r="R44">
            <v>69.129069927967</v>
          </cell>
        </row>
        <row r="45">
          <cell r="A45">
            <v>37622</v>
          </cell>
          <cell r="B45">
            <v>35.75</v>
          </cell>
          <cell r="C45">
            <v>42.5</v>
          </cell>
          <cell r="D45">
            <v>42</v>
          </cell>
          <cell r="E45">
            <v>41.8</v>
          </cell>
          <cell r="F45">
            <v>39.25</v>
          </cell>
          <cell r="G45">
            <v>37.75</v>
          </cell>
        </row>
        <row r="45">
          <cell r="I45">
            <v>39.25</v>
          </cell>
        </row>
        <row r="45">
          <cell r="R45">
            <v>51.4355362995648</v>
          </cell>
        </row>
        <row r="46">
          <cell r="A46">
            <v>37653</v>
          </cell>
          <cell r="B46">
            <v>35.75</v>
          </cell>
          <cell r="C46">
            <v>40.75</v>
          </cell>
          <cell r="D46">
            <v>40</v>
          </cell>
          <cell r="E46">
            <v>39.8</v>
          </cell>
          <cell r="F46">
            <v>37.75</v>
          </cell>
          <cell r="G46">
            <v>37.75</v>
          </cell>
        </row>
        <row r="46">
          <cell r="I46">
            <v>37.75</v>
          </cell>
        </row>
        <row r="46">
          <cell r="R46">
            <v>50.2964255478494</v>
          </cell>
        </row>
        <row r="47">
          <cell r="A47">
            <v>37681</v>
          </cell>
          <cell r="B47">
            <v>35.75</v>
          </cell>
          <cell r="C47">
            <v>39.5</v>
          </cell>
          <cell r="D47">
            <v>38</v>
          </cell>
          <cell r="E47">
            <v>37.8</v>
          </cell>
          <cell r="F47">
            <v>37</v>
          </cell>
          <cell r="G47">
            <v>37.75</v>
          </cell>
        </row>
        <row r="47">
          <cell r="I47">
            <v>37</v>
          </cell>
        </row>
        <row r="47">
          <cell r="R47">
            <v>48.8329639817352</v>
          </cell>
        </row>
        <row r="48">
          <cell r="A48">
            <v>37712</v>
          </cell>
          <cell r="B48">
            <v>34.25</v>
          </cell>
          <cell r="C48">
            <v>36.5</v>
          </cell>
          <cell r="D48">
            <v>33</v>
          </cell>
          <cell r="E48">
            <v>35.75</v>
          </cell>
          <cell r="F48">
            <v>38</v>
          </cell>
          <cell r="G48">
            <v>36.25</v>
          </cell>
        </row>
        <row r="48">
          <cell r="I48">
            <v>35.75</v>
          </cell>
        </row>
        <row r="48">
          <cell r="R48">
            <v>47.0445104640256</v>
          </cell>
        </row>
        <row r="49">
          <cell r="A49">
            <v>37742</v>
          </cell>
          <cell r="B49">
            <v>35.25</v>
          </cell>
          <cell r="C49">
            <v>33</v>
          </cell>
          <cell r="D49">
            <v>29.5</v>
          </cell>
          <cell r="E49">
            <v>36.25</v>
          </cell>
          <cell r="F49">
            <v>38.75</v>
          </cell>
          <cell r="G49">
            <v>37.25</v>
          </cell>
        </row>
        <row r="49">
          <cell r="I49">
            <v>36.25</v>
          </cell>
        </row>
        <row r="49">
          <cell r="R49">
            <v>47.2019403334408</v>
          </cell>
        </row>
        <row r="50">
          <cell r="A50">
            <v>37773</v>
          </cell>
          <cell r="B50">
            <v>41.75</v>
          </cell>
          <cell r="C50">
            <v>34.75</v>
          </cell>
          <cell r="D50">
            <v>31</v>
          </cell>
          <cell r="E50">
            <v>41.25</v>
          </cell>
          <cell r="F50">
            <v>44.75</v>
          </cell>
          <cell r="G50">
            <v>46.25</v>
          </cell>
        </row>
        <row r="50">
          <cell r="I50">
            <v>41.25</v>
          </cell>
        </row>
        <row r="50">
          <cell r="R50">
            <v>47.6827315284993</v>
          </cell>
        </row>
        <row r="51">
          <cell r="A51">
            <v>37803</v>
          </cell>
          <cell r="B51">
            <v>53.75</v>
          </cell>
          <cell r="C51">
            <v>51.5</v>
          </cell>
          <cell r="D51">
            <v>47</v>
          </cell>
          <cell r="E51">
            <v>51.75</v>
          </cell>
          <cell r="F51">
            <v>57.25</v>
          </cell>
          <cell r="G51">
            <v>59.75</v>
          </cell>
        </row>
        <row r="51">
          <cell r="I51">
            <v>51.75</v>
          </cell>
        </row>
        <row r="51">
          <cell r="R51">
            <v>48.2451282330304</v>
          </cell>
        </row>
        <row r="52">
          <cell r="A52">
            <v>37834</v>
          </cell>
          <cell r="B52">
            <v>63.75</v>
          </cell>
          <cell r="C52">
            <v>58.5</v>
          </cell>
          <cell r="D52">
            <v>55</v>
          </cell>
          <cell r="E52">
            <v>60.25</v>
          </cell>
          <cell r="F52">
            <v>63</v>
          </cell>
          <cell r="G52">
            <v>71.75</v>
          </cell>
        </row>
        <row r="52">
          <cell r="I52">
            <v>60.25</v>
          </cell>
        </row>
        <row r="52">
          <cell r="R52">
            <v>48.678784886201</v>
          </cell>
        </row>
        <row r="53">
          <cell r="A53">
            <v>37865</v>
          </cell>
          <cell r="B53">
            <v>50.25</v>
          </cell>
          <cell r="C53">
            <v>47.5</v>
          </cell>
          <cell r="D53">
            <v>44</v>
          </cell>
          <cell r="E53">
            <v>55.25</v>
          </cell>
          <cell r="F53">
            <v>50</v>
          </cell>
          <cell r="G53">
            <v>56.25</v>
          </cell>
        </row>
        <row r="53">
          <cell r="I53">
            <v>50</v>
          </cell>
        </row>
        <row r="53">
          <cell r="R53">
            <v>48.8041642893726</v>
          </cell>
        </row>
        <row r="54">
          <cell r="A54">
            <v>37895</v>
          </cell>
          <cell r="B54">
            <v>37.25</v>
          </cell>
          <cell r="C54">
            <v>43.25</v>
          </cell>
          <cell r="D54">
            <v>41.5</v>
          </cell>
          <cell r="E54">
            <v>38.8</v>
          </cell>
          <cell r="F54">
            <v>38.5</v>
          </cell>
          <cell r="G54">
            <v>39.5</v>
          </cell>
        </row>
        <row r="54">
          <cell r="I54">
            <v>38.5</v>
          </cell>
        </row>
        <row r="54">
          <cell r="R54">
            <v>49.4824910219958</v>
          </cell>
        </row>
        <row r="55">
          <cell r="A55">
            <v>37926</v>
          </cell>
          <cell r="B55">
            <v>36.25</v>
          </cell>
          <cell r="C55">
            <v>39.5</v>
          </cell>
          <cell r="D55">
            <v>38.75</v>
          </cell>
          <cell r="E55">
            <v>40.8</v>
          </cell>
          <cell r="F55">
            <v>38.25</v>
          </cell>
          <cell r="G55">
            <v>38</v>
          </cell>
        </row>
        <row r="55">
          <cell r="I55">
            <v>38.25</v>
          </cell>
        </row>
        <row r="55">
          <cell r="R55">
            <v>52.7722339737494</v>
          </cell>
        </row>
        <row r="56">
          <cell r="A56">
            <v>37956</v>
          </cell>
          <cell r="B56">
            <v>35.75</v>
          </cell>
          <cell r="C56">
            <v>40.75</v>
          </cell>
          <cell r="D56">
            <v>40</v>
          </cell>
          <cell r="E56">
            <v>42.8</v>
          </cell>
          <cell r="F56">
            <v>39.5</v>
          </cell>
          <cell r="G56">
            <v>37.25</v>
          </cell>
        </row>
        <row r="56">
          <cell r="I56">
            <v>39.5</v>
          </cell>
        </row>
        <row r="56">
          <cell r="R56">
            <v>55.4694144394069</v>
          </cell>
        </row>
        <row r="57">
          <cell r="A57">
            <v>37987</v>
          </cell>
          <cell r="B57">
            <v>36.46</v>
          </cell>
          <cell r="C57">
            <v>42.88</v>
          </cell>
          <cell r="D57">
            <v>42.12</v>
          </cell>
          <cell r="E57">
            <v>42.27</v>
          </cell>
          <cell r="F57">
            <v>39.7</v>
          </cell>
          <cell r="G57">
            <v>38.66</v>
          </cell>
        </row>
        <row r="57">
          <cell r="I57">
            <v>39.71</v>
          </cell>
        </row>
        <row r="57">
          <cell r="R57">
            <v>53.7817456199846</v>
          </cell>
        </row>
        <row r="58">
          <cell r="A58">
            <v>38018</v>
          </cell>
          <cell r="B58">
            <v>36.46</v>
          </cell>
          <cell r="C58">
            <v>41.38</v>
          </cell>
          <cell r="D58">
            <v>40.4</v>
          </cell>
          <cell r="E58">
            <v>40.24</v>
          </cell>
          <cell r="F58">
            <v>38.17</v>
          </cell>
          <cell r="G58">
            <v>38.66</v>
          </cell>
        </row>
        <row r="58">
          <cell r="I58">
            <v>38.18</v>
          </cell>
        </row>
        <row r="58">
          <cell r="R58">
            <v>52.4663849908466</v>
          </cell>
        </row>
        <row r="59">
          <cell r="A59">
            <v>38047</v>
          </cell>
          <cell r="B59">
            <v>36.46</v>
          </cell>
          <cell r="C59">
            <v>40.3</v>
          </cell>
          <cell r="D59">
            <v>38.68</v>
          </cell>
          <cell r="E59">
            <v>38.21</v>
          </cell>
          <cell r="F59">
            <v>37.41</v>
          </cell>
          <cell r="G59">
            <v>38.66</v>
          </cell>
        </row>
        <row r="59">
          <cell r="I59">
            <v>37.42</v>
          </cell>
        </row>
        <row r="59">
          <cell r="R59">
            <v>50.3650255722225</v>
          </cell>
        </row>
        <row r="60">
          <cell r="A60">
            <v>38078</v>
          </cell>
          <cell r="B60">
            <v>35.07</v>
          </cell>
          <cell r="C60">
            <v>37.73</v>
          </cell>
          <cell r="D60">
            <v>34.39</v>
          </cell>
          <cell r="E60">
            <v>36.13</v>
          </cell>
          <cell r="F60">
            <v>38.41</v>
          </cell>
          <cell r="G60">
            <v>37.27</v>
          </cell>
        </row>
        <row r="60">
          <cell r="I60">
            <v>36.15</v>
          </cell>
        </row>
        <row r="60">
          <cell r="R60">
            <v>47.3412136807678</v>
          </cell>
        </row>
        <row r="61">
          <cell r="A61">
            <v>38108</v>
          </cell>
          <cell r="B61">
            <v>35.99</v>
          </cell>
          <cell r="C61">
            <v>34.73</v>
          </cell>
          <cell r="D61">
            <v>31.38</v>
          </cell>
          <cell r="E61">
            <v>36.63</v>
          </cell>
          <cell r="F61">
            <v>39.16</v>
          </cell>
          <cell r="G61">
            <v>38.19</v>
          </cell>
        </row>
        <row r="61">
          <cell r="I61">
            <v>36.64</v>
          </cell>
        </row>
        <row r="61">
          <cell r="R61">
            <v>47.3917824467431</v>
          </cell>
        </row>
        <row r="62">
          <cell r="A62">
            <v>38139</v>
          </cell>
          <cell r="B62">
            <v>42.02</v>
          </cell>
          <cell r="C62">
            <v>36.23</v>
          </cell>
          <cell r="D62">
            <v>32.67</v>
          </cell>
          <cell r="E62">
            <v>41.68</v>
          </cell>
          <cell r="F62">
            <v>45.21</v>
          </cell>
          <cell r="G62">
            <v>46.35</v>
          </cell>
        </row>
        <row r="62">
          <cell r="I62">
            <v>41.69</v>
          </cell>
        </row>
        <row r="62">
          <cell r="R62">
            <v>47.9964434793169</v>
          </cell>
        </row>
        <row r="63">
          <cell r="A63">
            <v>38169</v>
          </cell>
          <cell r="B63">
            <v>53.14</v>
          </cell>
          <cell r="C63">
            <v>50.6</v>
          </cell>
          <cell r="D63">
            <v>46.41</v>
          </cell>
          <cell r="E63">
            <v>52.27</v>
          </cell>
          <cell r="F63">
            <v>57.83</v>
          </cell>
          <cell r="G63">
            <v>58.74</v>
          </cell>
        </row>
        <row r="63">
          <cell r="I63">
            <v>52.29</v>
          </cell>
        </row>
        <row r="63">
          <cell r="R63">
            <v>48.6348293206795</v>
          </cell>
        </row>
        <row r="64">
          <cell r="A64">
            <v>38200</v>
          </cell>
          <cell r="B64">
            <v>62.41</v>
          </cell>
          <cell r="C64">
            <v>56.61</v>
          </cell>
          <cell r="D64">
            <v>53.28</v>
          </cell>
          <cell r="E64">
            <v>60.85</v>
          </cell>
          <cell r="F64">
            <v>63.63</v>
          </cell>
          <cell r="G64">
            <v>69.71</v>
          </cell>
        </row>
        <row r="64">
          <cell r="I64">
            <v>60.87</v>
          </cell>
        </row>
        <row r="64">
          <cell r="R64">
            <v>49.1990964548423</v>
          </cell>
        </row>
        <row r="65">
          <cell r="A65">
            <v>38231</v>
          </cell>
          <cell r="B65">
            <v>49.9</v>
          </cell>
          <cell r="C65">
            <v>47.17</v>
          </cell>
          <cell r="D65">
            <v>43.83</v>
          </cell>
          <cell r="E65">
            <v>55.79</v>
          </cell>
          <cell r="F65">
            <v>50.49</v>
          </cell>
          <cell r="G65">
            <v>55.5</v>
          </cell>
        </row>
        <row r="65">
          <cell r="I65">
            <v>50.5</v>
          </cell>
        </row>
        <row r="65">
          <cell r="R65">
            <v>48.9308868118751</v>
          </cell>
        </row>
        <row r="66">
          <cell r="A66">
            <v>38261</v>
          </cell>
          <cell r="B66">
            <v>37.85</v>
          </cell>
          <cell r="C66">
            <v>43.52</v>
          </cell>
          <cell r="D66">
            <v>41.69</v>
          </cell>
          <cell r="E66">
            <v>39.17</v>
          </cell>
          <cell r="F66">
            <v>38.87</v>
          </cell>
          <cell r="G66">
            <v>40.26</v>
          </cell>
        </row>
        <row r="66">
          <cell r="I66">
            <v>38.88</v>
          </cell>
        </row>
        <row r="66">
          <cell r="R66">
            <v>49.1283906018323</v>
          </cell>
        </row>
        <row r="67">
          <cell r="A67">
            <v>38292</v>
          </cell>
          <cell r="B67">
            <v>36.92</v>
          </cell>
          <cell r="C67">
            <v>40.31</v>
          </cell>
          <cell r="D67">
            <v>39.33</v>
          </cell>
          <cell r="E67">
            <v>41.18</v>
          </cell>
          <cell r="F67">
            <v>38.61</v>
          </cell>
          <cell r="G67">
            <v>38.9</v>
          </cell>
        </row>
        <row r="67">
          <cell r="I67">
            <v>38.62</v>
          </cell>
        </row>
        <row r="67">
          <cell r="R67">
            <v>52.056775338258</v>
          </cell>
        </row>
        <row r="68">
          <cell r="A68">
            <v>38322</v>
          </cell>
          <cell r="B68">
            <v>36.46</v>
          </cell>
          <cell r="C68">
            <v>41.38</v>
          </cell>
          <cell r="D68">
            <v>40.4</v>
          </cell>
          <cell r="E68">
            <v>43.19</v>
          </cell>
          <cell r="F68">
            <v>39.86</v>
          </cell>
          <cell r="G68">
            <v>38.23</v>
          </cell>
        </row>
        <row r="68">
          <cell r="I68">
            <v>39.87</v>
          </cell>
        </row>
        <row r="68">
          <cell r="R68">
            <v>54.5120294929858</v>
          </cell>
        </row>
        <row r="69">
          <cell r="A69">
            <v>38353</v>
          </cell>
          <cell r="B69">
            <v>36.72</v>
          </cell>
          <cell r="C69">
            <v>43.19</v>
          </cell>
          <cell r="D69">
            <v>42.21</v>
          </cell>
          <cell r="E69">
            <v>42.63</v>
          </cell>
          <cell r="F69">
            <v>40.03</v>
          </cell>
          <cell r="G69">
            <v>39.04</v>
          </cell>
        </row>
        <row r="69">
          <cell r="I69">
            <v>40.06</v>
          </cell>
        </row>
        <row r="69">
          <cell r="R69">
            <v>52.3833241091129</v>
          </cell>
        </row>
        <row r="70">
          <cell r="A70">
            <v>38384</v>
          </cell>
          <cell r="B70">
            <v>36.72</v>
          </cell>
          <cell r="C70">
            <v>41.91</v>
          </cell>
          <cell r="D70">
            <v>40.74</v>
          </cell>
          <cell r="E70">
            <v>40.58</v>
          </cell>
          <cell r="F70">
            <v>38.49</v>
          </cell>
          <cell r="G70">
            <v>39.04</v>
          </cell>
        </row>
        <row r="70">
          <cell r="I70">
            <v>38.51</v>
          </cell>
        </row>
        <row r="70">
          <cell r="R70">
            <v>51.1355275550405</v>
          </cell>
        </row>
        <row r="71">
          <cell r="A71">
            <v>38412</v>
          </cell>
          <cell r="B71">
            <v>36.72</v>
          </cell>
          <cell r="C71">
            <v>40.99</v>
          </cell>
          <cell r="D71">
            <v>39.27</v>
          </cell>
          <cell r="E71">
            <v>38.53</v>
          </cell>
          <cell r="F71">
            <v>37.71</v>
          </cell>
          <cell r="G71">
            <v>39.04</v>
          </cell>
        </row>
        <row r="71">
          <cell r="I71">
            <v>37.74</v>
          </cell>
        </row>
        <row r="71">
          <cell r="R71">
            <v>49.1429379159669</v>
          </cell>
        </row>
        <row r="72">
          <cell r="A72">
            <v>38443</v>
          </cell>
          <cell r="B72">
            <v>35.32</v>
          </cell>
          <cell r="C72">
            <v>38.79</v>
          </cell>
          <cell r="D72">
            <v>35.59</v>
          </cell>
          <cell r="E72">
            <v>36.43</v>
          </cell>
          <cell r="F72">
            <v>38.72</v>
          </cell>
          <cell r="G72">
            <v>37.64</v>
          </cell>
        </row>
        <row r="72">
          <cell r="I72">
            <v>36.45</v>
          </cell>
        </row>
        <row r="72">
          <cell r="R72">
            <v>46.2761033648797</v>
          </cell>
        </row>
        <row r="73">
          <cell r="A73">
            <v>38473</v>
          </cell>
          <cell r="B73">
            <v>36.25</v>
          </cell>
          <cell r="C73">
            <v>36.22</v>
          </cell>
          <cell r="D73">
            <v>33.02</v>
          </cell>
          <cell r="E73">
            <v>36.93</v>
          </cell>
          <cell r="F73">
            <v>39.47</v>
          </cell>
          <cell r="G73">
            <v>38.57</v>
          </cell>
        </row>
        <row r="73">
          <cell r="I73">
            <v>36.95</v>
          </cell>
        </row>
        <row r="73">
          <cell r="R73">
            <v>46.3271795500406</v>
          </cell>
        </row>
        <row r="74">
          <cell r="A74">
            <v>38504</v>
          </cell>
          <cell r="B74">
            <v>42.32</v>
          </cell>
          <cell r="C74">
            <v>37.51</v>
          </cell>
          <cell r="D74">
            <v>34.12</v>
          </cell>
          <cell r="E74">
            <v>42.01</v>
          </cell>
          <cell r="F74">
            <v>45.57</v>
          </cell>
          <cell r="G74">
            <v>46.45</v>
          </cell>
        </row>
        <row r="74">
          <cell r="I74">
            <v>42.03</v>
          </cell>
        </row>
        <row r="74">
          <cell r="R74">
            <v>46.9046320979152</v>
          </cell>
        </row>
        <row r="75">
          <cell r="A75">
            <v>38534</v>
          </cell>
          <cell r="B75">
            <v>53.52</v>
          </cell>
          <cell r="C75">
            <v>49.83</v>
          </cell>
          <cell r="D75">
            <v>45.9</v>
          </cell>
          <cell r="E75">
            <v>52.69</v>
          </cell>
          <cell r="F75">
            <v>58.29</v>
          </cell>
          <cell r="G75">
            <v>58.72</v>
          </cell>
        </row>
        <row r="75">
          <cell r="I75">
            <v>52.72</v>
          </cell>
        </row>
        <row r="75">
          <cell r="R75">
            <v>47.5142767559148</v>
          </cell>
        </row>
        <row r="76">
          <cell r="A76">
            <v>38565</v>
          </cell>
          <cell r="B76">
            <v>62.86</v>
          </cell>
          <cell r="C76">
            <v>54.98</v>
          </cell>
          <cell r="D76">
            <v>51.79</v>
          </cell>
          <cell r="E76">
            <v>61.32</v>
          </cell>
          <cell r="F76">
            <v>64.12</v>
          </cell>
          <cell r="G76">
            <v>69.5</v>
          </cell>
        </row>
        <row r="76">
          <cell r="I76">
            <v>61.36</v>
          </cell>
        </row>
        <row r="76">
          <cell r="R76">
            <v>48.0534750859639</v>
          </cell>
        </row>
        <row r="77">
          <cell r="A77">
            <v>38596</v>
          </cell>
          <cell r="B77">
            <v>50.26</v>
          </cell>
          <cell r="C77">
            <v>46.89</v>
          </cell>
          <cell r="D77">
            <v>43.7</v>
          </cell>
          <cell r="E77">
            <v>56.22</v>
          </cell>
          <cell r="F77">
            <v>50.87</v>
          </cell>
          <cell r="G77">
            <v>55.46</v>
          </cell>
        </row>
        <row r="77">
          <cell r="I77">
            <v>50.9</v>
          </cell>
        </row>
        <row r="77">
          <cell r="R77">
            <v>47.8027653568014</v>
          </cell>
        </row>
        <row r="78">
          <cell r="A78">
            <v>38626</v>
          </cell>
          <cell r="B78">
            <v>38.12</v>
          </cell>
          <cell r="C78">
            <v>43.77</v>
          </cell>
          <cell r="D78">
            <v>41.86</v>
          </cell>
          <cell r="E78">
            <v>39.47</v>
          </cell>
          <cell r="F78">
            <v>39.16</v>
          </cell>
          <cell r="G78">
            <v>40.62</v>
          </cell>
        </row>
        <row r="78">
          <cell r="I78">
            <v>39.18</v>
          </cell>
        </row>
        <row r="78">
          <cell r="R78">
            <v>47.9930618894329</v>
          </cell>
        </row>
        <row r="79">
          <cell r="A79">
            <v>38657</v>
          </cell>
          <cell r="B79">
            <v>37.19</v>
          </cell>
          <cell r="C79">
            <v>41.02</v>
          </cell>
          <cell r="D79">
            <v>39.83</v>
          </cell>
          <cell r="E79">
            <v>41.49</v>
          </cell>
          <cell r="F79">
            <v>38.9</v>
          </cell>
          <cell r="G79">
            <v>39.33</v>
          </cell>
        </row>
        <row r="79">
          <cell r="I79">
            <v>38.92</v>
          </cell>
        </row>
        <row r="79">
          <cell r="R79">
            <v>50.7773342453725</v>
          </cell>
        </row>
        <row r="80">
          <cell r="A80">
            <v>38687</v>
          </cell>
          <cell r="B80">
            <v>36.72</v>
          </cell>
          <cell r="C80">
            <v>41.94</v>
          </cell>
          <cell r="D80">
            <v>40.76</v>
          </cell>
          <cell r="E80">
            <v>43.51</v>
          </cell>
          <cell r="F80">
            <v>40.15</v>
          </cell>
          <cell r="G80">
            <v>38.68</v>
          </cell>
        </row>
        <row r="80">
          <cell r="I80">
            <v>40.18</v>
          </cell>
        </row>
        <row r="80">
          <cell r="R80">
            <v>53.1234063436326</v>
          </cell>
        </row>
        <row r="81">
          <cell r="A81">
            <v>38718</v>
          </cell>
          <cell r="B81">
            <v>36.98</v>
          </cell>
          <cell r="C81">
            <v>43.66</v>
          </cell>
          <cell r="D81">
            <v>42.47</v>
          </cell>
          <cell r="E81">
            <v>42.92</v>
          </cell>
          <cell r="F81">
            <v>40.3</v>
          </cell>
          <cell r="G81">
            <v>39.4</v>
          </cell>
        </row>
        <row r="81">
          <cell r="I81">
            <v>40.34</v>
          </cell>
        </row>
        <row r="81">
          <cell r="R81">
            <v>48.6157087041004</v>
          </cell>
        </row>
        <row r="82">
          <cell r="A82">
            <v>38749</v>
          </cell>
          <cell r="B82">
            <v>36.98</v>
          </cell>
          <cell r="C82">
            <v>42.5</v>
          </cell>
          <cell r="D82">
            <v>41.14</v>
          </cell>
          <cell r="E82">
            <v>40.86</v>
          </cell>
          <cell r="F82">
            <v>38.75</v>
          </cell>
          <cell r="G82">
            <v>39.4</v>
          </cell>
        </row>
        <row r="82">
          <cell r="I82">
            <v>38.78</v>
          </cell>
        </row>
        <row r="82">
          <cell r="R82">
            <v>47.515831571343</v>
          </cell>
        </row>
        <row r="83">
          <cell r="A83">
            <v>38777</v>
          </cell>
          <cell r="B83">
            <v>36.98</v>
          </cell>
          <cell r="C83">
            <v>41.67</v>
          </cell>
          <cell r="D83">
            <v>39.8</v>
          </cell>
          <cell r="E83">
            <v>38.79</v>
          </cell>
          <cell r="F83">
            <v>37.97</v>
          </cell>
          <cell r="G83">
            <v>39.4</v>
          </cell>
        </row>
        <row r="83">
          <cell r="I83">
            <v>38</v>
          </cell>
        </row>
        <row r="83">
          <cell r="R83">
            <v>45.7383263456428</v>
          </cell>
        </row>
        <row r="84">
          <cell r="A84">
            <v>38808</v>
          </cell>
          <cell r="B84">
            <v>35.57</v>
          </cell>
          <cell r="C84">
            <v>39.67</v>
          </cell>
          <cell r="D84">
            <v>36.46</v>
          </cell>
          <cell r="E84">
            <v>36.68</v>
          </cell>
          <cell r="F84">
            <v>38.98</v>
          </cell>
          <cell r="G84">
            <v>37.99</v>
          </cell>
        </row>
        <row r="84">
          <cell r="I84">
            <v>36.71</v>
          </cell>
        </row>
        <row r="84">
          <cell r="R84">
            <v>43.1658283723845</v>
          </cell>
        </row>
        <row r="85">
          <cell r="A85">
            <v>38838</v>
          </cell>
          <cell r="B85">
            <v>36.51</v>
          </cell>
          <cell r="C85">
            <v>37.33</v>
          </cell>
          <cell r="D85">
            <v>34.12</v>
          </cell>
          <cell r="E85">
            <v>37.18</v>
          </cell>
          <cell r="F85">
            <v>39.74</v>
          </cell>
          <cell r="G85">
            <v>38.93</v>
          </cell>
        </row>
        <row r="85">
          <cell r="I85">
            <v>37.21</v>
          </cell>
        </row>
        <row r="85">
          <cell r="R85">
            <v>43.2325553060526</v>
          </cell>
        </row>
        <row r="86">
          <cell r="A86">
            <v>38869</v>
          </cell>
          <cell r="B86">
            <v>42.63</v>
          </cell>
          <cell r="C86">
            <v>38.51</v>
          </cell>
          <cell r="D86">
            <v>35.12</v>
          </cell>
          <cell r="E86">
            <v>42.29</v>
          </cell>
          <cell r="F86">
            <v>45.88</v>
          </cell>
          <cell r="G86">
            <v>46.59</v>
          </cell>
        </row>
        <row r="86">
          <cell r="I86">
            <v>42.33</v>
          </cell>
        </row>
        <row r="86">
          <cell r="R86">
            <v>43.7782865769008</v>
          </cell>
        </row>
        <row r="87">
          <cell r="A87">
            <v>38899</v>
          </cell>
          <cell r="B87">
            <v>53.91</v>
          </cell>
          <cell r="C87">
            <v>49.73</v>
          </cell>
          <cell r="D87">
            <v>45.83</v>
          </cell>
          <cell r="E87">
            <v>53.04</v>
          </cell>
          <cell r="F87">
            <v>58.68</v>
          </cell>
          <cell r="G87">
            <v>58.77</v>
          </cell>
        </row>
        <row r="87">
          <cell r="I87">
            <v>53.08</v>
          </cell>
        </row>
        <row r="87">
          <cell r="R87">
            <v>44.351087842658</v>
          </cell>
        </row>
        <row r="88">
          <cell r="A88">
            <v>38930</v>
          </cell>
          <cell r="B88">
            <v>63.31</v>
          </cell>
          <cell r="C88">
            <v>54.42</v>
          </cell>
          <cell r="D88">
            <v>51.18</v>
          </cell>
          <cell r="E88">
            <v>61.74</v>
          </cell>
          <cell r="F88">
            <v>64.55</v>
          </cell>
          <cell r="G88">
            <v>69.39</v>
          </cell>
        </row>
        <row r="88">
          <cell r="I88">
            <v>61.78</v>
          </cell>
        </row>
        <row r="88">
          <cell r="R88">
            <v>44.8590391741595</v>
          </cell>
        </row>
        <row r="89">
          <cell r="A89">
            <v>38961</v>
          </cell>
          <cell r="B89">
            <v>50.62</v>
          </cell>
          <cell r="C89">
            <v>47.07</v>
          </cell>
          <cell r="D89">
            <v>43.83</v>
          </cell>
          <cell r="E89">
            <v>56.6</v>
          </cell>
          <cell r="F89">
            <v>51.22</v>
          </cell>
          <cell r="G89">
            <v>55.48</v>
          </cell>
        </row>
        <row r="89">
          <cell r="I89">
            <v>51.26</v>
          </cell>
        </row>
        <row r="89">
          <cell r="R89">
            <v>44.6504446524854</v>
          </cell>
        </row>
        <row r="90">
          <cell r="A90">
            <v>38991</v>
          </cell>
          <cell r="B90">
            <v>38.4</v>
          </cell>
          <cell r="C90">
            <v>44.23</v>
          </cell>
          <cell r="D90">
            <v>42.16</v>
          </cell>
          <cell r="E90">
            <v>39.73</v>
          </cell>
          <cell r="F90">
            <v>39.43</v>
          </cell>
          <cell r="G90">
            <v>40.97</v>
          </cell>
        </row>
        <row r="90">
          <cell r="I90">
            <v>39.46</v>
          </cell>
        </row>
        <row r="90">
          <cell r="R90">
            <v>44.8405821643183</v>
          </cell>
        </row>
        <row r="91">
          <cell r="A91">
            <v>39022</v>
          </cell>
          <cell r="B91">
            <v>37.46</v>
          </cell>
          <cell r="C91">
            <v>41.72</v>
          </cell>
          <cell r="D91">
            <v>40.32</v>
          </cell>
          <cell r="E91">
            <v>41.77</v>
          </cell>
          <cell r="F91">
            <v>39.16</v>
          </cell>
          <cell r="G91">
            <v>39.72</v>
          </cell>
        </row>
        <row r="91">
          <cell r="I91">
            <v>39.19</v>
          </cell>
        </row>
        <row r="91">
          <cell r="R91">
            <v>47.3196195900496</v>
          </cell>
        </row>
        <row r="92">
          <cell r="A92">
            <v>39052</v>
          </cell>
          <cell r="B92">
            <v>36.99</v>
          </cell>
          <cell r="C92">
            <v>42.57</v>
          </cell>
          <cell r="D92">
            <v>41.16</v>
          </cell>
          <cell r="E92">
            <v>43.8</v>
          </cell>
          <cell r="F92">
            <v>40.43</v>
          </cell>
          <cell r="G92">
            <v>39.1</v>
          </cell>
        </row>
        <row r="92">
          <cell r="I92">
            <v>40.46</v>
          </cell>
        </row>
        <row r="92">
          <cell r="R92">
            <v>49.4527352475925</v>
          </cell>
        </row>
        <row r="93">
          <cell r="A93">
            <v>39083</v>
          </cell>
          <cell r="B93">
            <v>37.25</v>
          </cell>
          <cell r="C93">
            <v>44.4</v>
          </cell>
          <cell r="D93">
            <v>42.74</v>
          </cell>
          <cell r="E93">
            <v>43.23</v>
          </cell>
          <cell r="F93">
            <v>40.59</v>
          </cell>
          <cell r="G93">
            <v>39.7</v>
          </cell>
        </row>
        <row r="93">
          <cell r="I93">
            <v>40.64</v>
          </cell>
        </row>
        <row r="93">
          <cell r="R93">
            <v>49.9817087484675</v>
          </cell>
        </row>
        <row r="94">
          <cell r="A94">
            <v>39114</v>
          </cell>
          <cell r="B94">
            <v>37.25</v>
          </cell>
          <cell r="C94">
            <v>43.34</v>
          </cell>
          <cell r="D94">
            <v>41.53</v>
          </cell>
          <cell r="E94">
            <v>41.15</v>
          </cell>
          <cell r="F94">
            <v>39.03</v>
          </cell>
          <cell r="G94">
            <v>39.7</v>
          </cell>
        </row>
        <row r="94">
          <cell r="I94">
            <v>39.07</v>
          </cell>
        </row>
        <row r="94">
          <cell r="R94">
            <v>48.8614356597682</v>
          </cell>
        </row>
        <row r="95">
          <cell r="A95">
            <v>39142</v>
          </cell>
          <cell r="B95">
            <v>37.25</v>
          </cell>
          <cell r="C95">
            <v>42.58</v>
          </cell>
          <cell r="D95">
            <v>40.32</v>
          </cell>
          <cell r="E95">
            <v>39.06</v>
          </cell>
          <cell r="F95">
            <v>38.24</v>
          </cell>
          <cell r="G95">
            <v>39.7</v>
          </cell>
        </row>
        <row r="95">
          <cell r="I95">
            <v>38.28</v>
          </cell>
        </row>
        <row r="95">
          <cell r="R95">
            <v>47.0633097382929</v>
          </cell>
        </row>
        <row r="96">
          <cell r="A96">
            <v>39173</v>
          </cell>
          <cell r="B96">
            <v>35.83</v>
          </cell>
          <cell r="C96">
            <v>40.75</v>
          </cell>
          <cell r="D96">
            <v>37.28</v>
          </cell>
          <cell r="E96">
            <v>36.93</v>
          </cell>
          <cell r="F96">
            <v>39.25</v>
          </cell>
          <cell r="G96">
            <v>38.29</v>
          </cell>
        </row>
        <row r="96">
          <cell r="I96">
            <v>36.97</v>
          </cell>
        </row>
        <row r="96">
          <cell r="R96">
            <v>44.4671908711303</v>
          </cell>
        </row>
        <row r="97">
          <cell r="A97">
            <v>39203</v>
          </cell>
          <cell r="B97">
            <v>36.77</v>
          </cell>
          <cell r="C97">
            <v>38.61</v>
          </cell>
          <cell r="D97">
            <v>35.16</v>
          </cell>
          <cell r="E97">
            <v>37.43</v>
          </cell>
          <cell r="F97">
            <v>40.01</v>
          </cell>
          <cell r="G97">
            <v>39.22</v>
          </cell>
        </row>
        <row r="97">
          <cell r="I97">
            <v>37.47</v>
          </cell>
        </row>
        <row r="97">
          <cell r="R97">
            <v>44.5174934889533</v>
          </cell>
        </row>
        <row r="98">
          <cell r="A98">
            <v>39234</v>
          </cell>
          <cell r="B98">
            <v>42.93</v>
          </cell>
          <cell r="C98">
            <v>39.69</v>
          </cell>
          <cell r="D98">
            <v>36.07</v>
          </cell>
          <cell r="E98">
            <v>42.58</v>
          </cell>
          <cell r="F98">
            <v>46.19</v>
          </cell>
          <cell r="G98">
            <v>46.77</v>
          </cell>
        </row>
        <row r="98">
          <cell r="I98">
            <v>42.62</v>
          </cell>
        </row>
        <row r="98">
          <cell r="R98">
            <v>45.0462780244864</v>
          </cell>
        </row>
        <row r="99">
          <cell r="A99">
            <v>39264</v>
          </cell>
          <cell r="B99">
            <v>54.29</v>
          </cell>
          <cell r="C99">
            <v>49.96</v>
          </cell>
          <cell r="D99">
            <v>45.8</v>
          </cell>
          <cell r="E99">
            <v>53.39</v>
          </cell>
          <cell r="F99">
            <v>59.07</v>
          </cell>
          <cell r="G99">
            <v>58.93</v>
          </cell>
        </row>
        <row r="99">
          <cell r="I99">
            <v>53.45</v>
          </cell>
        </row>
        <row r="99">
          <cell r="R99">
            <v>45.6016162167202</v>
          </cell>
        </row>
        <row r="100">
          <cell r="A100">
            <v>39295</v>
          </cell>
          <cell r="B100">
            <v>63.76</v>
          </cell>
          <cell r="C100">
            <v>54.26</v>
          </cell>
          <cell r="D100">
            <v>50.67</v>
          </cell>
          <cell r="E100">
            <v>62.14</v>
          </cell>
          <cell r="F100">
            <v>64.98</v>
          </cell>
          <cell r="G100">
            <v>69.5</v>
          </cell>
        </row>
        <row r="100">
          <cell r="I100">
            <v>62.2</v>
          </cell>
        </row>
        <row r="100">
          <cell r="R100">
            <v>46.0902377422697</v>
          </cell>
        </row>
        <row r="101">
          <cell r="A101">
            <v>39326</v>
          </cell>
          <cell r="B101">
            <v>50.98</v>
          </cell>
          <cell r="C101">
            <v>47.52</v>
          </cell>
          <cell r="D101">
            <v>43.99</v>
          </cell>
          <cell r="E101">
            <v>56.96</v>
          </cell>
          <cell r="F101">
            <v>51.55</v>
          </cell>
          <cell r="G101">
            <v>55.62</v>
          </cell>
        </row>
        <row r="101">
          <cell r="I101">
            <v>51.6</v>
          </cell>
        </row>
        <row r="101">
          <cell r="R101">
            <v>45.8608975771823</v>
          </cell>
        </row>
        <row r="102">
          <cell r="A102">
            <v>39356</v>
          </cell>
          <cell r="B102">
            <v>38.67</v>
          </cell>
          <cell r="C102">
            <v>44.93</v>
          </cell>
          <cell r="D102">
            <v>42.47</v>
          </cell>
          <cell r="E102">
            <v>39.98</v>
          </cell>
          <cell r="F102">
            <v>39.68</v>
          </cell>
          <cell r="G102">
            <v>41.25</v>
          </cell>
        </row>
        <row r="102">
          <cell r="I102">
            <v>39.71</v>
          </cell>
        </row>
        <row r="102">
          <cell r="R102">
            <v>46.0303953089522</v>
          </cell>
        </row>
        <row r="103">
          <cell r="A103">
            <v>39387</v>
          </cell>
          <cell r="B103">
            <v>37.72</v>
          </cell>
          <cell r="C103">
            <v>42.63</v>
          </cell>
          <cell r="D103">
            <v>40.8</v>
          </cell>
          <cell r="E103">
            <v>42.03</v>
          </cell>
          <cell r="F103">
            <v>39.4</v>
          </cell>
          <cell r="G103">
            <v>40.03</v>
          </cell>
        </row>
        <row r="103">
          <cell r="I103">
            <v>39.44</v>
          </cell>
        </row>
        <row r="103">
          <cell r="R103">
            <v>48.6186615201608</v>
          </cell>
        </row>
        <row r="104">
          <cell r="A104">
            <v>39417</v>
          </cell>
          <cell r="B104">
            <v>37.25</v>
          </cell>
          <cell r="C104">
            <v>43.41</v>
          </cell>
          <cell r="D104">
            <v>41.57</v>
          </cell>
          <cell r="E104">
            <v>44.07</v>
          </cell>
          <cell r="F104">
            <v>40.67</v>
          </cell>
          <cell r="G104">
            <v>39.42</v>
          </cell>
        </row>
        <row r="104">
          <cell r="I104">
            <v>40.71</v>
          </cell>
        </row>
        <row r="104">
          <cell r="R104">
            <v>50.741436246752</v>
          </cell>
        </row>
        <row r="105">
          <cell r="A105">
            <v>39448</v>
          </cell>
          <cell r="B105">
            <v>37.51</v>
          </cell>
          <cell r="C105">
            <v>45.14</v>
          </cell>
          <cell r="D105">
            <v>43.16</v>
          </cell>
          <cell r="E105">
            <v>43.49</v>
          </cell>
          <cell r="F105">
            <v>40.84</v>
          </cell>
          <cell r="G105">
            <v>39.97</v>
          </cell>
        </row>
        <row r="105">
          <cell r="I105">
            <v>40.89</v>
          </cell>
        </row>
        <row r="105">
          <cell r="R105">
            <v>51.302225943292</v>
          </cell>
        </row>
        <row r="106">
          <cell r="A106">
            <v>39479</v>
          </cell>
          <cell r="B106">
            <v>37.51</v>
          </cell>
          <cell r="C106">
            <v>44.14</v>
          </cell>
          <cell r="D106">
            <v>42.03</v>
          </cell>
          <cell r="E106">
            <v>41.39</v>
          </cell>
          <cell r="F106">
            <v>39.26</v>
          </cell>
          <cell r="G106">
            <v>39.97</v>
          </cell>
        </row>
        <row r="106">
          <cell r="I106">
            <v>39.31</v>
          </cell>
        </row>
        <row r="106">
          <cell r="R106">
            <v>50.1819253132917</v>
          </cell>
        </row>
        <row r="107">
          <cell r="A107">
            <v>39508</v>
          </cell>
          <cell r="B107">
            <v>37.51</v>
          </cell>
          <cell r="C107">
            <v>43.44</v>
          </cell>
          <cell r="D107">
            <v>40.9</v>
          </cell>
          <cell r="E107">
            <v>39.29</v>
          </cell>
          <cell r="F107">
            <v>38.46</v>
          </cell>
          <cell r="G107">
            <v>39.97</v>
          </cell>
        </row>
        <row r="107">
          <cell r="I107">
            <v>38.51</v>
          </cell>
        </row>
        <row r="107">
          <cell r="R107">
            <v>48.38435867006</v>
          </cell>
        </row>
        <row r="108">
          <cell r="A108">
            <v>39539</v>
          </cell>
          <cell r="B108">
            <v>36.08</v>
          </cell>
          <cell r="C108">
            <v>41.72</v>
          </cell>
          <cell r="D108">
            <v>38.07</v>
          </cell>
          <cell r="E108">
            <v>37.14</v>
          </cell>
          <cell r="F108">
            <v>39.48</v>
          </cell>
          <cell r="G108">
            <v>38.55</v>
          </cell>
        </row>
        <row r="108">
          <cell r="I108">
            <v>37.19</v>
          </cell>
        </row>
        <row r="108">
          <cell r="R108">
            <v>45.6567463616446</v>
          </cell>
        </row>
        <row r="109">
          <cell r="A109">
            <v>39569</v>
          </cell>
          <cell r="B109">
            <v>37.03</v>
          </cell>
          <cell r="C109">
            <v>39.73</v>
          </cell>
          <cell r="D109">
            <v>36.1</v>
          </cell>
          <cell r="E109">
            <v>37.64</v>
          </cell>
          <cell r="F109">
            <v>40.24</v>
          </cell>
          <cell r="G109">
            <v>39.5</v>
          </cell>
        </row>
        <row r="109">
          <cell r="I109">
            <v>37.69</v>
          </cell>
        </row>
        <row r="109">
          <cell r="R109">
            <v>45.7061522342753</v>
          </cell>
        </row>
        <row r="110">
          <cell r="A110">
            <v>39600</v>
          </cell>
          <cell r="B110">
            <v>43.23</v>
          </cell>
          <cell r="C110">
            <v>40.74</v>
          </cell>
          <cell r="D110">
            <v>36.95</v>
          </cell>
          <cell r="E110">
            <v>42.81</v>
          </cell>
          <cell r="F110">
            <v>46.45</v>
          </cell>
          <cell r="G110">
            <v>46.97</v>
          </cell>
        </row>
        <row r="110">
          <cell r="I110">
            <v>42.87</v>
          </cell>
        </row>
        <row r="110">
          <cell r="R110">
            <v>46.2335681084345</v>
          </cell>
        </row>
        <row r="111">
          <cell r="A111">
            <v>39630</v>
          </cell>
          <cell r="B111">
            <v>54.67</v>
          </cell>
          <cell r="C111">
            <v>50.35</v>
          </cell>
          <cell r="D111">
            <v>46.01</v>
          </cell>
          <cell r="E111">
            <v>53.69</v>
          </cell>
          <cell r="F111">
            <v>59.39</v>
          </cell>
          <cell r="G111">
            <v>59.14</v>
          </cell>
        </row>
        <row r="111">
          <cell r="I111">
            <v>53.75</v>
          </cell>
        </row>
        <row r="111">
          <cell r="R111">
            <v>46.7875218455772</v>
          </cell>
        </row>
        <row r="112">
          <cell r="A112">
            <v>39661</v>
          </cell>
          <cell r="B112">
            <v>64.21</v>
          </cell>
          <cell r="C112">
            <v>54.38</v>
          </cell>
          <cell r="D112">
            <v>50.54</v>
          </cell>
          <cell r="E112">
            <v>62.47</v>
          </cell>
          <cell r="F112">
            <v>65.33</v>
          </cell>
          <cell r="G112">
            <v>69.69</v>
          </cell>
        </row>
        <row r="112">
          <cell r="I112">
            <v>62.55</v>
          </cell>
        </row>
        <row r="112">
          <cell r="R112">
            <v>47.2747728423256</v>
          </cell>
        </row>
        <row r="113">
          <cell r="A113">
            <v>39692</v>
          </cell>
          <cell r="B113">
            <v>51.34</v>
          </cell>
          <cell r="C113">
            <v>48.08</v>
          </cell>
          <cell r="D113">
            <v>44.32</v>
          </cell>
          <cell r="E113">
            <v>57.26</v>
          </cell>
          <cell r="F113">
            <v>51.82</v>
          </cell>
          <cell r="G113">
            <v>55.81</v>
          </cell>
        </row>
        <row r="113">
          <cell r="I113">
            <v>51.88</v>
          </cell>
        </row>
        <row r="113">
          <cell r="R113">
            <v>47.044741198515</v>
          </cell>
        </row>
        <row r="114">
          <cell r="A114">
            <v>39722</v>
          </cell>
          <cell r="B114">
            <v>38.94</v>
          </cell>
          <cell r="C114">
            <v>45.65</v>
          </cell>
          <cell r="D114">
            <v>42.91</v>
          </cell>
          <cell r="E114">
            <v>40.19</v>
          </cell>
          <cell r="F114">
            <v>39.88</v>
          </cell>
          <cell r="G114">
            <v>41.52</v>
          </cell>
        </row>
        <row r="114">
          <cell r="I114">
            <v>39.93</v>
          </cell>
        </row>
        <row r="114">
          <cell r="R114">
            <v>47.2131888697171</v>
          </cell>
        </row>
        <row r="115">
          <cell r="A115">
            <v>39753</v>
          </cell>
          <cell r="B115">
            <v>37.99</v>
          </cell>
          <cell r="C115">
            <v>43.5</v>
          </cell>
          <cell r="D115">
            <v>41.35</v>
          </cell>
          <cell r="E115">
            <v>42.24</v>
          </cell>
          <cell r="F115">
            <v>39.6</v>
          </cell>
          <cell r="G115">
            <v>40.32</v>
          </cell>
        </row>
        <row r="115">
          <cell r="I115">
            <v>39.65</v>
          </cell>
        </row>
        <row r="115">
          <cell r="R115">
            <v>48.8552195644266</v>
          </cell>
        </row>
        <row r="116">
          <cell r="A116">
            <v>39783</v>
          </cell>
          <cell r="B116">
            <v>37.51</v>
          </cell>
          <cell r="C116">
            <v>44.23</v>
          </cell>
          <cell r="D116">
            <v>42.07</v>
          </cell>
          <cell r="E116">
            <v>44.29</v>
          </cell>
          <cell r="F116">
            <v>40.88</v>
          </cell>
          <cell r="G116">
            <v>39.71</v>
          </cell>
        </row>
        <row r="116">
          <cell r="I116">
            <v>40.92</v>
          </cell>
        </row>
        <row r="116">
          <cell r="R116">
            <v>50.9848623811097</v>
          </cell>
        </row>
        <row r="117">
          <cell r="A117">
            <v>39814</v>
          </cell>
          <cell r="B117">
            <v>37.77</v>
          </cell>
          <cell r="C117">
            <v>45.98</v>
          </cell>
          <cell r="D117">
            <v>43.58</v>
          </cell>
          <cell r="E117">
            <v>43.68</v>
          </cell>
          <cell r="F117">
            <v>41.02</v>
          </cell>
          <cell r="G117">
            <v>40.24</v>
          </cell>
        </row>
        <row r="117">
          <cell r="I117">
            <v>41.08</v>
          </cell>
        </row>
        <row r="117">
          <cell r="R117">
            <v>51.6061107808806</v>
          </cell>
        </row>
        <row r="118">
          <cell r="A118">
            <v>39845</v>
          </cell>
          <cell r="B118">
            <v>37.77</v>
          </cell>
          <cell r="C118">
            <v>45.05</v>
          </cell>
          <cell r="D118">
            <v>42.53</v>
          </cell>
          <cell r="E118">
            <v>41.57</v>
          </cell>
          <cell r="F118">
            <v>39.43</v>
          </cell>
          <cell r="G118">
            <v>40.24</v>
          </cell>
        </row>
        <row r="118">
          <cell r="I118">
            <v>39.49</v>
          </cell>
        </row>
        <row r="118">
          <cell r="R118">
            <v>50.5139366622786</v>
          </cell>
        </row>
        <row r="119">
          <cell r="A119">
            <v>39873</v>
          </cell>
          <cell r="B119">
            <v>37.77</v>
          </cell>
          <cell r="C119">
            <v>44.39</v>
          </cell>
          <cell r="D119">
            <v>41.48</v>
          </cell>
          <cell r="E119">
            <v>39.47</v>
          </cell>
          <cell r="F119">
            <v>38.63</v>
          </cell>
          <cell r="G119">
            <v>40.24</v>
          </cell>
        </row>
        <row r="119">
          <cell r="I119">
            <v>38.68</v>
          </cell>
        </row>
        <row r="119">
          <cell r="R119">
            <v>48.7408083210377</v>
          </cell>
        </row>
        <row r="120">
          <cell r="A120">
            <v>39904</v>
          </cell>
          <cell r="B120">
            <v>36.33</v>
          </cell>
          <cell r="C120">
            <v>42.78</v>
          </cell>
          <cell r="D120">
            <v>38.85</v>
          </cell>
          <cell r="E120">
            <v>37.31</v>
          </cell>
          <cell r="F120">
            <v>39.66</v>
          </cell>
          <cell r="G120">
            <v>38.8</v>
          </cell>
        </row>
        <row r="120">
          <cell r="I120">
            <v>37.36</v>
          </cell>
        </row>
        <row r="120">
          <cell r="R120">
            <v>46.4366868449727</v>
          </cell>
        </row>
        <row r="121">
          <cell r="A121">
            <v>39934</v>
          </cell>
          <cell r="B121">
            <v>37.29</v>
          </cell>
          <cell r="C121">
            <v>40.91</v>
          </cell>
          <cell r="D121">
            <v>37</v>
          </cell>
          <cell r="E121">
            <v>37.81</v>
          </cell>
          <cell r="F121">
            <v>40.42</v>
          </cell>
          <cell r="G121">
            <v>39.76</v>
          </cell>
        </row>
        <row r="121">
          <cell r="I121">
            <v>37.86</v>
          </cell>
        </row>
        <row r="121">
          <cell r="R121">
            <v>46.5125990522034</v>
          </cell>
        </row>
        <row r="122">
          <cell r="A122">
            <v>39965</v>
          </cell>
          <cell r="B122">
            <v>43.53</v>
          </cell>
          <cell r="C122">
            <v>41.86</v>
          </cell>
          <cell r="D122">
            <v>37.8</v>
          </cell>
          <cell r="E122">
            <v>43</v>
          </cell>
          <cell r="F122">
            <v>46.65</v>
          </cell>
          <cell r="G122">
            <v>47.18</v>
          </cell>
        </row>
        <row r="122">
          <cell r="I122">
            <v>43.06</v>
          </cell>
        </row>
        <row r="122">
          <cell r="R122">
            <v>47.069280320767</v>
          </cell>
        </row>
        <row r="123">
          <cell r="A123">
            <v>39995</v>
          </cell>
          <cell r="B123">
            <v>55.06</v>
          </cell>
          <cell r="C123">
            <v>50.87</v>
          </cell>
          <cell r="D123">
            <v>46.23</v>
          </cell>
          <cell r="E123">
            <v>53.92</v>
          </cell>
          <cell r="F123">
            <v>59.66</v>
          </cell>
          <cell r="G123">
            <v>59.36</v>
          </cell>
        </row>
        <row r="123">
          <cell r="I123">
            <v>54</v>
          </cell>
        </row>
        <row r="123">
          <cell r="R123">
            <v>47.6529056707361</v>
          </cell>
        </row>
        <row r="124">
          <cell r="A124">
            <v>40026</v>
          </cell>
          <cell r="B124">
            <v>64.66</v>
          </cell>
          <cell r="C124">
            <v>54.64</v>
          </cell>
          <cell r="D124">
            <v>50.45</v>
          </cell>
          <cell r="E124">
            <v>62.75</v>
          </cell>
          <cell r="F124">
            <v>65.61</v>
          </cell>
          <cell r="G124">
            <v>69.89</v>
          </cell>
        </row>
        <row r="124">
          <cell r="I124">
            <v>62.83</v>
          </cell>
        </row>
        <row r="124">
          <cell r="R124">
            <v>48.1718306394723</v>
          </cell>
        </row>
        <row r="125">
          <cell r="A125">
            <v>40057</v>
          </cell>
          <cell r="B125">
            <v>51.7</v>
          </cell>
          <cell r="C125">
            <v>48.74</v>
          </cell>
          <cell r="D125">
            <v>44.66</v>
          </cell>
          <cell r="E125">
            <v>57.51</v>
          </cell>
          <cell r="F125">
            <v>52.05</v>
          </cell>
          <cell r="G125">
            <v>56.01</v>
          </cell>
        </row>
        <row r="125">
          <cell r="I125">
            <v>52.12</v>
          </cell>
        </row>
        <row r="125">
          <cell r="R125">
            <v>47.971592155453</v>
          </cell>
        </row>
        <row r="126">
          <cell r="A126">
            <v>40087</v>
          </cell>
          <cell r="B126">
            <v>39.21</v>
          </cell>
          <cell r="C126">
            <v>46.46</v>
          </cell>
          <cell r="D126">
            <v>43.35</v>
          </cell>
          <cell r="E126">
            <v>40.37</v>
          </cell>
          <cell r="F126">
            <v>40.06</v>
          </cell>
          <cell r="G126">
            <v>41.78</v>
          </cell>
        </row>
        <row r="126">
          <cell r="I126">
            <v>40.11</v>
          </cell>
        </row>
        <row r="126">
          <cell r="R126">
            <v>48.1711685699329</v>
          </cell>
        </row>
        <row r="127">
          <cell r="A127">
            <v>40118</v>
          </cell>
          <cell r="B127">
            <v>38.25</v>
          </cell>
          <cell r="C127">
            <v>44.46</v>
          </cell>
          <cell r="D127">
            <v>41.9</v>
          </cell>
          <cell r="E127">
            <v>42.43</v>
          </cell>
          <cell r="F127">
            <v>39.78</v>
          </cell>
          <cell r="G127">
            <v>40.59</v>
          </cell>
        </row>
        <row r="127">
          <cell r="I127">
            <v>39.83</v>
          </cell>
        </row>
        <row r="127">
          <cell r="R127">
            <v>50.8160329223729</v>
          </cell>
        </row>
        <row r="128">
          <cell r="A128">
            <v>40148</v>
          </cell>
          <cell r="B128">
            <v>37.77</v>
          </cell>
          <cell r="C128">
            <v>45.14</v>
          </cell>
          <cell r="D128">
            <v>42.57</v>
          </cell>
          <cell r="E128">
            <v>44.49</v>
          </cell>
          <cell r="F128">
            <v>41.06</v>
          </cell>
          <cell r="G128">
            <v>39.99</v>
          </cell>
        </row>
        <row r="128">
          <cell r="I128">
            <v>41.11</v>
          </cell>
        </row>
        <row r="128">
          <cell r="R128">
            <v>52.9825249141279</v>
          </cell>
        </row>
        <row r="129">
          <cell r="A129">
            <v>40179</v>
          </cell>
          <cell r="B129">
            <v>38.04</v>
          </cell>
          <cell r="C129">
            <v>46.82</v>
          </cell>
          <cell r="D129">
            <v>44</v>
          </cell>
          <cell r="E129">
            <v>43.88</v>
          </cell>
          <cell r="F129">
            <v>41.2</v>
          </cell>
          <cell r="G129">
            <v>40.46</v>
          </cell>
        </row>
        <row r="129">
          <cell r="I129">
            <v>41.27</v>
          </cell>
        </row>
        <row r="129">
          <cell r="R129">
            <v>53.6491280852964</v>
          </cell>
        </row>
        <row r="130">
          <cell r="A130">
            <v>40210</v>
          </cell>
          <cell r="B130">
            <v>38.04</v>
          </cell>
          <cell r="C130">
            <v>45.95</v>
          </cell>
          <cell r="D130">
            <v>43.02</v>
          </cell>
          <cell r="E130">
            <v>41.76</v>
          </cell>
          <cell r="F130">
            <v>39.61</v>
          </cell>
          <cell r="G130">
            <v>40.46</v>
          </cell>
        </row>
        <row r="130">
          <cell r="I130">
            <v>39.67</v>
          </cell>
        </row>
        <row r="130">
          <cell r="R130">
            <v>52.5580672887207</v>
          </cell>
        </row>
        <row r="131">
          <cell r="A131">
            <v>40238</v>
          </cell>
          <cell r="B131">
            <v>38.04</v>
          </cell>
          <cell r="C131">
            <v>45.33</v>
          </cell>
          <cell r="D131">
            <v>42.05</v>
          </cell>
          <cell r="E131">
            <v>39.64</v>
          </cell>
          <cell r="F131">
            <v>38.8</v>
          </cell>
          <cell r="G131">
            <v>40.47</v>
          </cell>
        </row>
        <row r="131">
          <cell r="I131">
            <v>38.86</v>
          </cell>
        </row>
        <row r="131">
          <cell r="R131">
            <v>50.7805416782912</v>
          </cell>
        </row>
        <row r="132">
          <cell r="A132">
            <v>40269</v>
          </cell>
          <cell r="B132">
            <v>36.59</v>
          </cell>
          <cell r="C132">
            <v>43.83</v>
          </cell>
          <cell r="D132">
            <v>39.6</v>
          </cell>
          <cell r="E132">
            <v>37.47</v>
          </cell>
          <cell r="F132">
            <v>39.83</v>
          </cell>
          <cell r="G132">
            <v>39.02</v>
          </cell>
        </row>
        <row r="132">
          <cell r="I132">
            <v>37.53</v>
          </cell>
        </row>
        <row r="132">
          <cell r="R132">
            <v>47.0625217916159</v>
          </cell>
        </row>
        <row r="133">
          <cell r="A133">
            <v>40299</v>
          </cell>
          <cell r="B133">
            <v>37.55</v>
          </cell>
          <cell r="C133">
            <v>42.08</v>
          </cell>
          <cell r="D133">
            <v>37.89</v>
          </cell>
          <cell r="E133">
            <v>37.98</v>
          </cell>
          <cell r="F133">
            <v>40.6</v>
          </cell>
          <cell r="G133">
            <v>39.98</v>
          </cell>
        </row>
        <row r="133">
          <cell r="I133">
            <v>38.03</v>
          </cell>
        </row>
        <row r="133">
          <cell r="R133">
            <v>47.1453301115564</v>
          </cell>
        </row>
        <row r="134">
          <cell r="A134">
            <v>40330</v>
          </cell>
          <cell r="B134">
            <v>43.84</v>
          </cell>
          <cell r="C134">
            <v>42.97</v>
          </cell>
          <cell r="D134">
            <v>38.63</v>
          </cell>
          <cell r="E134">
            <v>43.19</v>
          </cell>
          <cell r="F134">
            <v>46.86</v>
          </cell>
          <cell r="G134">
            <v>47.34</v>
          </cell>
        </row>
        <row r="134">
          <cell r="I134">
            <v>43.26</v>
          </cell>
        </row>
        <row r="134">
          <cell r="R134">
            <v>47.7124954215634</v>
          </cell>
        </row>
        <row r="135">
          <cell r="A135">
            <v>40360</v>
          </cell>
          <cell r="B135">
            <v>55.44</v>
          </cell>
          <cell r="C135">
            <v>51.41</v>
          </cell>
          <cell r="D135">
            <v>46.48</v>
          </cell>
          <cell r="E135">
            <v>54.16</v>
          </cell>
          <cell r="F135">
            <v>59.92</v>
          </cell>
          <cell r="G135">
            <v>59.53</v>
          </cell>
        </row>
        <row r="135">
          <cell r="I135">
            <v>54.24</v>
          </cell>
        </row>
        <row r="135">
          <cell r="R135">
            <v>48.306734689887</v>
          </cell>
        </row>
        <row r="136">
          <cell r="A136">
            <v>40391</v>
          </cell>
          <cell r="B136">
            <v>65.11</v>
          </cell>
          <cell r="C136">
            <v>54.95</v>
          </cell>
          <cell r="D136">
            <v>50.41</v>
          </cell>
          <cell r="E136">
            <v>63.03</v>
          </cell>
          <cell r="F136">
            <v>65.9</v>
          </cell>
          <cell r="G136">
            <v>70.05</v>
          </cell>
        </row>
        <row r="136">
          <cell r="I136">
            <v>63.12</v>
          </cell>
        </row>
        <row r="136">
          <cell r="R136">
            <v>48.8361846693731</v>
          </cell>
        </row>
        <row r="137">
          <cell r="A137">
            <v>40422</v>
          </cell>
          <cell r="B137">
            <v>52.06</v>
          </cell>
          <cell r="C137">
            <v>49.42</v>
          </cell>
          <cell r="D137">
            <v>45.02</v>
          </cell>
          <cell r="E137">
            <v>57.77</v>
          </cell>
          <cell r="F137">
            <v>52.28</v>
          </cell>
          <cell r="G137">
            <v>56.16</v>
          </cell>
        </row>
        <row r="137">
          <cell r="I137">
            <v>52.35</v>
          </cell>
        </row>
        <row r="137">
          <cell r="R137">
            <v>48.6413111441716</v>
          </cell>
        </row>
        <row r="138">
          <cell r="A138">
            <v>40452</v>
          </cell>
          <cell r="B138">
            <v>39.49</v>
          </cell>
          <cell r="C138">
            <v>47.28</v>
          </cell>
          <cell r="D138">
            <v>43.79</v>
          </cell>
          <cell r="E138">
            <v>40.55</v>
          </cell>
          <cell r="F138">
            <v>40.23</v>
          </cell>
          <cell r="G138">
            <v>42.01</v>
          </cell>
        </row>
        <row r="138">
          <cell r="I138">
            <v>40.29</v>
          </cell>
        </row>
        <row r="138">
          <cell r="R138">
            <v>48.8489850139455</v>
          </cell>
        </row>
        <row r="139">
          <cell r="A139">
            <v>40483</v>
          </cell>
          <cell r="B139">
            <v>38.52</v>
          </cell>
          <cell r="C139">
            <v>45.4</v>
          </cell>
          <cell r="D139">
            <v>42.45</v>
          </cell>
          <cell r="E139">
            <v>42.62</v>
          </cell>
          <cell r="F139">
            <v>39.95</v>
          </cell>
          <cell r="G139">
            <v>40.83</v>
          </cell>
        </row>
        <row r="139">
          <cell r="I139">
            <v>40.01</v>
          </cell>
        </row>
        <row r="139">
          <cell r="R139">
            <v>51.1038101205603</v>
          </cell>
        </row>
        <row r="140">
          <cell r="A140">
            <v>40513</v>
          </cell>
          <cell r="B140">
            <v>38.04</v>
          </cell>
          <cell r="C140">
            <v>46.04</v>
          </cell>
          <cell r="D140">
            <v>43.07</v>
          </cell>
          <cell r="E140">
            <v>44.68</v>
          </cell>
          <cell r="F140">
            <v>41.24</v>
          </cell>
          <cell r="G140">
            <v>40.24</v>
          </cell>
        </row>
        <row r="140">
          <cell r="I140">
            <v>41.3</v>
          </cell>
        </row>
        <row r="140">
          <cell r="R140">
            <v>53.2938543895205</v>
          </cell>
        </row>
        <row r="141">
          <cell r="A141">
            <v>40544</v>
          </cell>
          <cell r="B141">
            <v>38.3</v>
          </cell>
          <cell r="C141">
            <v>47.67</v>
          </cell>
          <cell r="D141">
            <v>44.43</v>
          </cell>
          <cell r="E141">
            <v>44.09</v>
          </cell>
          <cell r="F141">
            <v>41.4</v>
          </cell>
          <cell r="G141">
            <v>40.67</v>
          </cell>
        </row>
        <row r="141">
          <cell r="I141">
            <v>41.47</v>
          </cell>
        </row>
        <row r="141">
          <cell r="R141">
            <v>42.4886110787465</v>
          </cell>
        </row>
        <row r="142">
          <cell r="A142">
            <v>40575</v>
          </cell>
          <cell r="B142">
            <v>38.3</v>
          </cell>
          <cell r="C142">
            <v>46.85</v>
          </cell>
          <cell r="D142">
            <v>43.52</v>
          </cell>
          <cell r="E142">
            <v>41.96</v>
          </cell>
          <cell r="F142">
            <v>39.8</v>
          </cell>
          <cell r="G142">
            <v>40.67</v>
          </cell>
        </row>
        <row r="142">
          <cell r="I142">
            <v>39.86</v>
          </cell>
        </row>
        <row r="142">
          <cell r="R142">
            <v>41.5893966126033</v>
          </cell>
        </row>
        <row r="143">
          <cell r="A143">
            <v>40603</v>
          </cell>
          <cell r="B143">
            <v>38.3</v>
          </cell>
          <cell r="C143">
            <v>46.27</v>
          </cell>
          <cell r="D143">
            <v>42.61</v>
          </cell>
          <cell r="E143">
            <v>39.82</v>
          </cell>
          <cell r="F143">
            <v>38.98</v>
          </cell>
          <cell r="G143">
            <v>40.68</v>
          </cell>
        </row>
        <row r="143">
          <cell r="I143">
            <v>39.05</v>
          </cell>
        </row>
        <row r="143">
          <cell r="R143">
            <v>40.1295353802083</v>
          </cell>
        </row>
        <row r="144">
          <cell r="A144">
            <v>40634</v>
          </cell>
          <cell r="B144">
            <v>36.84</v>
          </cell>
          <cell r="C144">
            <v>44.87</v>
          </cell>
          <cell r="D144">
            <v>40.34</v>
          </cell>
          <cell r="E144">
            <v>37.64</v>
          </cell>
          <cell r="F144">
            <v>40.01</v>
          </cell>
          <cell r="G144">
            <v>39.22</v>
          </cell>
        </row>
        <row r="144">
          <cell r="I144">
            <v>37.71</v>
          </cell>
        </row>
        <row r="144">
          <cell r="R144">
            <v>38.2324941230132</v>
          </cell>
        </row>
        <row r="145">
          <cell r="A145">
            <v>40664</v>
          </cell>
          <cell r="B145">
            <v>37.81</v>
          </cell>
          <cell r="C145">
            <v>43.22</v>
          </cell>
          <cell r="D145">
            <v>38.74</v>
          </cell>
          <cell r="E145">
            <v>38.15</v>
          </cell>
          <cell r="F145">
            <v>40.78</v>
          </cell>
          <cell r="G145">
            <v>40.19</v>
          </cell>
        </row>
        <row r="145">
          <cell r="I145">
            <v>38.21</v>
          </cell>
        </row>
        <row r="145">
          <cell r="R145">
            <v>38.2949945556238</v>
          </cell>
        </row>
        <row r="146">
          <cell r="A146">
            <v>40695</v>
          </cell>
          <cell r="B146">
            <v>44.14</v>
          </cell>
          <cell r="C146">
            <v>44.06</v>
          </cell>
          <cell r="D146">
            <v>39.43</v>
          </cell>
          <cell r="E146">
            <v>43.38</v>
          </cell>
          <cell r="F146">
            <v>47.06</v>
          </cell>
          <cell r="G146">
            <v>47.5</v>
          </cell>
        </row>
        <row r="146">
          <cell r="I146">
            <v>43.45</v>
          </cell>
        </row>
        <row r="146">
          <cell r="R146">
            <v>38.7533242680729</v>
          </cell>
        </row>
        <row r="147">
          <cell r="A147">
            <v>40725</v>
          </cell>
          <cell r="B147">
            <v>55.82</v>
          </cell>
          <cell r="C147">
            <v>51.97</v>
          </cell>
          <cell r="D147">
            <v>46.74</v>
          </cell>
          <cell r="E147">
            <v>54.39</v>
          </cell>
          <cell r="F147">
            <v>60.18</v>
          </cell>
          <cell r="G147">
            <v>59.71</v>
          </cell>
        </row>
        <row r="147">
          <cell r="I147">
            <v>54.48</v>
          </cell>
        </row>
        <row r="147">
          <cell r="R147">
            <v>39.2338377215247</v>
          </cell>
        </row>
        <row r="148">
          <cell r="A148">
            <v>40756</v>
          </cell>
          <cell r="B148">
            <v>65.56</v>
          </cell>
          <cell r="C148">
            <v>55.28</v>
          </cell>
          <cell r="D148">
            <v>50.4</v>
          </cell>
          <cell r="E148">
            <v>63.29</v>
          </cell>
          <cell r="F148">
            <v>66.18</v>
          </cell>
          <cell r="G148">
            <v>70.23</v>
          </cell>
        </row>
        <row r="148">
          <cell r="I148">
            <v>63.39</v>
          </cell>
        </row>
        <row r="148">
          <cell r="R148">
            <v>39.6610817211607</v>
          </cell>
        </row>
        <row r="149">
          <cell r="A149">
            <v>40787</v>
          </cell>
          <cell r="B149">
            <v>52.42</v>
          </cell>
          <cell r="C149">
            <v>50.1</v>
          </cell>
          <cell r="D149">
            <v>45.38</v>
          </cell>
          <cell r="E149">
            <v>58</v>
          </cell>
          <cell r="F149">
            <v>52.49</v>
          </cell>
          <cell r="G149">
            <v>56.32</v>
          </cell>
        </row>
        <row r="149">
          <cell r="I149">
            <v>52.57</v>
          </cell>
        </row>
        <row r="149">
          <cell r="R149">
            <v>39.4962203328143</v>
          </cell>
        </row>
        <row r="150">
          <cell r="A150">
            <v>40817</v>
          </cell>
          <cell r="B150">
            <v>39.76</v>
          </cell>
          <cell r="C150">
            <v>48.1</v>
          </cell>
          <cell r="D150">
            <v>44.24</v>
          </cell>
          <cell r="E150">
            <v>40.71</v>
          </cell>
          <cell r="F150">
            <v>40.4</v>
          </cell>
          <cell r="G150">
            <v>42.22</v>
          </cell>
        </row>
        <row r="150">
          <cell r="I150">
            <v>40.46</v>
          </cell>
        </row>
        <row r="150">
          <cell r="R150">
            <v>39.6605366226299</v>
          </cell>
        </row>
        <row r="151">
          <cell r="A151">
            <v>40848</v>
          </cell>
          <cell r="B151">
            <v>38.79</v>
          </cell>
          <cell r="C151">
            <v>46.34</v>
          </cell>
          <cell r="D151">
            <v>42.99</v>
          </cell>
          <cell r="E151">
            <v>42.78</v>
          </cell>
          <cell r="F151">
            <v>40.11</v>
          </cell>
          <cell r="G151">
            <v>41.06</v>
          </cell>
        </row>
        <row r="151">
          <cell r="I151">
            <v>40.17</v>
          </cell>
        </row>
        <row r="151">
          <cell r="R151">
            <v>41.8381200740164</v>
          </cell>
        </row>
        <row r="152">
          <cell r="A152">
            <v>40878</v>
          </cell>
          <cell r="B152">
            <v>38.3</v>
          </cell>
          <cell r="C152">
            <v>46.94</v>
          </cell>
          <cell r="D152">
            <v>43.57</v>
          </cell>
          <cell r="E152">
            <v>44.85</v>
          </cell>
          <cell r="F152">
            <v>41.4</v>
          </cell>
          <cell r="G152">
            <v>40.46</v>
          </cell>
        </row>
        <row r="152">
          <cell r="I152">
            <v>41.46</v>
          </cell>
        </row>
        <row r="152">
          <cell r="R152">
            <v>43.621847509586</v>
          </cell>
        </row>
        <row r="153">
          <cell r="A153">
            <v>40909</v>
          </cell>
          <cell r="B153">
            <v>38.56</v>
          </cell>
          <cell r="C153">
            <v>48.51</v>
          </cell>
          <cell r="D153">
            <v>44.87</v>
          </cell>
          <cell r="E153">
            <v>44.24</v>
          </cell>
          <cell r="F153">
            <v>41.54</v>
          </cell>
          <cell r="G153">
            <v>40.88</v>
          </cell>
        </row>
        <row r="153">
          <cell r="I153">
            <v>41.61</v>
          </cell>
        </row>
        <row r="153">
          <cell r="R153">
            <v>42.4886110787465</v>
          </cell>
        </row>
        <row r="154">
          <cell r="A154">
            <v>40940</v>
          </cell>
          <cell r="B154">
            <v>38.31</v>
          </cell>
          <cell r="C154">
            <v>47.75</v>
          </cell>
          <cell r="D154">
            <v>44.02</v>
          </cell>
          <cell r="E154">
            <v>42.09</v>
          </cell>
          <cell r="F154">
            <v>39.93</v>
          </cell>
          <cell r="G154">
            <v>40.63</v>
          </cell>
        </row>
        <row r="154">
          <cell r="I154">
            <v>40</v>
          </cell>
        </row>
        <row r="154">
          <cell r="R154">
            <v>41.5893966126033</v>
          </cell>
        </row>
        <row r="155">
          <cell r="A155">
            <v>40969</v>
          </cell>
          <cell r="B155">
            <v>38.56</v>
          </cell>
          <cell r="C155">
            <v>47.21</v>
          </cell>
          <cell r="D155">
            <v>43.18</v>
          </cell>
          <cell r="E155">
            <v>39.96</v>
          </cell>
          <cell r="F155">
            <v>39.11</v>
          </cell>
          <cell r="G155">
            <v>40.88</v>
          </cell>
        </row>
        <row r="155">
          <cell r="I155">
            <v>39.18</v>
          </cell>
        </row>
        <row r="155">
          <cell r="R155">
            <v>40.1295353802083</v>
          </cell>
        </row>
      </sheetData>
      <sheetData sheetId="16">
        <row r="6">
          <cell r="R6" t="str">
            <v>ALBERTA</v>
          </cell>
        </row>
        <row r="13">
          <cell r="A13">
            <v>37223</v>
          </cell>
          <cell r="B13">
            <v>20</v>
          </cell>
          <cell r="C13">
            <v>22</v>
          </cell>
          <cell r="D13">
            <v>19</v>
          </cell>
          <cell r="E13">
            <v>22.75</v>
          </cell>
          <cell r="F13">
            <v>22.25</v>
          </cell>
          <cell r="G13">
            <v>21</v>
          </cell>
        </row>
        <row r="13">
          <cell r="I13">
            <v>20.1749992370605</v>
          </cell>
        </row>
        <row r="13">
          <cell r="R13">
            <v>30.4999954223633</v>
          </cell>
        </row>
        <row r="14">
          <cell r="A14">
            <v>37224</v>
          </cell>
          <cell r="B14">
            <v>20</v>
          </cell>
          <cell r="C14">
            <v>22</v>
          </cell>
          <cell r="D14">
            <v>19</v>
          </cell>
          <cell r="E14">
            <v>22.75</v>
          </cell>
          <cell r="F14">
            <v>22.25</v>
          </cell>
          <cell r="G14">
            <v>21</v>
          </cell>
        </row>
        <row r="14">
          <cell r="I14">
            <v>20.1749992370605</v>
          </cell>
        </row>
        <row r="14">
          <cell r="R14">
            <v>30.4999954223633</v>
          </cell>
        </row>
        <row r="15">
          <cell r="A15">
            <v>37225</v>
          </cell>
          <cell r="B15">
            <v>20</v>
          </cell>
          <cell r="C15">
            <v>22</v>
          </cell>
          <cell r="D15">
            <v>19</v>
          </cell>
          <cell r="E15">
            <v>22.75</v>
          </cell>
          <cell r="F15">
            <v>22.25</v>
          </cell>
          <cell r="G15">
            <v>21</v>
          </cell>
        </row>
        <row r="15">
          <cell r="I15">
            <v>20.1749992370605</v>
          </cell>
        </row>
        <row r="15">
          <cell r="R15">
            <v>30.4999954223633</v>
          </cell>
        </row>
        <row r="16">
          <cell r="A16">
            <v>37228</v>
          </cell>
          <cell r="B16">
            <v>26.5</v>
          </cell>
          <cell r="C16">
            <v>31</v>
          </cell>
          <cell r="D16">
            <v>31</v>
          </cell>
          <cell r="E16">
            <v>31.25</v>
          </cell>
          <cell r="F16">
            <v>29.25</v>
          </cell>
          <cell r="G16">
            <v>27.5</v>
          </cell>
        </row>
        <row r="16">
          <cell r="I16">
            <v>36.65</v>
          </cell>
        </row>
        <row r="16">
          <cell r="R16">
            <v>45.9500001525879</v>
          </cell>
        </row>
        <row r="17">
          <cell r="A17">
            <v>37229</v>
          </cell>
          <cell r="B17">
            <v>26.5</v>
          </cell>
          <cell r="C17">
            <v>31</v>
          </cell>
          <cell r="D17">
            <v>31</v>
          </cell>
          <cell r="E17">
            <v>31.25</v>
          </cell>
          <cell r="F17">
            <v>29.25</v>
          </cell>
          <cell r="G17">
            <v>27.5</v>
          </cell>
        </row>
        <row r="17">
          <cell r="I17">
            <v>36.65</v>
          </cell>
        </row>
        <row r="17">
          <cell r="R17">
            <v>45.9500001525879</v>
          </cell>
        </row>
        <row r="18">
          <cell r="A18">
            <v>37230</v>
          </cell>
          <cell r="B18">
            <v>26.5</v>
          </cell>
          <cell r="C18">
            <v>31</v>
          </cell>
          <cell r="D18">
            <v>31</v>
          </cell>
          <cell r="E18">
            <v>31.25</v>
          </cell>
          <cell r="F18">
            <v>29.25</v>
          </cell>
          <cell r="G18">
            <v>27.5</v>
          </cell>
        </row>
        <row r="18">
          <cell r="I18">
            <v>36.65</v>
          </cell>
        </row>
        <row r="18">
          <cell r="R18">
            <v>45.9500001525879</v>
          </cell>
        </row>
        <row r="19">
          <cell r="A19">
            <v>37231</v>
          </cell>
          <cell r="B19">
            <v>26.5</v>
          </cell>
          <cell r="C19">
            <v>31</v>
          </cell>
          <cell r="D19">
            <v>31</v>
          </cell>
          <cell r="E19">
            <v>31.25</v>
          </cell>
          <cell r="F19">
            <v>29.25</v>
          </cell>
          <cell r="G19">
            <v>27.5</v>
          </cell>
        </row>
        <row r="19">
          <cell r="I19">
            <v>36.65</v>
          </cell>
        </row>
        <row r="19">
          <cell r="R19">
            <v>45.9500001525879</v>
          </cell>
        </row>
        <row r="20">
          <cell r="A20">
            <v>37232</v>
          </cell>
          <cell r="B20">
            <v>26.5</v>
          </cell>
          <cell r="C20">
            <v>31</v>
          </cell>
          <cell r="D20">
            <v>31</v>
          </cell>
          <cell r="E20">
            <v>31.25</v>
          </cell>
          <cell r="F20">
            <v>29.25</v>
          </cell>
          <cell r="G20">
            <v>27.5</v>
          </cell>
        </row>
        <row r="20">
          <cell r="I20">
            <v>36.65</v>
          </cell>
        </row>
        <row r="20">
          <cell r="R20">
            <v>45.9500001525879</v>
          </cell>
        </row>
        <row r="21">
          <cell r="A21">
            <v>37235</v>
          </cell>
          <cell r="B21">
            <v>26.5</v>
          </cell>
          <cell r="C21">
            <v>31</v>
          </cell>
          <cell r="D21">
            <v>31</v>
          </cell>
          <cell r="E21">
            <v>31.25</v>
          </cell>
          <cell r="F21">
            <v>29.25</v>
          </cell>
          <cell r="G21">
            <v>27.5</v>
          </cell>
        </row>
        <row r="21">
          <cell r="I21">
            <v>25</v>
          </cell>
        </row>
        <row r="21">
          <cell r="R21">
            <v>45.9500001525879</v>
          </cell>
        </row>
        <row r="22">
          <cell r="A22">
            <v>37236</v>
          </cell>
          <cell r="B22">
            <v>26.5</v>
          </cell>
          <cell r="C22">
            <v>31</v>
          </cell>
          <cell r="D22">
            <v>31</v>
          </cell>
          <cell r="E22">
            <v>31.25</v>
          </cell>
          <cell r="F22">
            <v>29.25</v>
          </cell>
          <cell r="G22">
            <v>27.5</v>
          </cell>
        </row>
        <row r="22">
          <cell r="I22">
            <v>25</v>
          </cell>
        </row>
        <row r="22">
          <cell r="R22">
            <v>45.9500001525879</v>
          </cell>
        </row>
        <row r="23">
          <cell r="A23">
            <v>37237</v>
          </cell>
          <cell r="B23">
            <v>26.5</v>
          </cell>
          <cell r="C23">
            <v>31</v>
          </cell>
          <cell r="D23">
            <v>31</v>
          </cell>
          <cell r="E23">
            <v>31.25</v>
          </cell>
          <cell r="F23">
            <v>29.25</v>
          </cell>
          <cell r="G23">
            <v>27.5</v>
          </cell>
        </row>
        <row r="23">
          <cell r="I23">
            <v>25</v>
          </cell>
        </row>
        <row r="23">
          <cell r="R23">
            <v>45.9500001525879</v>
          </cell>
        </row>
        <row r="24">
          <cell r="A24">
            <v>37238</v>
          </cell>
          <cell r="B24">
            <v>26.5</v>
          </cell>
          <cell r="C24">
            <v>31</v>
          </cell>
          <cell r="D24">
            <v>31</v>
          </cell>
          <cell r="E24">
            <v>31.25</v>
          </cell>
          <cell r="F24">
            <v>29.25</v>
          </cell>
          <cell r="G24">
            <v>27.5</v>
          </cell>
        </row>
        <row r="24">
          <cell r="I24">
            <v>25</v>
          </cell>
        </row>
        <row r="24">
          <cell r="R24">
            <v>45.9500001525879</v>
          </cell>
        </row>
        <row r="25">
          <cell r="A25">
            <v>37239</v>
          </cell>
          <cell r="B25">
            <v>26.5</v>
          </cell>
          <cell r="C25">
            <v>31</v>
          </cell>
          <cell r="D25">
            <v>31</v>
          </cell>
          <cell r="E25">
            <v>31.25</v>
          </cell>
          <cell r="F25">
            <v>29.25</v>
          </cell>
          <cell r="G25">
            <v>27.5</v>
          </cell>
        </row>
        <row r="25">
          <cell r="I25">
            <v>25</v>
          </cell>
        </row>
        <row r="25">
          <cell r="R25">
            <v>45.9500001525879</v>
          </cell>
        </row>
        <row r="26">
          <cell r="A26">
            <v>37242</v>
          </cell>
          <cell r="B26">
            <v>26.5</v>
          </cell>
          <cell r="C26">
            <v>26</v>
          </cell>
          <cell r="D26">
            <v>26</v>
          </cell>
          <cell r="E26">
            <v>31.25</v>
          </cell>
          <cell r="F26">
            <v>29.25</v>
          </cell>
          <cell r="G26">
            <v>27.5</v>
          </cell>
        </row>
        <row r="26">
          <cell r="I26">
            <v>19.5</v>
          </cell>
        </row>
        <row r="26">
          <cell r="R26">
            <v>45.9500001525879</v>
          </cell>
        </row>
        <row r="27">
          <cell r="A27">
            <v>37256</v>
          </cell>
          <cell r="B27">
            <v>26.5</v>
          </cell>
          <cell r="C27">
            <v>31.5</v>
          </cell>
          <cell r="D27">
            <v>31</v>
          </cell>
          <cell r="E27">
            <v>31.25</v>
          </cell>
          <cell r="F27">
            <v>29.25</v>
          </cell>
          <cell r="G27">
            <v>27.5</v>
          </cell>
        </row>
        <row r="27">
          <cell r="I27">
            <v>31</v>
          </cell>
        </row>
        <row r="27">
          <cell r="R27">
            <v>45.9524999999998</v>
          </cell>
        </row>
        <row r="28">
          <cell r="A28">
            <v>37257</v>
          </cell>
          <cell r="B28">
            <v>29</v>
          </cell>
          <cell r="C28">
            <v>32.25</v>
          </cell>
          <cell r="D28">
            <v>32.25</v>
          </cell>
          <cell r="E28">
            <v>33.15</v>
          </cell>
          <cell r="F28">
            <v>31.7</v>
          </cell>
          <cell r="G28">
            <v>30.5</v>
          </cell>
        </row>
        <row r="28">
          <cell r="I28">
            <v>31.7</v>
          </cell>
        </row>
        <row r="28">
          <cell r="R28">
            <v>63.526620735952</v>
          </cell>
        </row>
        <row r="29">
          <cell r="A29">
            <v>37288</v>
          </cell>
          <cell r="B29">
            <v>28.75</v>
          </cell>
          <cell r="C29">
            <v>31.65</v>
          </cell>
          <cell r="D29">
            <v>31.75</v>
          </cell>
          <cell r="E29">
            <v>32.5</v>
          </cell>
          <cell r="F29">
            <v>31.35</v>
          </cell>
          <cell r="G29">
            <v>30</v>
          </cell>
        </row>
        <row r="29">
          <cell r="I29">
            <v>31.35</v>
          </cell>
        </row>
        <row r="29">
          <cell r="R29">
            <v>63.8799896240234</v>
          </cell>
        </row>
        <row r="30">
          <cell r="A30">
            <v>37316</v>
          </cell>
          <cell r="B30">
            <v>28.75</v>
          </cell>
          <cell r="C30">
            <v>31.5</v>
          </cell>
          <cell r="D30">
            <v>31.5</v>
          </cell>
          <cell r="E30">
            <v>32</v>
          </cell>
          <cell r="F30">
            <v>31.1</v>
          </cell>
          <cell r="G30">
            <v>30</v>
          </cell>
        </row>
        <row r="30">
          <cell r="I30">
            <v>31.1</v>
          </cell>
        </row>
        <row r="30">
          <cell r="R30">
            <v>63.5490570068359</v>
          </cell>
        </row>
        <row r="31">
          <cell r="A31">
            <v>37347</v>
          </cell>
          <cell r="B31">
            <v>29</v>
          </cell>
          <cell r="C31">
            <v>30</v>
          </cell>
          <cell r="D31">
            <v>28</v>
          </cell>
          <cell r="E31">
            <v>29.2</v>
          </cell>
          <cell r="F31">
            <v>29.1</v>
          </cell>
          <cell r="G31">
            <v>31</v>
          </cell>
        </row>
        <row r="31">
          <cell r="I31">
            <v>29.1</v>
          </cell>
        </row>
        <row r="31">
          <cell r="R31">
            <v>52.0542716979981</v>
          </cell>
        </row>
        <row r="32">
          <cell r="A32">
            <v>37377</v>
          </cell>
          <cell r="B32">
            <v>32.25</v>
          </cell>
          <cell r="C32">
            <v>29</v>
          </cell>
          <cell r="D32">
            <v>26.5</v>
          </cell>
          <cell r="E32">
            <v>28.95</v>
          </cell>
          <cell r="F32">
            <v>32.75</v>
          </cell>
          <cell r="G32">
            <v>35.25</v>
          </cell>
        </row>
        <row r="32">
          <cell r="I32">
            <v>28.95</v>
          </cell>
        </row>
        <row r="32">
          <cell r="R32">
            <v>53.0992889404297</v>
          </cell>
        </row>
        <row r="33">
          <cell r="A33">
            <v>37408</v>
          </cell>
          <cell r="B33">
            <v>41.25</v>
          </cell>
          <cell r="C33">
            <v>31</v>
          </cell>
          <cell r="D33">
            <v>28.5</v>
          </cell>
          <cell r="E33">
            <v>35.45</v>
          </cell>
          <cell r="F33">
            <v>38.75</v>
          </cell>
          <cell r="G33">
            <v>46.25</v>
          </cell>
        </row>
        <row r="33">
          <cell r="I33">
            <v>35.45</v>
          </cell>
        </row>
        <row r="33">
          <cell r="R33">
            <v>54.1543922424316</v>
          </cell>
        </row>
        <row r="34">
          <cell r="A34">
            <v>37438</v>
          </cell>
          <cell r="B34">
            <v>54</v>
          </cell>
          <cell r="C34">
            <v>45</v>
          </cell>
          <cell r="D34">
            <v>42</v>
          </cell>
          <cell r="E34">
            <v>48</v>
          </cell>
          <cell r="F34">
            <v>47.25</v>
          </cell>
          <cell r="G34">
            <v>61</v>
          </cell>
        </row>
        <row r="34">
          <cell r="I34">
            <v>47.25</v>
          </cell>
        </row>
        <row r="34">
          <cell r="R34">
            <v>49.0287222080909</v>
          </cell>
        </row>
        <row r="35">
          <cell r="A35">
            <v>37469</v>
          </cell>
          <cell r="B35">
            <v>60</v>
          </cell>
          <cell r="C35">
            <v>52.5</v>
          </cell>
          <cell r="D35">
            <v>50</v>
          </cell>
          <cell r="E35">
            <v>54.25</v>
          </cell>
          <cell r="F35">
            <v>55.25</v>
          </cell>
          <cell r="G35">
            <v>70</v>
          </cell>
        </row>
        <row r="35">
          <cell r="I35">
            <v>54.25</v>
          </cell>
        </row>
        <row r="35">
          <cell r="R35">
            <v>49.8691754593219</v>
          </cell>
        </row>
        <row r="36">
          <cell r="A36">
            <v>37500</v>
          </cell>
          <cell r="B36">
            <v>46.5</v>
          </cell>
          <cell r="C36">
            <v>45.5</v>
          </cell>
          <cell r="D36">
            <v>42</v>
          </cell>
          <cell r="E36">
            <v>47</v>
          </cell>
          <cell r="F36">
            <v>46.75</v>
          </cell>
          <cell r="G36">
            <v>53.5</v>
          </cell>
        </row>
        <row r="36">
          <cell r="I36">
            <v>46.75</v>
          </cell>
        </row>
        <row r="36">
          <cell r="R36">
            <v>50.0991193461239</v>
          </cell>
        </row>
        <row r="37">
          <cell r="A37">
            <v>37530</v>
          </cell>
          <cell r="B37">
            <v>36.5</v>
          </cell>
          <cell r="C37">
            <v>39</v>
          </cell>
          <cell r="D37">
            <v>38</v>
          </cell>
          <cell r="E37">
            <v>37.9</v>
          </cell>
          <cell r="F37">
            <v>38</v>
          </cell>
          <cell r="G37">
            <v>39</v>
          </cell>
        </row>
        <row r="37">
          <cell r="I37">
            <v>37.9</v>
          </cell>
        </row>
        <row r="37">
          <cell r="R37">
            <v>58.7068508596049</v>
          </cell>
        </row>
        <row r="38">
          <cell r="A38">
            <v>37561</v>
          </cell>
          <cell r="B38">
            <v>34.5</v>
          </cell>
          <cell r="C38">
            <v>37.5</v>
          </cell>
          <cell r="D38">
            <v>36.5</v>
          </cell>
          <cell r="E38">
            <v>38.9</v>
          </cell>
          <cell r="F38">
            <v>37</v>
          </cell>
          <cell r="G38">
            <v>36.5</v>
          </cell>
        </row>
        <row r="38">
          <cell r="I38">
            <v>37</v>
          </cell>
        </row>
        <row r="38">
          <cell r="R38">
            <v>64.6545057708726</v>
          </cell>
        </row>
        <row r="39">
          <cell r="A39">
            <v>37591</v>
          </cell>
          <cell r="B39">
            <v>35.75</v>
          </cell>
          <cell r="C39">
            <v>37.5</v>
          </cell>
          <cell r="D39">
            <v>37</v>
          </cell>
          <cell r="E39">
            <v>39.9</v>
          </cell>
          <cell r="F39">
            <v>39</v>
          </cell>
          <cell r="G39">
            <v>37.75</v>
          </cell>
        </row>
        <row r="39">
          <cell r="I39">
            <v>39</v>
          </cell>
        </row>
        <row r="39">
          <cell r="R39">
            <v>69.129069927967</v>
          </cell>
        </row>
        <row r="40">
          <cell r="A40">
            <v>37622</v>
          </cell>
          <cell r="B40">
            <v>35.75</v>
          </cell>
          <cell r="C40">
            <v>42.5</v>
          </cell>
          <cell r="D40">
            <v>42</v>
          </cell>
          <cell r="E40">
            <v>41.8</v>
          </cell>
          <cell r="F40">
            <v>39.25</v>
          </cell>
          <cell r="G40">
            <v>37.75</v>
          </cell>
        </row>
        <row r="40">
          <cell r="I40">
            <v>39.25</v>
          </cell>
        </row>
        <row r="40">
          <cell r="R40">
            <v>51.4355362995648</v>
          </cell>
        </row>
        <row r="41">
          <cell r="A41">
            <v>37653</v>
          </cell>
          <cell r="B41">
            <v>35.75</v>
          </cell>
          <cell r="C41">
            <v>40.75</v>
          </cell>
          <cell r="D41">
            <v>40</v>
          </cell>
          <cell r="E41">
            <v>39.8</v>
          </cell>
          <cell r="F41">
            <v>37.75</v>
          </cell>
          <cell r="G41">
            <v>37.75</v>
          </cell>
        </row>
        <row r="41">
          <cell r="I41">
            <v>37.75</v>
          </cell>
        </row>
        <row r="41">
          <cell r="R41">
            <v>50.2964255478494</v>
          </cell>
        </row>
        <row r="42">
          <cell r="A42">
            <v>37681</v>
          </cell>
          <cell r="B42">
            <v>35.75</v>
          </cell>
          <cell r="C42">
            <v>39.5</v>
          </cell>
          <cell r="D42">
            <v>38</v>
          </cell>
          <cell r="E42">
            <v>37.8</v>
          </cell>
          <cell r="F42">
            <v>37</v>
          </cell>
          <cell r="G42">
            <v>37.75</v>
          </cell>
        </row>
        <row r="42">
          <cell r="I42">
            <v>37</v>
          </cell>
        </row>
        <row r="42">
          <cell r="R42">
            <v>48.8329639817352</v>
          </cell>
        </row>
        <row r="43">
          <cell r="A43">
            <v>37712</v>
          </cell>
          <cell r="B43">
            <v>34.25</v>
          </cell>
          <cell r="C43">
            <v>36.5</v>
          </cell>
          <cell r="D43">
            <v>33</v>
          </cell>
          <cell r="E43">
            <v>35.75</v>
          </cell>
          <cell r="F43">
            <v>38</v>
          </cell>
          <cell r="G43">
            <v>36.25</v>
          </cell>
        </row>
        <row r="43">
          <cell r="I43">
            <v>35.75</v>
          </cell>
        </row>
        <row r="43">
          <cell r="R43">
            <v>47.0445104640256</v>
          </cell>
        </row>
        <row r="44">
          <cell r="A44">
            <v>37742</v>
          </cell>
          <cell r="B44">
            <v>35.25</v>
          </cell>
          <cell r="C44">
            <v>33</v>
          </cell>
          <cell r="D44">
            <v>29.5</v>
          </cell>
          <cell r="E44">
            <v>36.25</v>
          </cell>
          <cell r="F44">
            <v>38.75</v>
          </cell>
          <cell r="G44">
            <v>37.25</v>
          </cell>
        </row>
        <row r="44">
          <cell r="I44">
            <v>36.25</v>
          </cell>
        </row>
        <row r="44">
          <cell r="R44">
            <v>47.2019403334408</v>
          </cell>
        </row>
        <row r="45">
          <cell r="A45">
            <v>37773</v>
          </cell>
          <cell r="B45">
            <v>41.75</v>
          </cell>
          <cell r="C45">
            <v>34.75</v>
          </cell>
          <cell r="D45">
            <v>31</v>
          </cell>
          <cell r="E45">
            <v>41.25</v>
          </cell>
          <cell r="F45">
            <v>44.75</v>
          </cell>
          <cell r="G45">
            <v>46.25</v>
          </cell>
        </row>
        <row r="45">
          <cell r="I45">
            <v>41.25</v>
          </cell>
        </row>
        <row r="45">
          <cell r="R45">
            <v>47.6827315284993</v>
          </cell>
        </row>
        <row r="46">
          <cell r="A46">
            <v>37803</v>
          </cell>
          <cell r="B46">
            <v>53.75</v>
          </cell>
          <cell r="C46">
            <v>51.5</v>
          </cell>
          <cell r="D46">
            <v>47</v>
          </cell>
          <cell r="E46">
            <v>51.75</v>
          </cell>
          <cell r="F46">
            <v>57.25</v>
          </cell>
          <cell r="G46">
            <v>59.75</v>
          </cell>
        </row>
        <row r="46">
          <cell r="I46">
            <v>51.75</v>
          </cell>
        </row>
        <row r="46">
          <cell r="R46">
            <v>48.2451282330304</v>
          </cell>
        </row>
        <row r="47">
          <cell r="A47">
            <v>37834</v>
          </cell>
          <cell r="B47">
            <v>63.75</v>
          </cell>
          <cell r="C47">
            <v>58.5</v>
          </cell>
          <cell r="D47">
            <v>55</v>
          </cell>
          <cell r="E47">
            <v>60.25</v>
          </cell>
          <cell r="F47">
            <v>63</v>
          </cell>
          <cell r="G47">
            <v>71.75</v>
          </cell>
        </row>
        <row r="47">
          <cell r="I47">
            <v>60.25</v>
          </cell>
        </row>
        <row r="47">
          <cell r="R47">
            <v>48.678784886201</v>
          </cell>
        </row>
        <row r="48">
          <cell r="A48">
            <v>37865</v>
          </cell>
          <cell r="B48">
            <v>50.25</v>
          </cell>
          <cell r="C48">
            <v>47.5</v>
          </cell>
          <cell r="D48">
            <v>44</v>
          </cell>
          <cell r="E48">
            <v>55.25</v>
          </cell>
          <cell r="F48">
            <v>50</v>
          </cell>
          <cell r="G48">
            <v>56.25</v>
          </cell>
        </row>
        <row r="48">
          <cell r="I48">
            <v>50</v>
          </cell>
        </row>
        <row r="48">
          <cell r="R48">
            <v>48.8041642893726</v>
          </cell>
        </row>
        <row r="49">
          <cell r="A49">
            <v>37895</v>
          </cell>
          <cell r="B49">
            <v>37.25</v>
          </cell>
          <cell r="C49">
            <v>43.25</v>
          </cell>
          <cell r="D49">
            <v>41.5</v>
          </cell>
          <cell r="E49">
            <v>38.8</v>
          </cell>
          <cell r="F49">
            <v>38.5</v>
          </cell>
          <cell r="G49">
            <v>39.5</v>
          </cell>
        </row>
        <row r="49">
          <cell r="I49">
            <v>38.5</v>
          </cell>
        </row>
        <row r="49">
          <cell r="R49">
            <v>49.4824910219958</v>
          </cell>
        </row>
        <row r="50">
          <cell r="A50">
            <v>37926</v>
          </cell>
          <cell r="B50">
            <v>36.25</v>
          </cell>
          <cell r="C50">
            <v>39.5</v>
          </cell>
          <cell r="D50">
            <v>38.75</v>
          </cell>
          <cell r="E50">
            <v>40.8</v>
          </cell>
          <cell r="F50">
            <v>38.25</v>
          </cell>
          <cell r="G50">
            <v>38</v>
          </cell>
        </row>
        <row r="50">
          <cell r="I50">
            <v>38.25</v>
          </cell>
        </row>
        <row r="50">
          <cell r="R50">
            <v>52.7722339737494</v>
          </cell>
        </row>
        <row r="51">
          <cell r="A51">
            <v>37956</v>
          </cell>
          <cell r="B51">
            <v>35.75</v>
          </cell>
          <cell r="C51">
            <v>40.75</v>
          </cell>
          <cell r="D51">
            <v>40</v>
          </cell>
          <cell r="E51">
            <v>42.8</v>
          </cell>
          <cell r="F51">
            <v>39.5</v>
          </cell>
          <cell r="G51">
            <v>37.25</v>
          </cell>
        </row>
        <row r="51">
          <cell r="I51">
            <v>39.5</v>
          </cell>
        </row>
        <row r="51">
          <cell r="R51">
            <v>55.4694144394069</v>
          </cell>
        </row>
        <row r="52">
          <cell r="A52">
            <v>37987</v>
          </cell>
          <cell r="B52">
            <v>36.46</v>
          </cell>
          <cell r="C52">
            <v>42.88</v>
          </cell>
          <cell r="D52">
            <v>42.12</v>
          </cell>
          <cell r="E52">
            <v>42.27</v>
          </cell>
          <cell r="F52">
            <v>39.7</v>
          </cell>
          <cell r="G52">
            <v>38.66</v>
          </cell>
        </row>
        <row r="52">
          <cell r="I52">
            <v>39.71</v>
          </cell>
        </row>
        <row r="52">
          <cell r="R52">
            <v>53.7817456199846</v>
          </cell>
        </row>
        <row r="53">
          <cell r="A53">
            <v>38018</v>
          </cell>
          <cell r="B53">
            <v>36.46</v>
          </cell>
          <cell r="C53">
            <v>41.38</v>
          </cell>
          <cell r="D53">
            <v>40.4</v>
          </cell>
          <cell r="E53">
            <v>40.24</v>
          </cell>
          <cell r="F53">
            <v>38.17</v>
          </cell>
          <cell r="G53">
            <v>38.66</v>
          </cell>
        </row>
        <row r="53">
          <cell r="I53">
            <v>38.18</v>
          </cell>
        </row>
        <row r="53">
          <cell r="R53">
            <v>52.4663849908466</v>
          </cell>
        </row>
        <row r="54">
          <cell r="A54">
            <v>38047</v>
          </cell>
          <cell r="B54">
            <v>36.46</v>
          </cell>
          <cell r="C54">
            <v>40.3</v>
          </cell>
          <cell r="D54">
            <v>38.68</v>
          </cell>
          <cell r="E54">
            <v>38.21</v>
          </cell>
          <cell r="F54">
            <v>37.41</v>
          </cell>
          <cell r="G54">
            <v>38.66</v>
          </cell>
        </row>
        <row r="54">
          <cell r="I54">
            <v>37.42</v>
          </cell>
        </row>
        <row r="54">
          <cell r="R54">
            <v>50.3650255722225</v>
          </cell>
        </row>
        <row r="55">
          <cell r="A55">
            <v>38078</v>
          </cell>
          <cell r="B55">
            <v>35.07</v>
          </cell>
          <cell r="C55">
            <v>37.73</v>
          </cell>
          <cell r="D55">
            <v>34.39</v>
          </cell>
          <cell r="E55">
            <v>36.13</v>
          </cell>
          <cell r="F55">
            <v>38.41</v>
          </cell>
          <cell r="G55">
            <v>37.27</v>
          </cell>
        </row>
        <row r="55">
          <cell r="I55">
            <v>36.15</v>
          </cell>
        </row>
        <row r="55">
          <cell r="R55">
            <v>47.3412136807678</v>
          </cell>
        </row>
        <row r="56">
          <cell r="A56">
            <v>38108</v>
          </cell>
          <cell r="B56">
            <v>35.99</v>
          </cell>
          <cell r="C56">
            <v>34.73</v>
          </cell>
          <cell r="D56">
            <v>31.38</v>
          </cell>
          <cell r="E56">
            <v>36.63</v>
          </cell>
          <cell r="F56">
            <v>39.16</v>
          </cell>
          <cell r="G56">
            <v>38.19</v>
          </cell>
        </row>
        <row r="56">
          <cell r="I56">
            <v>36.64</v>
          </cell>
        </row>
        <row r="56">
          <cell r="R56">
            <v>47.3917824467431</v>
          </cell>
        </row>
        <row r="57">
          <cell r="A57">
            <v>38139</v>
          </cell>
          <cell r="B57">
            <v>42.02</v>
          </cell>
          <cell r="C57">
            <v>36.23</v>
          </cell>
          <cell r="D57">
            <v>32.67</v>
          </cell>
          <cell r="E57">
            <v>41.68</v>
          </cell>
          <cell r="F57">
            <v>45.21</v>
          </cell>
          <cell r="G57">
            <v>46.35</v>
          </cell>
        </row>
        <row r="57">
          <cell r="I57">
            <v>41.69</v>
          </cell>
        </row>
        <row r="57">
          <cell r="R57">
            <v>47.9964434793169</v>
          </cell>
        </row>
        <row r="58">
          <cell r="A58">
            <v>38169</v>
          </cell>
          <cell r="B58">
            <v>53.14</v>
          </cell>
          <cell r="C58">
            <v>50.6</v>
          </cell>
          <cell r="D58">
            <v>46.41</v>
          </cell>
          <cell r="E58">
            <v>52.27</v>
          </cell>
          <cell r="F58">
            <v>57.83</v>
          </cell>
          <cell r="G58">
            <v>58.74</v>
          </cell>
        </row>
        <row r="58">
          <cell r="I58">
            <v>52.29</v>
          </cell>
        </row>
        <row r="58">
          <cell r="R58">
            <v>48.6348293206795</v>
          </cell>
        </row>
        <row r="59">
          <cell r="A59">
            <v>38200</v>
          </cell>
          <cell r="B59">
            <v>62.41</v>
          </cell>
          <cell r="C59">
            <v>56.61</v>
          </cell>
          <cell r="D59">
            <v>53.28</v>
          </cell>
          <cell r="E59">
            <v>60.85</v>
          </cell>
          <cell r="F59">
            <v>63.63</v>
          </cell>
          <cell r="G59">
            <v>69.71</v>
          </cell>
        </row>
        <row r="59">
          <cell r="I59">
            <v>60.87</v>
          </cell>
        </row>
        <row r="59">
          <cell r="R59">
            <v>49.1990964548423</v>
          </cell>
        </row>
        <row r="60">
          <cell r="A60">
            <v>38231</v>
          </cell>
          <cell r="B60">
            <v>49.9</v>
          </cell>
          <cell r="C60">
            <v>47.17</v>
          </cell>
          <cell r="D60">
            <v>43.83</v>
          </cell>
          <cell r="E60">
            <v>55.79</v>
          </cell>
          <cell r="F60">
            <v>50.49</v>
          </cell>
          <cell r="G60">
            <v>55.5</v>
          </cell>
        </row>
        <row r="60">
          <cell r="I60">
            <v>50.5</v>
          </cell>
        </row>
        <row r="60">
          <cell r="R60">
            <v>48.9308868118751</v>
          </cell>
        </row>
        <row r="61">
          <cell r="A61">
            <v>38261</v>
          </cell>
          <cell r="B61">
            <v>37.85</v>
          </cell>
          <cell r="C61">
            <v>43.52</v>
          </cell>
          <cell r="D61">
            <v>41.69</v>
          </cell>
          <cell r="E61">
            <v>39.17</v>
          </cell>
          <cell r="F61">
            <v>38.87</v>
          </cell>
          <cell r="G61">
            <v>40.26</v>
          </cell>
        </row>
        <row r="61">
          <cell r="I61">
            <v>38.88</v>
          </cell>
        </row>
        <row r="61">
          <cell r="R61">
            <v>49.1283906018323</v>
          </cell>
        </row>
        <row r="62">
          <cell r="A62">
            <v>38292</v>
          </cell>
          <cell r="B62">
            <v>36.92</v>
          </cell>
          <cell r="C62">
            <v>40.31</v>
          </cell>
          <cell r="D62">
            <v>39.33</v>
          </cell>
          <cell r="E62">
            <v>41.18</v>
          </cell>
          <cell r="F62">
            <v>38.61</v>
          </cell>
          <cell r="G62">
            <v>38.9</v>
          </cell>
        </row>
        <row r="62">
          <cell r="I62">
            <v>38.62</v>
          </cell>
        </row>
        <row r="62">
          <cell r="R62">
            <v>52.056775338258</v>
          </cell>
        </row>
        <row r="63">
          <cell r="A63">
            <v>38322</v>
          </cell>
          <cell r="B63">
            <v>36.46</v>
          </cell>
          <cell r="C63">
            <v>41.38</v>
          </cell>
          <cell r="D63">
            <v>40.4</v>
          </cell>
          <cell r="E63">
            <v>43.19</v>
          </cell>
          <cell r="F63">
            <v>39.86</v>
          </cell>
          <cell r="G63">
            <v>38.23</v>
          </cell>
        </row>
        <row r="63">
          <cell r="I63">
            <v>39.87</v>
          </cell>
        </row>
        <row r="63">
          <cell r="R63">
            <v>54.5120294929858</v>
          </cell>
        </row>
        <row r="64">
          <cell r="A64">
            <v>38353</v>
          </cell>
          <cell r="B64">
            <v>36.72</v>
          </cell>
          <cell r="C64">
            <v>43.19</v>
          </cell>
          <cell r="D64">
            <v>42.21</v>
          </cell>
          <cell r="E64">
            <v>42.63</v>
          </cell>
          <cell r="F64">
            <v>40.03</v>
          </cell>
          <cell r="G64">
            <v>39.04</v>
          </cell>
        </row>
        <row r="64">
          <cell r="I64">
            <v>40.06</v>
          </cell>
        </row>
        <row r="64">
          <cell r="R64">
            <v>52.3833241091129</v>
          </cell>
        </row>
        <row r="65">
          <cell r="A65">
            <v>38384</v>
          </cell>
          <cell r="B65">
            <v>36.72</v>
          </cell>
          <cell r="C65">
            <v>41.91</v>
          </cell>
          <cell r="D65">
            <v>40.74</v>
          </cell>
          <cell r="E65">
            <v>40.58</v>
          </cell>
          <cell r="F65">
            <v>38.49</v>
          </cell>
          <cell r="G65">
            <v>39.04</v>
          </cell>
        </row>
        <row r="65">
          <cell r="I65">
            <v>38.51</v>
          </cell>
        </row>
        <row r="65">
          <cell r="R65">
            <v>51.1355275550405</v>
          </cell>
        </row>
        <row r="66">
          <cell r="A66">
            <v>38412</v>
          </cell>
          <cell r="B66">
            <v>36.72</v>
          </cell>
          <cell r="C66">
            <v>40.99</v>
          </cell>
          <cell r="D66">
            <v>39.27</v>
          </cell>
          <cell r="E66">
            <v>38.53</v>
          </cell>
          <cell r="F66">
            <v>37.71</v>
          </cell>
          <cell r="G66">
            <v>39.04</v>
          </cell>
        </row>
        <row r="66">
          <cell r="I66">
            <v>37.74</v>
          </cell>
        </row>
        <row r="66">
          <cell r="R66">
            <v>49.1429379159669</v>
          </cell>
        </row>
        <row r="67">
          <cell r="A67">
            <v>38443</v>
          </cell>
          <cell r="B67">
            <v>35.32</v>
          </cell>
          <cell r="C67">
            <v>38.79</v>
          </cell>
          <cell r="D67">
            <v>35.59</v>
          </cell>
          <cell r="E67">
            <v>36.43</v>
          </cell>
          <cell r="F67">
            <v>38.72</v>
          </cell>
          <cell r="G67">
            <v>37.64</v>
          </cell>
        </row>
        <row r="67">
          <cell r="I67">
            <v>36.45</v>
          </cell>
        </row>
        <row r="67">
          <cell r="R67">
            <v>46.2761033648797</v>
          </cell>
        </row>
        <row r="68">
          <cell r="A68">
            <v>38473</v>
          </cell>
          <cell r="B68">
            <v>36.25</v>
          </cell>
          <cell r="C68">
            <v>36.22</v>
          </cell>
          <cell r="D68">
            <v>33.02</v>
          </cell>
          <cell r="E68">
            <v>36.93</v>
          </cell>
          <cell r="F68">
            <v>39.47</v>
          </cell>
          <cell r="G68">
            <v>38.57</v>
          </cell>
        </row>
        <row r="68">
          <cell r="I68">
            <v>36.95</v>
          </cell>
        </row>
        <row r="68">
          <cell r="R68">
            <v>46.3271795500406</v>
          </cell>
        </row>
        <row r="69">
          <cell r="A69">
            <v>38504</v>
          </cell>
          <cell r="B69">
            <v>42.32</v>
          </cell>
          <cell r="C69">
            <v>37.51</v>
          </cell>
          <cell r="D69">
            <v>34.12</v>
          </cell>
          <cell r="E69">
            <v>42.01</v>
          </cell>
          <cell r="F69">
            <v>45.57</v>
          </cell>
          <cell r="G69">
            <v>46.45</v>
          </cell>
        </row>
        <row r="69">
          <cell r="I69">
            <v>42.03</v>
          </cell>
        </row>
        <row r="69">
          <cell r="R69">
            <v>46.9046320979152</v>
          </cell>
        </row>
        <row r="70">
          <cell r="A70">
            <v>38534</v>
          </cell>
          <cell r="B70">
            <v>53.52</v>
          </cell>
          <cell r="C70">
            <v>49.83</v>
          </cell>
          <cell r="D70">
            <v>45.9</v>
          </cell>
          <cell r="E70">
            <v>52.69</v>
          </cell>
          <cell r="F70">
            <v>58.29</v>
          </cell>
          <cell r="G70">
            <v>58.72</v>
          </cell>
        </row>
        <row r="70">
          <cell r="I70">
            <v>52.72</v>
          </cell>
        </row>
        <row r="70">
          <cell r="R70">
            <v>47.5142767559148</v>
          </cell>
        </row>
        <row r="71">
          <cell r="A71">
            <v>38565</v>
          </cell>
          <cell r="B71">
            <v>62.86</v>
          </cell>
          <cell r="C71">
            <v>54.98</v>
          </cell>
          <cell r="D71">
            <v>51.79</v>
          </cell>
          <cell r="E71">
            <v>61.32</v>
          </cell>
          <cell r="F71">
            <v>64.12</v>
          </cell>
          <cell r="G71">
            <v>69.5</v>
          </cell>
        </row>
        <row r="71">
          <cell r="I71">
            <v>61.36</v>
          </cell>
        </row>
        <row r="71">
          <cell r="R71">
            <v>48.0534750859639</v>
          </cell>
        </row>
        <row r="72">
          <cell r="A72">
            <v>38596</v>
          </cell>
          <cell r="B72">
            <v>50.26</v>
          </cell>
          <cell r="C72">
            <v>46.89</v>
          </cell>
          <cell r="D72">
            <v>43.7</v>
          </cell>
          <cell r="E72">
            <v>56.22</v>
          </cell>
          <cell r="F72">
            <v>50.87</v>
          </cell>
          <cell r="G72">
            <v>55.46</v>
          </cell>
        </row>
        <row r="72">
          <cell r="I72">
            <v>50.9</v>
          </cell>
        </row>
        <row r="72">
          <cell r="R72">
            <v>47.8027653568014</v>
          </cell>
        </row>
        <row r="73">
          <cell r="A73">
            <v>38626</v>
          </cell>
          <cell r="B73">
            <v>38.12</v>
          </cell>
          <cell r="C73">
            <v>43.77</v>
          </cell>
          <cell r="D73">
            <v>41.86</v>
          </cell>
          <cell r="E73">
            <v>39.47</v>
          </cell>
          <cell r="F73">
            <v>39.16</v>
          </cell>
          <cell r="G73">
            <v>40.62</v>
          </cell>
        </row>
        <row r="73">
          <cell r="I73">
            <v>39.18</v>
          </cell>
        </row>
        <row r="73">
          <cell r="R73">
            <v>47.9930618894329</v>
          </cell>
        </row>
        <row r="74">
          <cell r="A74">
            <v>38657</v>
          </cell>
          <cell r="B74">
            <v>37.19</v>
          </cell>
          <cell r="C74">
            <v>41.02</v>
          </cell>
          <cell r="D74">
            <v>39.83</v>
          </cell>
          <cell r="E74">
            <v>41.49</v>
          </cell>
          <cell r="F74">
            <v>38.9</v>
          </cell>
          <cell r="G74">
            <v>39.33</v>
          </cell>
        </row>
        <row r="74">
          <cell r="I74">
            <v>38.92</v>
          </cell>
        </row>
        <row r="74">
          <cell r="R74">
            <v>50.7773342453725</v>
          </cell>
        </row>
        <row r="75">
          <cell r="A75">
            <v>38687</v>
          </cell>
          <cell r="B75">
            <v>36.72</v>
          </cell>
          <cell r="C75">
            <v>41.94</v>
          </cell>
          <cell r="D75">
            <v>40.76</v>
          </cell>
          <cell r="E75">
            <v>43.51</v>
          </cell>
          <cell r="F75">
            <v>40.15</v>
          </cell>
          <cell r="G75">
            <v>38.68</v>
          </cell>
        </row>
        <row r="75">
          <cell r="I75">
            <v>40.18</v>
          </cell>
        </row>
        <row r="75">
          <cell r="R75">
            <v>53.1234063436326</v>
          </cell>
        </row>
        <row r="76">
          <cell r="A76">
            <v>38718</v>
          </cell>
          <cell r="B76">
            <v>36.98</v>
          </cell>
          <cell r="C76">
            <v>43.66</v>
          </cell>
          <cell r="D76">
            <v>42.47</v>
          </cell>
          <cell r="E76">
            <v>42.92</v>
          </cell>
          <cell r="F76">
            <v>40.3</v>
          </cell>
          <cell r="G76">
            <v>39.4</v>
          </cell>
        </row>
        <row r="76">
          <cell r="I76">
            <v>40.34</v>
          </cell>
        </row>
        <row r="76">
          <cell r="R76">
            <v>48.6157087041004</v>
          </cell>
        </row>
        <row r="77">
          <cell r="A77">
            <v>38749</v>
          </cell>
          <cell r="B77">
            <v>36.98</v>
          </cell>
          <cell r="C77">
            <v>42.5</v>
          </cell>
          <cell r="D77">
            <v>41.14</v>
          </cell>
          <cell r="E77">
            <v>40.86</v>
          </cell>
          <cell r="F77">
            <v>38.75</v>
          </cell>
          <cell r="G77">
            <v>39.4</v>
          </cell>
        </row>
        <row r="77">
          <cell r="I77">
            <v>38.78</v>
          </cell>
        </row>
        <row r="77">
          <cell r="R77">
            <v>47.515831571343</v>
          </cell>
        </row>
        <row r="78">
          <cell r="A78">
            <v>38777</v>
          </cell>
          <cell r="B78">
            <v>36.98</v>
          </cell>
          <cell r="C78">
            <v>41.67</v>
          </cell>
          <cell r="D78">
            <v>39.8</v>
          </cell>
          <cell r="E78">
            <v>38.79</v>
          </cell>
          <cell r="F78">
            <v>37.97</v>
          </cell>
          <cell r="G78">
            <v>39.4</v>
          </cell>
        </row>
        <row r="78">
          <cell r="I78">
            <v>38</v>
          </cell>
        </row>
        <row r="78">
          <cell r="R78">
            <v>45.7383263456428</v>
          </cell>
        </row>
        <row r="79">
          <cell r="A79">
            <v>38808</v>
          </cell>
          <cell r="B79">
            <v>35.57</v>
          </cell>
          <cell r="C79">
            <v>39.67</v>
          </cell>
          <cell r="D79">
            <v>36.46</v>
          </cell>
          <cell r="E79">
            <v>36.68</v>
          </cell>
          <cell r="F79">
            <v>38.98</v>
          </cell>
          <cell r="G79">
            <v>37.99</v>
          </cell>
        </row>
        <row r="79">
          <cell r="I79">
            <v>36.71</v>
          </cell>
        </row>
        <row r="79">
          <cell r="R79">
            <v>43.1658283723845</v>
          </cell>
        </row>
        <row r="80">
          <cell r="A80">
            <v>38838</v>
          </cell>
          <cell r="B80">
            <v>36.51</v>
          </cell>
          <cell r="C80">
            <v>37.33</v>
          </cell>
          <cell r="D80">
            <v>34.12</v>
          </cell>
          <cell r="E80">
            <v>37.18</v>
          </cell>
          <cell r="F80">
            <v>39.74</v>
          </cell>
          <cell r="G80">
            <v>38.93</v>
          </cell>
        </row>
        <row r="80">
          <cell r="I80">
            <v>37.21</v>
          </cell>
        </row>
        <row r="80">
          <cell r="R80">
            <v>43.2325553060526</v>
          </cell>
        </row>
        <row r="81">
          <cell r="A81">
            <v>38869</v>
          </cell>
          <cell r="B81">
            <v>42.63</v>
          </cell>
          <cell r="C81">
            <v>38.51</v>
          </cell>
          <cell r="D81">
            <v>35.12</v>
          </cell>
          <cell r="E81">
            <v>42.29</v>
          </cell>
          <cell r="F81">
            <v>45.88</v>
          </cell>
          <cell r="G81">
            <v>46.59</v>
          </cell>
        </row>
        <row r="81">
          <cell r="I81">
            <v>42.33</v>
          </cell>
        </row>
        <row r="81">
          <cell r="R81">
            <v>43.7782865769008</v>
          </cell>
        </row>
        <row r="82">
          <cell r="A82">
            <v>38899</v>
          </cell>
          <cell r="B82">
            <v>53.91</v>
          </cell>
          <cell r="C82">
            <v>49.73</v>
          </cell>
          <cell r="D82">
            <v>45.83</v>
          </cell>
          <cell r="E82">
            <v>53.04</v>
          </cell>
          <cell r="F82">
            <v>58.68</v>
          </cell>
          <cell r="G82">
            <v>58.77</v>
          </cell>
        </row>
        <row r="82">
          <cell r="I82">
            <v>53.08</v>
          </cell>
        </row>
        <row r="82">
          <cell r="R82">
            <v>44.351087842658</v>
          </cell>
        </row>
        <row r="83">
          <cell r="A83">
            <v>38930</v>
          </cell>
          <cell r="B83">
            <v>63.31</v>
          </cell>
          <cell r="C83">
            <v>54.42</v>
          </cell>
          <cell r="D83">
            <v>51.18</v>
          </cell>
          <cell r="E83">
            <v>61.74</v>
          </cell>
          <cell r="F83">
            <v>64.55</v>
          </cell>
          <cell r="G83">
            <v>69.39</v>
          </cell>
        </row>
        <row r="83">
          <cell r="I83">
            <v>61.78</v>
          </cell>
        </row>
        <row r="83">
          <cell r="R83">
            <v>44.8590391741595</v>
          </cell>
        </row>
        <row r="84">
          <cell r="A84">
            <v>38961</v>
          </cell>
          <cell r="B84">
            <v>50.62</v>
          </cell>
          <cell r="C84">
            <v>47.07</v>
          </cell>
          <cell r="D84">
            <v>43.83</v>
          </cell>
          <cell r="E84">
            <v>56.6</v>
          </cell>
          <cell r="F84">
            <v>51.22</v>
          </cell>
          <cell r="G84">
            <v>55.48</v>
          </cell>
        </row>
        <row r="84">
          <cell r="I84">
            <v>51.26</v>
          </cell>
        </row>
        <row r="84">
          <cell r="R84">
            <v>44.6504446524854</v>
          </cell>
        </row>
        <row r="85">
          <cell r="A85">
            <v>38991</v>
          </cell>
          <cell r="B85">
            <v>38.4</v>
          </cell>
          <cell r="C85">
            <v>44.23</v>
          </cell>
          <cell r="D85">
            <v>42.16</v>
          </cell>
          <cell r="E85">
            <v>39.73</v>
          </cell>
          <cell r="F85">
            <v>39.43</v>
          </cell>
          <cell r="G85">
            <v>40.97</v>
          </cell>
        </row>
        <row r="85">
          <cell r="I85">
            <v>39.46</v>
          </cell>
        </row>
        <row r="85">
          <cell r="R85">
            <v>44.8405821643183</v>
          </cell>
        </row>
        <row r="86">
          <cell r="A86">
            <v>39022</v>
          </cell>
          <cell r="B86">
            <v>37.46</v>
          </cell>
          <cell r="C86">
            <v>41.72</v>
          </cell>
          <cell r="D86">
            <v>40.32</v>
          </cell>
          <cell r="E86">
            <v>41.77</v>
          </cell>
          <cell r="F86">
            <v>39.16</v>
          </cell>
          <cell r="G86">
            <v>39.72</v>
          </cell>
        </row>
        <row r="86">
          <cell r="I86">
            <v>39.19</v>
          </cell>
        </row>
        <row r="86">
          <cell r="R86">
            <v>47.3196195900496</v>
          </cell>
        </row>
        <row r="87">
          <cell r="A87">
            <v>39052</v>
          </cell>
          <cell r="B87">
            <v>36.99</v>
          </cell>
          <cell r="C87">
            <v>42.57</v>
          </cell>
          <cell r="D87">
            <v>41.16</v>
          </cell>
          <cell r="E87">
            <v>43.8</v>
          </cell>
          <cell r="F87">
            <v>40.43</v>
          </cell>
          <cell r="G87">
            <v>39.1</v>
          </cell>
        </row>
        <row r="87">
          <cell r="I87">
            <v>40.46</v>
          </cell>
        </row>
        <row r="87">
          <cell r="R87">
            <v>49.4527352475925</v>
          </cell>
        </row>
        <row r="88">
          <cell r="A88">
            <v>39083</v>
          </cell>
          <cell r="B88">
            <v>37.25</v>
          </cell>
          <cell r="C88">
            <v>44.4</v>
          </cell>
          <cell r="D88">
            <v>42.74</v>
          </cell>
          <cell r="E88">
            <v>43.23</v>
          </cell>
          <cell r="F88">
            <v>40.59</v>
          </cell>
          <cell r="G88">
            <v>39.7</v>
          </cell>
        </row>
        <row r="88">
          <cell r="I88">
            <v>40.64</v>
          </cell>
        </row>
        <row r="88">
          <cell r="R88">
            <v>49.9817087484675</v>
          </cell>
        </row>
        <row r="89">
          <cell r="A89">
            <v>39114</v>
          </cell>
          <cell r="B89">
            <v>37.25</v>
          </cell>
          <cell r="C89">
            <v>43.34</v>
          </cell>
          <cell r="D89">
            <v>41.53</v>
          </cell>
          <cell r="E89">
            <v>41.15</v>
          </cell>
          <cell r="F89">
            <v>39.03</v>
          </cell>
          <cell r="G89">
            <v>39.7</v>
          </cell>
        </row>
        <row r="89">
          <cell r="I89">
            <v>39.07</v>
          </cell>
        </row>
        <row r="89">
          <cell r="R89">
            <v>48.8614356597682</v>
          </cell>
        </row>
        <row r="90">
          <cell r="A90">
            <v>39142</v>
          </cell>
          <cell r="B90">
            <v>37.25</v>
          </cell>
          <cell r="C90">
            <v>42.58</v>
          </cell>
          <cell r="D90">
            <v>40.32</v>
          </cell>
          <cell r="E90">
            <v>39.06</v>
          </cell>
          <cell r="F90">
            <v>38.24</v>
          </cell>
          <cell r="G90">
            <v>39.7</v>
          </cell>
        </row>
        <row r="90">
          <cell r="I90">
            <v>38.28</v>
          </cell>
        </row>
        <row r="90">
          <cell r="R90">
            <v>47.0633097382929</v>
          </cell>
        </row>
        <row r="91">
          <cell r="A91">
            <v>39173</v>
          </cell>
          <cell r="B91">
            <v>35.83</v>
          </cell>
          <cell r="C91">
            <v>40.75</v>
          </cell>
          <cell r="D91">
            <v>37.28</v>
          </cell>
          <cell r="E91">
            <v>36.93</v>
          </cell>
          <cell r="F91">
            <v>39.25</v>
          </cell>
          <cell r="G91">
            <v>38.29</v>
          </cell>
        </row>
        <row r="91">
          <cell r="I91">
            <v>36.97</v>
          </cell>
        </row>
        <row r="91">
          <cell r="R91">
            <v>44.4671908711303</v>
          </cell>
        </row>
        <row r="92">
          <cell r="A92">
            <v>39203</v>
          </cell>
          <cell r="B92">
            <v>36.77</v>
          </cell>
          <cell r="C92">
            <v>38.61</v>
          </cell>
          <cell r="D92">
            <v>35.16</v>
          </cell>
          <cell r="E92">
            <v>37.43</v>
          </cell>
          <cell r="F92">
            <v>40.01</v>
          </cell>
          <cell r="G92">
            <v>39.22</v>
          </cell>
        </row>
        <row r="92">
          <cell r="I92">
            <v>37.47</v>
          </cell>
        </row>
        <row r="92">
          <cell r="R92">
            <v>44.5174934889533</v>
          </cell>
        </row>
        <row r="93">
          <cell r="A93">
            <v>39234</v>
          </cell>
          <cell r="B93">
            <v>42.93</v>
          </cell>
          <cell r="C93">
            <v>39.69</v>
          </cell>
          <cell r="D93">
            <v>36.07</v>
          </cell>
          <cell r="E93">
            <v>42.58</v>
          </cell>
          <cell r="F93">
            <v>46.19</v>
          </cell>
          <cell r="G93">
            <v>46.77</v>
          </cell>
        </row>
        <row r="93">
          <cell r="I93">
            <v>42.62</v>
          </cell>
        </row>
        <row r="93">
          <cell r="R93">
            <v>45.0462780244864</v>
          </cell>
        </row>
        <row r="94">
          <cell r="A94">
            <v>39264</v>
          </cell>
          <cell r="B94">
            <v>54.29</v>
          </cell>
          <cell r="C94">
            <v>49.96</v>
          </cell>
          <cell r="D94">
            <v>45.8</v>
          </cell>
          <cell r="E94">
            <v>53.39</v>
          </cell>
          <cell r="F94">
            <v>59.07</v>
          </cell>
          <cell r="G94">
            <v>58.93</v>
          </cell>
        </row>
        <row r="94">
          <cell r="I94">
            <v>53.45</v>
          </cell>
        </row>
        <row r="94">
          <cell r="R94">
            <v>45.6016162167202</v>
          </cell>
        </row>
        <row r="95">
          <cell r="A95">
            <v>39295</v>
          </cell>
          <cell r="B95">
            <v>63.76</v>
          </cell>
          <cell r="C95">
            <v>54.26</v>
          </cell>
          <cell r="D95">
            <v>50.67</v>
          </cell>
          <cell r="E95">
            <v>62.14</v>
          </cell>
          <cell r="F95">
            <v>64.98</v>
          </cell>
          <cell r="G95">
            <v>69.5</v>
          </cell>
        </row>
        <row r="95">
          <cell r="I95">
            <v>62.2</v>
          </cell>
        </row>
        <row r="95">
          <cell r="R95">
            <v>46.0902377422697</v>
          </cell>
        </row>
        <row r="96">
          <cell r="A96">
            <v>39326</v>
          </cell>
          <cell r="B96">
            <v>50.98</v>
          </cell>
          <cell r="C96">
            <v>47.52</v>
          </cell>
          <cell r="D96">
            <v>43.99</v>
          </cell>
          <cell r="E96">
            <v>56.96</v>
          </cell>
          <cell r="F96">
            <v>51.55</v>
          </cell>
          <cell r="G96">
            <v>55.62</v>
          </cell>
        </row>
        <row r="96">
          <cell r="I96">
            <v>51.6</v>
          </cell>
        </row>
        <row r="96">
          <cell r="R96">
            <v>45.8608975771823</v>
          </cell>
        </row>
        <row r="97">
          <cell r="A97">
            <v>39356</v>
          </cell>
          <cell r="B97">
            <v>38.67</v>
          </cell>
          <cell r="C97">
            <v>44.93</v>
          </cell>
          <cell r="D97">
            <v>42.47</v>
          </cell>
          <cell r="E97">
            <v>39.98</v>
          </cell>
          <cell r="F97">
            <v>39.68</v>
          </cell>
          <cell r="G97">
            <v>41.25</v>
          </cell>
        </row>
        <row r="97">
          <cell r="I97">
            <v>39.71</v>
          </cell>
        </row>
        <row r="97">
          <cell r="R97">
            <v>46.0303953089522</v>
          </cell>
        </row>
        <row r="98">
          <cell r="A98">
            <v>39387</v>
          </cell>
          <cell r="B98">
            <v>37.72</v>
          </cell>
          <cell r="C98">
            <v>42.63</v>
          </cell>
          <cell r="D98">
            <v>40.8</v>
          </cell>
          <cell r="E98">
            <v>42.03</v>
          </cell>
          <cell r="F98">
            <v>39.4</v>
          </cell>
          <cell r="G98">
            <v>40.03</v>
          </cell>
        </row>
        <row r="98">
          <cell r="I98">
            <v>39.44</v>
          </cell>
        </row>
        <row r="98">
          <cell r="R98">
            <v>48.6186615201608</v>
          </cell>
        </row>
        <row r="99">
          <cell r="A99">
            <v>39417</v>
          </cell>
          <cell r="B99">
            <v>37.25</v>
          </cell>
          <cell r="C99">
            <v>43.41</v>
          </cell>
          <cell r="D99">
            <v>41.57</v>
          </cell>
          <cell r="E99">
            <v>44.07</v>
          </cell>
          <cell r="F99">
            <v>40.67</v>
          </cell>
          <cell r="G99">
            <v>39.42</v>
          </cell>
        </row>
        <row r="99">
          <cell r="I99">
            <v>40.71</v>
          </cell>
        </row>
        <row r="99">
          <cell r="R99">
            <v>50.741436246752</v>
          </cell>
        </row>
        <row r="100">
          <cell r="A100">
            <v>39448</v>
          </cell>
          <cell r="B100">
            <v>37.51</v>
          </cell>
          <cell r="C100">
            <v>45.14</v>
          </cell>
          <cell r="D100">
            <v>43.16</v>
          </cell>
          <cell r="E100">
            <v>43.49</v>
          </cell>
          <cell r="F100">
            <v>40.84</v>
          </cell>
          <cell r="G100">
            <v>39.97</v>
          </cell>
        </row>
        <row r="100">
          <cell r="I100">
            <v>40.89</v>
          </cell>
        </row>
        <row r="100">
          <cell r="R100">
            <v>51.302225943292</v>
          </cell>
        </row>
        <row r="101">
          <cell r="A101">
            <v>39479</v>
          </cell>
          <cell r="B101">
            <v>37.51</v>
          </cell>
          <cell r="C101">
            <v>44.14</v>
          </cell>
          <cell r="D101">
            <v>42.03</v>
          </cell>
          <cell r="E101">
            <v>41.39</v>
          </cell>
          <cell r="F101">
            <v>39.26</v>
          </cell>
          <cell r="G101">
            <v>39.97</v>
          </cell>
        </row>
        <row r="101">
          <cell r="I101">
            <v>39.31</v>
          </cell>
        </row>
        <row r="101">
          <cell r="R101">
            <v>50.1819253132917</v>
          </cell>
        </row>
        <row r="102">
          <cell r="A102">
            <v>39508</v>
          </cell>
          <cell r="B102">
            <v>37.51</v>
          </cell>
          <cell r="C102">
            <v>43.44</v>
          </cell>
          <cell r="D102">
            <v>40.9</v>
          </cell>
          <cell r="E102">
            <v>39.29</v>
          </cell>
          <cell r="F102">
            <v>38.46</v>
          </cell>
          <cell r="G102">
            <v>39.97</v>
          </cell>
        </row>
        <row r="102">
          <cell r="I102">
            <v>38.51</v>
          </cell>
        </row>
        <row r="102">
          <cell r="R102">
            <v>48.38435867006</v>
          </cell>
        </row>
        <row r="103">
          <cell r="A103">
            <v>39539</v>
          </cell>
          <cell r="B103">
            <v>36.08</v>
          </cell>
          <cell r="C103">
            <v>41.72</v>
          </cell>
          <cell r="D103">
            <v>38.07</v>
          </cell>
          <cell r="E103">
            <v>37.14</v>
          </cell>
          <cell r="F103">
            <v>39.48</v>
          </cell>
          <cell r="G103">
            <v>38.55</v>
          </cell>
        </row>
        <row r="103">
          <cell r="I103">
            <v>37.19</v>
          </cell>
        </row>
        <row r="103">
          <cell r="R103">
            <v>45.6567463616446</v>
          </cell>
        </row>
        <row r="104">
          <cell r="A104">
            <v>39569</v>
          </cell>
          <cell r="B104">
            <v>37.03</v>
          </cell>
          <cell r="C104">
            <v>39.73</v>
          </cell>
          <cell r="D104">
            <v>36.1</v>
          </cell>
          <cell r="E104">
            <v>37.64</v>
          </cell>
          <cell r="F104">
            <v>40.24</v>
          </cell>
          <cell r="G104">
            <v>39.5</v>
          </cell>
        </row>
        <row r="104">
          <cell r="I104">
            <v>37.69</v>
          </cell>
        </row>
        <row r="104">
          <cell r="R104">
            <v>45.7061522342753</v>
          </cell>
        </row>
        <row r="105">
          <cell r="A105">
            <v>39600</v>
          </cell>
          <cell r="B105">
            <v>43.23</v>
          </cell>
          <cell r="C105">
            <v>40.74</v>
          </cell>
          <cell r="D105">
            <v>36.95</v>
          </cell>
          <cell r="E105">
            <v>42.81</v>
          </cell>
          <cell r="F105">
            <v>46.45</v>
          </cell>
          <cell r="G105">
            <v>46.97</v>
          </cell>
        </row>
        <row r="105">
          <cell r="I105">
            <v>42.87</v>
          </cell>
        </row>
        <row r="105">
          <cell r="R105">
            <v>46.2335681084345</v>
          </cell>
        </row>
        <row r="106">
          <cell r="A106">
            <v>39630</v>
          </cell>
          <cell r="B106">
            <v>54.67</v>
          </cell>
          <cell r="C106">
            <v>50.35</v>
          </cell>
          <cell r="D106">
            <v>46.01</v>
          </cell>
          <cell r="E106">
            <v>53.69</v>
          </cell>
          <cell r="F106">
            <v>59.39</v>
          </cell>
          <cell r="G106">
            <v>59.14</v>
          </cell>
        </row>
        <row r="106">
          <cell r="I106">
            <v>53.75</v>
          </cell>
        </row>
        <row r="106">
          <cell r="R106">
            <v>46.7875218455772</v>
          </cell>
        </row>
        <row r="107">
          <cell r="A107">
            <v>39661</v>
          </cell>
          <cell r="B107">
            <v>64.21</v>
          </cell>
          <cell r="C107">
            <v>54.38</v>
          </cell>
          <cell r="D107">
            <v>50.54</v>
          </cell>
          <cell r="E107">
            <v>62.47</v>
          </cell>
          <cell r="F107">
            <v>65.33</v>
          </cell>
          <cell r="G107">
            <v>69.69</v>
          </cell>
        </row>
        <row r="107">
          <cell r="I107">
            <v>62.55</v>
          </cell>
        </row>
        <row r="107">
          <cell r="R107">
            <v>47.2747728423256</v>
          </cell>
        </row>
        <row r="108">
          <cell r="A108">
            <v>39692</v>
          </cell>
          <cell r="B108">
            <v>51.34</v>
          </cell>
          <cell r="C108">
            <v>48.08</v>
          </cell>
          <cell r="D108">
            <v>44.32</v>
          </cell>
          <cell r="E108">
            <v>57.26</v>
          </cell>
          <cell r="F108">
            <v>51.82</v>
          </cell>
          <cell r="G108">
            <v>55.81</v>
          </cell>
        </row>
        <row r="108">
          <cell r="I108">
            <v>51.88</v>
          </cell>
        </row>
        <row r="108">
          <cell r="R108">
            <v>47.044741198515</v>
          </cell>
        </row>
        <row r="109">
          <cell r="A109">
            <v>39722</v>
          </cell>
          <cell r="B109">
            <v>38.94</v>
          </cell>
          <cell r="C109">
            <v>45.65</v>
          </cell>
          <cell r="D109">
            <v>42.91</v>
          </cell>
          <cell r="E109">
            <v>40.19</v>
          </cell>
          <cell r="F109">
            <v>39.88</v>
          </cell>
          <cell r="G109">
            <v>41.52</v>
          </cell>
        </row>
        <row r="109">
          <cell r="I109">
            <v>39.93</v>
          </cell>
        </row>
        <row r="109">
          <cell r="R109">
            <v>47.2131888697171</v>
          </cell>
        </row>
        <row r="110">
          <cell r="A110">
            <v>39753</v>
          </cell>
          <cell r="B110">
            <v>37.99</v>
          </cell>
          <cell r="C110">
            <v>43.5</v>
          </cell>
          <cell r="D110">
            <v>41.35</v>
          </cell>
          <cell r="E110">
            <v>42.24</v>
          </cell>
          <cell r="F110">
            <v>39.6</v>
          </cell>
          <cell r="G110">
            <v>40.32</v>
          </cell>
        </row>
        <row r="110">
          <cell r="I110">
            <v>39.65</v>
          </cell>
        </row>
        <row r="110">
          <cell r="R110">
            <v>48.8552195644266</v>
          </cell>
        </row>
        <row r="111">
          <cell r="A111">
            <v>39783</v>
          </cell>
          <cell r="B111">
            <v>37.51</v>
          </cell>
          <cell r="C111">
            <v>44.23</v>
          </cell>
          <cell r="D111">
            <v>42.07</v>
          </cell>
          <cell r="E111">
            <v>44.29</v>
          </cell>
          <cell r="F111">
            <v>40.88</v>
          </cell>
          <cell r="G111">
            <v>39.71</v>
          </cell>
        </row>
        <row r="111">
          <cell r="I111">
            <v>40.92</v>
          </cell>
        </row>
        <row r="111">
          <cell r="R111">
            <v>50.9848623811097</v>
          </cell>
        </row>
        <row r="112">
          <cell r="A112">
            <v>39814</v>
          </cell>
          <cell r="B112">
            <v>37.77</v>
          </cell>
          <cell r="C112">
            <v>45.98</v>
          </cell>
          <cell r="D112">
            <v>43.58</v>
          </cell>
          <cell r="E112">
            <v>43.68</v>
          </cell>
          <cell r="F112">
            <v>41.02</v>
          </cell>
          <cell r="G112">
            <v>40.24</v>
          </cell>
        </row>
        <row r="112">
          <cell r="I112">
            <v>41.08</v>
          </cell>
        </row>
        <row r="112">
          <cell r="R112">
            <v>51.6061107808806</v>
          </cell>
        </row>
        <row r="113">
          <cell r="A113">
            <v>39845</v>
          </cell>
          <cell r="B113">
            <v>37.77</v>
          </cell>
          <cell r="C113">
            <v>45.05</v>
          </cell>
          <cell r="D113">
            <v>42.53</v>
          </cell>
          <cell r="E113">
            <v>41.57</v>
          </cell>
          <cell r="F113">
            <v>39.43</v>
          </cell>
          <cell r="G113">
            <v>40.24</v>
          </cell>
        </row>
        <row r="113">
          <cell r="I113">
            <v>39.49</v>
          </cell>
        </row>
        <row r="113">
          <cell r="R113">
            <v>50.5139366622786</v>
          </cell>
        </row>
        <row r="114">
          <cell r="A114">
            <v>39873</v>
          </cell>
          <cell r="B114">
            <v>37.77</v>
          </cell>
          <cell r="C114">
            <v>44.39</v>
          </cell>
          <cell r="D114">
            <v>41.48</v>
          </cell>
          <cell r="E114">
            <v>39.47</v>
          </cell>
          <cell r="F114">
            <v>38.63</v>
          </cell>
          <cell r="G114">
            <v>40.24</v>
          </cell>
        </row>
        <row r="114">
          <cell r="I114">
            <v>38.68</v>
          </cell>
        </row>
        <row r="114">
          <cell r="R114">
            <v>48.7408083210377</v>
          </cell>
        </row>
        <row r="115">
          <cell r="A115">
            <v>39904</v>
          </cell>
          <cell r="B115">
            <v>36.33</v>
          </cell>
          <cell r="C115">
            <v>42.78</v>
          </cell>
          <cell r="D115">
            <v>38.85</v>
          </cell>
          <cell r="E115">
            <v>37.31</v>
          </cell>
          <cell r="F115">
            <v>39.66</v>
          </cell>
          <cell r="G115">
            <v>38.8</v>
          </cell>
        </row>
        <row r="115">
          <cell r="I115">
            <v>37.36</v>
          </cell>
        </row>
        <row r="115">
          <cell r="R115">
            <v>46.4366868449727</v>
          </cell>
        </row>
        <row r="116">
          <cell r="A116">
            <v>39934</v>
          </cell>
          <cell r="B116">
            <v>37.29</v>
          </cell>
          <cell r="C116">
            <v>40.91</v>
          </cell>
          <cell r="D116">
            <v>37</v>
          </cell>
          <cell r="E116">
            <v>37.81</v>
          </cell>
          <cell r="F116">
            <v>40.42</v>
          </cell>
          <cell r="G116">
            <v>39.76</v>
          </cell>
        </row>
        <row r="116">
          <cell r="I116">
            <v>37.86</v>
          </cell>
        </row>
        <row r="116">
          <cell r="R116">
            <v>46.5125990522034</v>
          </cell>
        </row>
        <row r="117">
          <cell r="A117">
            <v>39965</v>
          </cell>
          <cell r="B117">
            <v>43.53</v>
          </cell>
          <cell r="C117">
            <v>41.86</v>
          </cell>
          <cell r="D117">
            <v>37.8</v>
          </cell>
          <cell r="E117">
            <v>43</v>
          </cell>
          <cell r="F117">
            <v>46.65</v>
          </cell>
          <cell r="G117">
            <v>47.18</v>
          </cell>
        </row>
        <row r="117">
          <cell r="I117">
            <v>43.06</v>
          </cell>
        </row>
        <row r="117">
          <cell r="R117">
            <v>47.069280320767</v>
          </cell>
        </row>
        <row r="118">
          <cell r="A118">
            <v>39995</v>
          </cell>
          <cell r="B118">
            <v>55.06</v>
          </cell>
          <cell r="C118">
            <v>50.87</v>
          </cell>
          <cell r="D118">
            <v>46.23</v>
          </cell>
          <cell r="E118">
            <v>53.92</v>
          </cell>
          <cell r="F118">
            <v>59.66</v>
          </cell>
          <cell r="G118">
            <v>59.36</v>
          </cell>
        </row>
        <row r="118">
          <cell r="I118">
            <v>54</v>
          </cell>
        </row>
        <row r="118">
          <cell r="R118">
            <v>47.6529056707361</v>
          </cell>
        </row>
        <row r="119">
          <cell r="A119">
            <v>40026</v>
          </cell>
          <cell r="B119">
            <v>64.66</v>
          </cell>
          <cell r="C119">
            <v>54.64</v>
          </cell>
          <cell r="D119">
            <v>50.45</v>
          </cell>
          <cell r="E119">
            <v>62.75</v>
          </cell>
          <cell r="F119">
            <v>65.61</v>
          </cell>
          <cell r="G119">
            <v>69.89</v>
          </cell>
        </row>
        <row r="119">
          <cell r="I119">
            <v>62.83</v>
          </cell>
        </row>
        <row r="119">
          <cell r="R119">
            <v>48.1718306394723</v>
          </cell>
        </row>
        <row r="120">
          <cell r="A120">
            <v>40057</v>
          </cell>
          <cell r="B120">
            <v>51.7</v>
          </cell>
          <cell r="C120">
            <v>48.74</v>
          </cell>
          <cell r="D120">
            <v>44.66</v>
          </cell>
          <cell r="E120">
            <v>57.51</v>
          </cell>
          <cell r="F120">
            <v>52.05</v>
          </cell>
          <cell r="G120">
            <v>56.01</v>
          </cell>
        </row>
        <row r="120">
          <cell r="I120">
            <v>52.12</v>
          </cell>
        </row>
        <row r="120">
          <cell r="R120">
            <v>47.971592155453</v>
          </cell>
        </row>
        <row r="121">
          <cell r="A121">
            <v>40087</v>
          </cell>
          <cell r="B121">
            <v>39.21</v>
          </cell>
          <cell r="C121">
            <v>46.46</v>
          </cell>
          <cell r="D121">
            <v>43.35</v>
          </cell>
          <cell r="E121">
            <v>40.37</v>
          </cell>
          <cell r="F121">
            <v>40.06</v>
          </cell>
          <cell r="G121">
            <v>41.78</v>
          </cell>
        </row>
        <row r="121">
          <cell r="I121">
            <v>40.11</v>
          </cell>
        </row>
        <row r="121">
          <cell r="R121">
            <v>48.1711685699329</v>
          </cell>
        </row>
        <row r="122">
          <cell r="A122">
            <v>40118</v>
          </cell>
          <cell r="B122">
            <v>38.25</v>
          </cell>
          <cell r="C122">
            <v>44.46</v>
          </cell>
          <cell r="D122">
            <v>41.9</v>
          </cell>
          <cell r="E122">
            <v>42.43</v>
          </cell>
          <cell r="F122">
            <v>39.78</v>
          </cell>
          <cell r="G122">
            <v>40.59</v>
          </cell>
        </row>
        <row r="122">
          <cell r="I122">
            <v>39.83</v>
          </cell>
        </row>
        <row r="122">
          <cell r="R122">
            <v>50.8160329223729</v>
          </cell>
        </row>
        <row r="123">
          <cell r="A123">
            <v>40148</v>
          </cell>
          <cell r="B123">
            <v>37.77</v>
          </cell>
          <cell r="C123">
            <v>45.14</v>
          </cell>
          <cell r="D123">
            <v>42.57</v>
          </cell>
          <cell r="E123">
            <v>44.49</v>
          </cell>
          <cell r="F123">
            <v>41.06</v>
          </cell>
          <cell r="G123">
            <v>39.99</v>
          </cell>
        </row>
        <row r="123">
          <cell r="I123">
            <v>41.11</v>
          </cell>
        </row>
        <row r="123">
          <cell r="R123">
            <v>52.9825249141279</v>
          </cell>
        </row>
        <row r="124">
          <cell r="A124">
            <v>40179</v>
          </cell>
          <cell r="B124">
            <v>38.04</v>
          </cell>
          <cell r="C124">
            <v>46.82</v>
          </cell>
          <cell r="D124">
            <v>44</v>
          </cell>
          <cell r="E124">
            <v>43.88</v>
          </cell>
          <cell r="F124">
            <v>41.2</v>
          </cell>
          <cell r="G124">
            <v>40.46</v>
          </cell>
        </row>
        <row r="124">
          <cell r="I124">
            <v>41.27</v>
          </cell>
        </row>
        <row r="124">
          <cell r="R124">
            <v>53.6491280852964</v>
          </cell>
        </row>
        <row r="125">
          <cell r="A125">
            <v>40210</v>
          </cell>
          <cell r="B125">
            <v>38.04</v>
          </cell>
          <cell r="C125">
            <v>45.95</v>
          </cell>
          <cell r="D125">
            <v>43.02</v>
          </cell>
          <cell r="E125">
            <v>41.76</v>
          </cell>
          <cell r="F125">
            <v>39.61</v>
          </cell>
          <cell r="G125">
            <v>40.46</v>
          </cell>
        </row>
        <row r="125">
          <cell r="I125">
            <v>39.67</v>
          </cell>
        </row>
        <row r="125">
          <cell r="R125">
            <v>52.5580672887207</v>
          </cell>
        </row>
        <row r="126">
          <cell r="A126">
            <v>40238</v>
          </cell>
          <cell r="B126">
            <v>38.04</v>
          </cell>
          <cell r="C126">
            <v>45.33</v>
          </cell>
          <cell r="D126">
            <v>42.05</v>
          </cell>
          <cell r="E126">
            <v>39.64</v>
          </cell>
          <cell r="F126">
            <v>38.8</v>
          </cell>
          <cell r="G126">
            <v>40.47</v>
          </cell>
        </row>
        <row r="126">
          <cell r="I126">
            <v>38.86</v>
          </cell>
        </row>
        <row r="126">
          <cell r="R126">
            <v>50.7805416782912</v>
          </cell>
        </row>
        <row r="127">
          <cell r="A127">
            <v>40269</v>
          </cell>
          <cell r="B127">
            <v>36.59</v>
          </cell>
          <cell r="C127">
            <v>43.83</v>
          </cell>
          <cell r="D127">
            <v>39.6</v>
          </cell>
          <cell r="E127">
            <v>37.47</v>
          </cell>
          <cell r="F127">
            <v>39.83</v>
          </cell>
          <cell r="G127">
            <v>39.02</v>
          </cell>
        </row>
        <row r="127">
          <cell r="I127">
            <v>37.53</v>
          </cell>
        </row>
        <row r="127">
          <cell r="R127">
            <v>47.0625217916159</v>
          </cell>
        </row>
        <row r="128">
          <cell r="A128">
            <v>40299</v>
          </cell>
          <cell r="B128">
            <v>37.55</v>
          </cell>
          <cell r="C128">
            <v>42.08</v>
          </cell>
          <cell r="D128">
            <v>37.89</v>
          </cell>
          <cell r="E128">
            <v>37.98</v>
          </cell>
          <cell r="F128">
            <v>40.6</v>
          </cell>
          <cell r="G128">
            <v>39.98</v>
          </cell>
        </row>
        <row r="128">
          <cell r="I128">
            <v>38.03</v>
          </cell>
        </row>
        <row r="128">
          <cell r="R128">
            <v>47.1453301115564</v>
          </cell>
        </row>
        <row r="129">
          <cell r="A129">
            <v>40330</v>
          </cell>
          <cell r="B129">
            <v>43.84</v>
          </cell>
          <cell r="C129">
            <v>42.97</v>
          </cell>
          <cell r="D129">
            <v>38.63</v>
          </cell>
          <cell r="E129">
            <v>43.19</v>
          </cell>
          <cell r="F129">
            <v>46.86</v>
          </cell>
          <cell r="G129">
            <v>47.34</v>
          </cell>
        </row>
        <row r="129">
          <cell r="I129">
            <v>43.26</v>
          </cell>
        </row>
        <row r="129">
          <cell r="R129">
            <v>47.7124954215634</v>
          </cell>
        </row>
        <row r="130">
          <cell r="A130">
            <v>40360</v>
          </cell>
          <cell r="B130">
            <v>55.44</v>
          </cell>
          <cell r="C130">
            <v>51.41</v>
          </cell>
          <cell r="D130">
            <v>46.48</v>
          </cell>
          <cell r="E130">
            <v>54.16</v>
          </cell>
          <cell r="F130">
            <v>59.92</v>
          </cell>
          <cell r="G130">
            <v>59.53</v>
          </cell>
        </row>
        <row r="130">
          <cell r="I130">
            <v>54.24</v>
          </cell>
        </row>
        <row r="130">
          <cell r="R130">
            <v>48.306734689887</v>
          </cell>
        </row>
        <row r="131">
          <cell r="A131">
            <v>40391</v>
          </cell>
          <cell r="B131">
            <v>65.11</v>
          </cell>
          <cell r="C131">
            <v>54.95</v>
          </cell>
          <cell r="D131">
            <v>50.41</v>
          </cell>
          <cell r="E131">
            <v>63.03</v>
          </cell>
          <cell r="F131">
            <v>65.9</v>
          </cell>
          <cell r="G131">
            <v>70.05</v>
          </cell>
        </row>
        <row r="131">
          <cell r="I131">
            <v>63.12</v>
          </cell>
        </row>
        <row r="131">
          <cell r="R131">
            <v>48.8361846693731</v>
          </cell>
        </row>
        <row r="132">
          <cell r="A132">
            <v>40422</v>
          </cell>
          <cell r="B132">
            <v>52.06</v>
          </cell>
          <cell r="C132">
            <v>49.42</v>
          </cell>
          <cell r="D132">
            <v>45.02</v>
          </cell>
          <cell r="E132">
            <v>57.77</v>
          </cell>
          <cell r="F132">
            <v>52.28</v>
          </cell>
          <cell r="G132">
            <v>56.16</v>
          </cell>
        </row>
        <row r="132">
          <cell r="I132">
            <v>52.35</v>
          </cell>
        </row>
        <row r="132">
          <cell r="R132">
            <v>48.6413111441716</v>
          </cell>
        </row>
        <row r="133">
          <cell r="A133">
            <v>40452</v>
          </cell>
          <cell r="B133">
            <v>39.49</v>
          </cell>
          <cell r="C133">
            <v>47.28</v>
          </cell>
          <cell r="D133">
            <v>43.79</v>
          </cell>
          <cell r="E133">
            <v>40.55</v>
          </cell>
          <cell r="F133">
            <v>40.23</v>
          </cell>
          <cell r="G133">
            <v>42.01</v>
          </cell>
        </row>
        <row r="133">
          <cell r="I133">
            <v>40.29</v>
          </cell>
        </row>
        <row r="133">
          <cell r="R133">
            <v>48.8489850139455</v>
          </cell>
        </row>
        <row r="134">
          <cell r="A134">
            <v>40483</v>
          </cell>
          <cell r="B134">
            <v>38.52</v>
          </cell>
          <cell r="C134">
            <v>45.4</v>
          </cell>
          <cell r="D134">
            <v>42.45</v>
          </cell>
          <cell r="E134">
            <v>42.62</v>
          </cell>
          <cell r="F134">
            <v>39.95</v>
          </cell>
          <cell r="G134">
            <v>40.83</v>
          </cell>
        </row>
        <row r="134">
          <cell r="I134">
            <v>40.01</v>
          </cell>
        </row>
        <row r="134">
          <cell r="R134">
            <v>51.1038101205603</v>
          </cell>
        </row>
        <row r="135">
          <cell r="A135">
            <v>40513</v>
          </cell>
          <cell r="B135">
            <v>38.04</v>
          </cell>
          <cell r="C135">
            <v>46.04</v>
          </cell>
          <cell r="D135">
            <v>43.07</v>
          </cell>
          <cell r="E135">
            <v>44.68</v>
          </cell>
          <cell r="F135">
            <v>41.24</v>
          </cell>
          <cell r="G135">
            <v>40.24</v>
          </cell>
        </row>
        <row r="135">
          <cell r="I135">
            <v>41.3</v>
          </cell>
        </row>
        <row r="135">
          <cell r="R135">
            <v>53.2938543895205</v>
          </cell>
        </row>
        <row r="136">
          <cell r="A136">
            <v>40544</v>
          </cell>
          <cell r="B136">
            <v>38.3</v>
          </cell>
          <cell r="C136">
            <v>47.67</v>
          </cell>
          <cell r="D136">
            <v>44.43</v>
          </cell>
          <cell r="E136">
            <v>44.09</v>
          </cell>
          <cell r="F136">
            <v>41.4</v>
          </cell>
          <cell r="G136">
            <v>40.67</v>
          </cell>
        </row>
        <row r="136">
          <cell r="I136">
            <v>41.47</v>
          </cell>
        </row>
        <row r="136">
          <cell r="R136">
            <v>42.4886110787465</v>
          </cell>
        </row>
        <row r="137">
          <cell r="A137">
            <v>40575</v>
          </cell>
          <cell r="B137">
            <v>38.3</v>
          </cell>
          <cell r="C137">
            <v>46.85</v>
          </cell>
          <cell r="D137">
            <v>43.52</v>
          </cell>
          <cell r="E137">
            <v>41.96</v>
          </cell>
          <cell r="F137">
            <v>39.8</v>
          </cell>
          <cell r="G137">
            <v>40.67</v>
          </cell>
        </row>
        <row r="137">
          <cell r="I137">
            <v>39.86</v>
          </cell>
        </row>
        <row r="137">
          <cell r="R137">
            <v>41.5893966126033</v>
          </cell>
        </row>
        <row r="138">
          <cell r="A138">
            <v>40603</v>
          </cell>
          <cell r="B138">
            <v>38.3</v>
          </cell>
          <cell r="C138">
            <v>46.27</v>
          </cell>
          <cell r="D138">
            <v>42.61</v>
          </cell>
          <cell r="E138">
            <v>39.82</v>
          </cell>
          <cell r="F138">
            <v>38.98</v>
          </cell>
          <cell r="G138">
            <v>40.68</v>
          </cell>
        </row>
        <row r="138">
          <cell r="I138">
            <v>39.05</v>
          </cell>
        </row>
        <row r="138">
          <cell r="R138">
            <v>40.1295353802083</v>
          </cell>
        </row>
        <row r="139">
          <cell r="A139">
            <v>40634</v>
          </cell>
          <cell r="B139">
            <v>36.84</v>
          </cell>
          <cell r="C139">
            <v>44.87</v>
          </cell>
          <cell r="D139">
            <v>40.34</v>
          </cell>
          <cell r="E139">
            <v>37.64</v>
          </cell>
          <cell r="F139">
            <v>40.01</v>
          </cell>
          <cell r="G139">
            <v>39.22</v>
          </cell>
        </row>
        <row r="139">
          <cell r="I139">
            <v>37.71</v>
          </cell>
        </row>
        <row r="139">
          <cell r="R139">
            <v>38.2324941230132</v>
          </cell>
        </row>
        <row r="140">
          <cell r="A140">
            <v>40664</v>
          </cell>
          <cell r="B140">
            <v>37.81</v>
          </cell>
          <cell r="C140">
            <v>43.22</v>
          </cell>
          <cell r="D140">
            <v>38.74</v>
          </cell>
          <cell r="E140">
            <v>38.15</v>
          </cell>
          <cell r="F140">
            <v>40.78</v>
          </cell>
          <cell r="G140">
            <v>40.19</v>
          </cell>
        </row>
        <row r="140">
          <cell r="I140">
            <v>38.21</v>
          </cell>
        </row>
        <row r="140">
          <cell r="R140">
            <v>38.2949945556238</v>
          </cell>
        </row>
        <row r="141">
          <cell r="A141">
            <v>40695</v>
          </cell>
          <cell r="B141">
            <v>44.14</v>
          </cell>
          <cell r="C141">
            <v>44.06</v>
          </cell>
          <cell r="D141">
            <v>39.43</v>
          </cell>
          <cell r="E141">
            <v>43.38</v>
          </cell>
          <cell r="F141">
            <v>47.06</v>
          </cell>
          <cell r="G141">
            <v>47.5</v>
          </cell>
        </row>
        <row r="141">
          <cell r="I141">
            <v>43.45</v>
          </cell>
        </row>
        <row r="141">
          <cell r="R141">
            <v>38.7533242680729</v>
          </cell>
        </row>
        <row r="142">
          <cell r="A142">
            <v>40725</v>
          </cell>
          <cell r="B142">
            <v>55.82</v>
          </cell>
          <cell r="C142">
            <v>51.97</v>
          </cell>
          <cell r="D142">
            <v>46.74</v>
          </cell>
          <cell r="E142">
            <v>54.39</v>
          </cell>
          <cell r="F142">
            <v>60.18</v>
          </cell>
          <cell r="G142">
            <v>59.71</v>
          </cell>
        </row>
        <row r="142">
          <cell r="I142">
            <v>54.48</v>
          </cell>
        </row>
        <row r="142">
          <cell r="R142">
            <v>39.2338377215247</v>
          </cell>
        </row>
        <row r="143">
          <cell r="A143">
            <v>40756</v>
          </cell>
          <cell r="B143">
            <v>65.56</v>
          </cell>
          <cell r="C143">
            <v>55.28</v>
          </cell>
          <cell r="D143">
            <v>50.4</v>
          </cell>
          <cell r="E143">
            <v>63.29</v>
          </cell>
          <cell r="F143">
            <v>66.18</v>
          </cell>
          <cell r="G143">
            <v>70.23</v>
          </cell>
        </row>
        <row r="143">
          <cell r="I143">
            <v>63.39</v>
          </cell>
        </row>
        <row r="143">
          <cell r="R143">
            <v>39.6610817211607</v>
          </cell>
        </row>
        <row r="144">
          <cell r="A144">
            <v>40787</v>
          </cell>
          <cell r="B144">
            <v>52.42</v>
          </cell>
          <cell r="C144">
            <v>50.1</v>
          </cell>
          <cell r="D144">
            <v>45.38</v>
          </cell>
          <cell r="E144">
            <v>58</v>
          </cell>
          <cell r="F144">
            <v>52.49</v>
          </cell>
          <cell r="G144">
            <v>56.32</v>
          </cell>
        </row>
        <row r="144">
          <cell r="I144">
            <v>52.57</v>
          </cell>
        </row>
        <row r="144">
          <cell r="R144">
            <v>39.4962203328143</v>
          </cell>
        </row>
        <row r="145">
          <cell r="A145">
            <v>40817</v>
          </cell>
          <cell r="B145">
            <v>39.76</v>
          </cell>
          <cell r="C145">
            <v>48.1</v>
          </cell>
          <cell r="D145">
            <v>44.24</v>
          </cell>
          <cell r="E145">
            <v>40.71</v>
          </cell>
          <cell r="F145">
            <v>40.4</v>
          </cell>
          <cell r="G145">
            <v>42.22</v>
          </cell>
        </row>
        <row r="145">
          <cell r="I145">
            <v>40.46</v>
          </cell>
        </row>
        <row r="145">
          <cell r="R145">
            <v>39.6605366226299</v>
          </cell>
        </row>
        <row r="146">
          <cell r="A146">
            <v>40848</v>
          </cell>
          <cell r="B146">
            <v>38.79</v>
          </cell>
          <cell r="C146">
            <v>46.34</v>
          </cell>
          <cell r="D146">
            <v>42.99</v>
          </cell>
          <cell r="E146">
            <v>42.78</v>
          </cell>
          <cell r="F146">
            <v>40.11</v>
          </cell>
          <cell r="G146">
            <v>41.06</v>
          </cell>
        </row>
        <row r="146">
          <cell r="I146">
            <v>40.17</v>
          </cell>
        </row>
        <row r="146">
          <cell r="R146">
            <v>41.8381200740164</v>
          </cell>
        </row>
        <row r="147">
          <cell r="A147">
            <v>40878</v>
          </cell>
          <cell r="B147">
            <v>38.3</v>
          </cell>
          <cell r="C147">
            <v>46.94</v>
          </cell>
          <cell r="D147">
            <v>43.57</v>
          </cell>
          <cell r="E147">
            <v>44.85</v>
          </cell>
          <cell r="F147">
            <v>41.4</v>
          </cell>
          <cell r="G147">
            <v>40.46</v>
          </cell>
        </row>
        <row r="147">
          <cell r="I147">
            <v>41.46</v>
          </cell>
        </row>
        <row r="147">
          <cell r="R147">
            <v>43.621847509586</v>
          </cell>
        </row>
        <row r="148">
          <cell r="A148">
            <v>40909</v>
          </cell>
          <cell r="B148">
            <v>38.56</v>
          </cell>
          <cell r="C148">
            <v>48.51</v>
          </cell>
          <cell r="D148">
            <v>44.87</v>
          </cell>
          <cell r="E148">
            <v>44.24</v>
          </cell>
          <cell r="F148">
            <v>41.54</v>
          </cell>
          <cell r="G148">
            <v>40.88</v>
          </cell>
        </row>
        <row r="148">
          <cell r="I148">
            <v>41.61</v>
          </cell>
        </row>
        <row r="148">
          <cell r="R148">
            <v>42.4886110787465</v>
          </cell>
        </row>
        <row r="149">
          <cell r="A149">
            <v>40940</v>
          </cell>
          <cell r="B149">
            <v>38.31</v>
          </cell>
          <cell r="C149">
            <v>47.75</v>
          </cell>
          <cell r="D149">
            <v>44.02</v>
          </cell>
          <cell r="E149">
            <v>42.09</v>
          </cell>
          <cell r="F149">
            <v>39.93</v>
          </cell>
          <cell r="G149">
            <v>40.63</v>
          </cell>
        </row>
        <row r="149">
          <cell r="I149">
            <v>40</v>
          </cell>
        </row>
        <row r="149">
          <cell r="R149">
            <v>41.5893966126033</v>
          </cell>
        </row>
        <row r="150">
          <cell r="A150">
            <v>40969</v>
          </cell>
          <cell r="B150">
            <v>38.56</v>
          </cell>
          <cell r="C150">
            <v>47.21</v>
          </cell>
          <cell r="D150">
            <v>43.18</v>
          </cell>
          <cell r="E150">
            <v>39.96</v>
          </cell>
          <cell r="F150">
            <v>39.11</v>
          </cell>
          <cell r="G150">
            <v>40.88</v>
          </cell>
        </row>
        <row r="150">
          <cell r="I150">
            <v>39.18</v>
          </cell>
        </row>
        <row r="150">
          <cell r="R150">
            <v>40.1295353802083</v>
          </cell>
        </row>
      </sheetData>
      <sheetData sheetId="17"/>
      <sheetData sheetId="18"/>
      <sheetData sheetId="19">
        <row r="38">
          <cell r="B38">
            <v>26.5</v>
          </cell>
          <cell r="C38">
            <v>31.5</v>
          </cell>
          <cell r="D38">
            <v>31</v>
          </cell>
          <cell r="E38">
            <v>31.25</v>
          </cell>
          <cell r="F38">
            <v>29.25</v>
          </cell>
          <cell r="G38">
            <v>27.5</v>
          </cell>
        </row>
        <row r="38">
          <cell r="I38">
            <v>31</v>
          </cell>
        </row>
        <row r="38">
          <cell r="R38">
            <v>45.9524999999998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<Relationship Id="rId67" Type="http://schemas.openxmlformats.org/officeDocument/2006/relationships/ctrlProp" Target="../ctrlProps/ctrlProps75.xml"/><Relationship Id="rId68" Type="http://schemas.openxmlformats.org/officeDocument/2006/relationships/ctrlProp" Target="../ctrlProps/ctrlProps76.xml"/><Relationship Id="rId69" Type="http://schemas.openxmlformats.org/officeDocument/2006/relationships/ctrlProp" Target="../ctrlProps/ctrlProps77.xml"/><Relationship Id="rId70" Type="http://schemas.openxmlformats.org/officeDocument/2006/relationships/ctrlProp" Target="../ctrlProps/ctrlProps78.xml"/><Relationship Id="rId71" Type="http://schemas.openxmlformats.org/officeDocument/2006/relationships/ctrlProp" Target="../ctrlProps/ctrlProps79.xml"/><Relationship Id="rId72" Type="http://schemas.openxmlformats.org/officeDocument/2006/relationships/ctrlProp" Target="../ctrlProps/ctrlProps80.xml"/><Relationship Id="rId73" Type="http://schemas.openxmlformats.org/officeDocument/2006/relationships/ctrlProp" Target="../ctrlProps/ctrlProps81.xml"/><Relationship Id="rId74" Type="http://schemas.openxmlformats.org/officeDocument/2006/relationships/ctrlProp" Target="../ctrlProps/ctrlProps82.xml"/><Relationship Id="rId75" Type="http://schemas.openxmlformats.org/officeDocument/2006/relationships/ctrlProp" Target="../ctrlProps/ctrlProps83.xml"/><Relationship Id="rId76" Type="http://schemas.openxmlformats.org/officeDocument/2006/relationships/ctrlProp" Target="../ctrlProps/ctrlProps84.xml"/><Relationship Id="rId77" Type="http://schemas.openxmlformats.org/officeDocument/2006/relationships/ctrlProp" Target="../ctrlProps/ctrlProps85.xml"/><Relationship Id="rId78" Type="http://schemas.openxmlformats.org/officeDocument/2006/relationships/ctrlProp" Target="../ctrlProps/ctrlProps8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37214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1.415</v>
      </c>
      <c r="L28" s="70" t="n">
        <f aca="false">LOOKUP($K$15+1,CurveFetch!D$8:D$1000,CurveFetch!F$8:F$1000)</f>
        <v>1.98</v>
      </c>
      <c r="M28" s="70" t="n">
        <f aca="false">L28-$L$49</f>
        <v>-0.0800000000000001</v>
      </c>
      <c r="N28" s="71" t="n">
        <f aca="false">M28-'[5]Gas Average Basis'!M28</f>
        <v>0.195</v>
      </c>
      <c r="O28" s="70" t="n">
        <f aca="false">LOOKUP($K$15+2,CurveFetch!$D$8:$D$1000,CurveFetch!$F$8:$F$1000)</f>
        <v>2.27</v>
      </c>
      <c r="P28" s="70" t="n">
        <f aca="false">O28-$O$49</f>
        <v>-0.18</v>
      </c>
      <c r="Q28" s="71" t="n">
        <f aca="false">P28-'[5]Gas Average Basis'!P28</f>
        <v>0.095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1.335</v>
      </c>
      <c r="L29" s="70" t="n">
        <f aca="false">LOOKUP($K$15+1,CurveFetch!D$8:D$1000,CurveFetch!Q$8:Q$1000)</f>
        <v>1.81</v>
      </c>
      <c r="M29" s="70" t="n">
        <f aca="false">L29-$L$49</f>
        <v>-0.25</v>
      </c>
      <c r="N29" s="71" t="n">
        <f aca="false">M29-'[5]Gas Average Basis'!M29</f>
        <v>0.05</v>
      </c>
      <c r="O29" s="70" t="n">
        <f aca="false">LOOKUP($K$15+2,CurveFetch!$D$8:$D$1000,CurveFetch!$Q$8:$Q$1000)</f>
        <v>2.25</v>
      </c>
      <c r="P29" s="70" t="n">
        <f aca="false">O29-$O$49</f>
        <v>-0.2</v>
      </c>
      <c r="Q29" s="71" t="n">
        <f aca="false">P29-'[5]Gas Average Basis'!P29</f>
        <v>0.0999999999999999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1.355</v>
      </c>
      <c r="L30" s="70" t="n">
        <f aca="false">LOOKUP($K$15+1,CurveFetch!D$8:D$1000,CurveFetch!G$8:G$1000)</f>
        <v>1.93</v>
      </c>
      <c r="M30" s="70" t="n">
        <f aca="false">L30-$L$49</f>
        <v>-0.13</v>
      </c>
      <c r="N30" s="71" t="n">
        <f aca="false">M30-'[5]Gas Average Basis'!M30</f>
        <v>0.205</v>
      </c>
      <c r="O30" s="70" t="n">
        <f aca="false">LOOKUP($K$15+2,CurveFetch!$D$8:$D$1000,CurveFetch!$G$8:$G$1000)</f>
        <v>2.23</v>
      </c>
      <c r="P30" s="70" t="n">
        <f aca="false">O30-$O$49</f>
        <v>-0.22</v>
      </c>
      <c r="Q30" s="71" t="n">
        <f aca="false">P30-'[5]Gas Average Basis'!P30</f>
        <v>0.115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1.4</v>
      </c>
      <c r="L31" s="70" t="n">
        <f aca="false">LOOKUP($K$15+1,CurveFetch!D$8:D$1000,CurveFetch!H$8:H$1000)</f>
        <v>1.97</v>
      </c>
      <c r="M31" s="70" t="n">
        <f aca="false">L31-$L$49</f>
        <v>-0.0900000000000001</v>
      </c>
      <c r="N31" s="71" t="n">
        <f aca="false">M31-'[5]Gas Average Basis'!M31</f>
        <v>0.215</v>
      </c>
      <c r="O31" s="70" t="n">
        <f aca="false">LOOKUP($K$15+2,CurveFetch!$D$8:$D$1000,CurveFetch!$H$8:$H$1000)</f>
        <v>2.29</v>
      </c>
      <c r="P31" s="70" t="n">
        <f aca="false">O31-$O$49</f>
        <v>-0.16</v>
      </c>
      <c r="Q31" s="71" t="n">
        <f aca="false">P31-'[5]Gas Average Basis'!P31</f>
        <v>0.145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1.175</v>
      </c>
      <c r="L33" s="70" t="n">
        <f aca="false">LOOKUP($K$15+1,CurveFetch!D$8:D$1000,CurveFetch!K$8:K$1000)</f>
        <v>1.74</v>
      </c>
      <c r="M33" s="70" t="n">
        <f aca="false">L33-$L$49</f>
        <v>-0.32</v>
      </c>
      <c r="N33" s="71" t="n">
        <f aca="false">M33-'[5]Gas Average Basis'!M33</f>
        <v>0.145</v>
      </c>
      <c r="O33" s="70" t="n">
        <f aca="false">LOOKUP($K$15+2,CurveFetch!$D$8:$D$1000,CurveFetch!$K$8:$K$1000)</f>
        <v>2.05</v>
      </c>
      <c r="P33" s="70" t="n">
        <f aca="false">O33-$O$49</f>
        <v>-0.4</v>
      </c>
      <c r="Q33" s="71" t="n">
        <f aca="false">P33-'[5]Gas Average Basis'!P33</f>
        <v>0.0649999999999997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1.285</v>
      </c>
      <c r="L34" s="70" t="n">
        <f aca="false">LOOKUP($K$15+1,CurveFetch!D$8:D$1000,CurveFetch!R$8:R$1000)</f>
        <v>1.79</v>
      </c>
      <c r="M34" s="70" t="n">
        <f aca="false">L34-$L$49</f>
        <v>-0.27</v>
      </c>
      <c r="N34" s="71" t="n">
        <f aca="false">M34-'[5]Gas Average Basis'!M34</f>
        <v>0.155</v>
      </c>
      <c r="O34" s="70" t="n">
        <f aca="false">LOOKUP($K$15+2,CurveFetch!$D$8:$D$1000,CurveFetch!$R$8:$R$1000)</f>
        <v>2.11</v>
      </c>
      <c r="P34" s="70" t="n">
        <f aca="false">O34-$O$49</f>
        <v>-0.34</v>
      </c>
      <c r="Q34" s="71" t="n">
        <f aca="false">P34-'[5]Gas Average Basis'!P34</f>
        <v>0.0849999999999997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1.385</v>
      </c>
      <c r="L35" s="70" t="n">
        <f aca="false">LOOKUP($K$15+1,CurveFetch!D$8:D$1000,CurveFetch!L$8:L$1000)</f>
        <v>1.95</v>
      </c>
      <c r="M35" s="70" t="n">
        <f aca="false">L35-$L$49</f>
        <v>-0.11</v>
      </c>
      <c r="N35" s="71" t="n">
        <f aca="false">M35-'[5]Gas Average Basis'!M35</f>
        <v>0.23</v>
      </c>
      <c r="O35" s="70" t="n">
        <f aca="false">LOOKUP($K$15+2,CurveFetch!$D$8:$D$1000,CurveFetch!$L$8:$L$1000)</f>
        <v>2.16</v>
      </c>
      <c r="P35" s="70" t="n">
        <f aca="false">O35-$O$49</f>
        <v>-0.29</v>
      </c>
      <c r="Q35" s="71" t="n">
        <f aca="false">P35-'[5]Gas Average Basis'!P35</f>
        <v>0.05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1.41</v>
      </c>
      <c r="L36" s="70" t="n">
        <f aca="false">LOOKUP($K$15+1,CurveFetch!D$8:D$1000,CurveFetch!P$8:P$1000)</f>
        <v>2.24</v>
      </c>
      <c r="M36" s="70" t="n">
        <f aca="false">L36-$L$49</f>
        <v>0.18</v>
      </c>
      <c r="N36" s="71" t="n">
        <f aca="false">M36-'[5]Gas Average Basis'!M36</f>
        <v>-0.00499999999999967</v>
      </c>
      <c r="O36" s="70" t="n">
        <f aca="false">LOOKUP($K$15+2,CurveFetch!$D$8:$D$1000,CurveFetch!$P$8:$P$1000)</f>
        <v>2.24</v>
      </c>
      <c r="P36" s="70" t="n">
        <f aca="false">O36-$O$49</f>
        <v>-0.21</v>
      </c>
      <c r="Q36" s="71" t="n">
        <f aca="false">P36-'[5]Gas Average Basis'!P36</f>
        <v>-0.395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1.12</v>
      </c>
      <c r="L39" s="70" t="n">
        <f aca="false">LOOKUP($K$15+1,CurveFetch!D$8:D$1000,CurveFetch!I$8:I$1000)</f>
        <v>1.66</v>
      </c>
      <c r="M39" s="70" t="n">
        <f aca="false">L39-$L$49</f>
        <v>-0.4</v>
      </c>
      <c r="N39" s="71" t="n">
        <f aca="false">M39-'[5]Gas Average Basis'!M39</f>
        <v>0.095</v>
      </c>
      <c r="O39" s="70" t="n">
        <f aca="false">LOOKUP($K$15+2,CurveFetch!$D$8:$D$1000,CurveFetch!$I$8:$I$1000)</f>
        <v>1.93</v>
      </c>
      <c r="P39" s="70" t="n">
        <f aca="false">O39-$O$49</f>
        <v>-0.52</v>
      </c>
      <c r="Q39" s="71" t="n">
        <f aca="false">P39-'[5]Gas Average Basis'!P39</f>
        <v>-0.0250000000000001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1.285</v>
      </c>
      <c r="L40" s="70" t="n">
        <f aca="false">LOOKUP($K$15+1,CurveFetch!D$8:D$1000,CurveFetch!J$8:J$1000)</f>
        <v>1.85</v>
      </c>
      <c r="M40" s="70" t="n">
        <f aca="false">L40-$L$49</f>
        <v>-0.21</v>
      </c>
      <c r="N40" s="71" t="n">
        <f aca="false">M40-'[5]Gas Average Basis'!M40</f>
        <v>0.205</v>
      </c>
      <c r="O40" s="70" t="n">
        <f aca="false">LOOKUP($K$15+2,CurveFetch!$D$8:$D$1000,CurveFetch!$J$8:$J$1000)</f>
        <v>2.2</v>
      </c>
      <c r="P40" s="70" t="n">
        <f aca="false">O40-$O$49</f>
        <v>-0.25</v>
      </c>
      <c r="Q40" s="71" t="n">
        <f aca="false">P40-'[5]Gas Average Basis'!P40</f>
        <v>0.165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1.285</v>
      </c>
      <c r="L41" s="70" t="n">
        <f aca="false">LOOKUP($K$15+1,CurveFetch!D$8:D$1000,CurveFetch!M$8:M$1000)</f>
        <v>1.95</v>
      </c>
      <c r="M41" s="70" t="n">
        <f aca="false">L41-$L$49</f>
        <v>-0.11</v>
      </c>
      <c r="N41" s="71" t="n">
        <f aca="false">M41-'[5]Gas Average Basis'!M41</f>
        <v>0.315</v>
      </c>
      <c r="O41" s="70" t="n">
        <f aca="false">LOOKUP($K$15+2,CurveFetch!$D$8:$D$1000,CurveFetch!$M$8:$M$1000)</f>
        <v>2.2</v>
      </c>
      <c r="P41" s="70" t="n">
        <f aca="false">O41-$O$49</f>
        <v>-0.25</v>
      </c>
      <c r="Q41" s="71" t="n">
        <f aca="false">P41-'[5]Gas Average Basis'!P41</f>
        <v>0.175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1.0266</v>
      </c>
      <c r="L42" s="70" t="n">
        <f aca="false">LOOKUP($K$15+1,CurveFetch!D$8:D$1000,CurveFetch!N$8:N$1000)</f>
        <v>1.164</v>
      </c>
      <c r="M42" s="70" t="n">
        <f aca="false">L42-$L$49</f>
        <v>-0.896</v>
      </c>
      <c r="N42" s="71" t="n">
        <f aca="false">M42-'[5]Gas Average Basis'!M42</f>
        <v>-0.7737</v>
      </c>
      <c r="O42" s="70" t="n">
        <f aca="false">LOOKUP($K$15+2,CurveFetch!$D$8:$D$1000,CurveFetch!$N$8:$N$1000)</f>
        <v>1.61</v>
      </c>
      <c r="P42" s="70" t="n">
        <f aca="false">O42-$O$49</f>
        <v>-0.84</v>
      </c>
      <c r="Q42" s="71" t="n">
        <f aca="false">P42-'[5]Gas Average Basis'!P42</f>
        <v>-0.7177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1.135</v>
      </c>
      <c r="L43" s="70" t="n">
        <f aca="false">LOOKUP($K$15+1,CurveFetch!D$8:D$1000,CurveFetch!O$8:O$1000)</f>
        <v>1.56</v>
      </c>
      <c r="M43" s="70" t="n">
        <f aca="false">L43-$L$49</f>
        <v>-0.5</v>
      </c>
      <c r="N43" s="71" t="n">
        <f aca="false">M43-'[5]Gas Average Basis'!M43</f>
        <v>0.0550000000000002</v>
      </c>
      <c r="O43" s="70" t="n">
        <f aca="false">LOOKUP($K$15+2,CurveFetch!$D$8:$D$1000,CurveFetch!$O$8:$O$1000)</f>
        <v>1.85</v>
      </c>
      <c r="P43" s="70" t="n">
        <f aca="false">O43-$O$49</f>
        <v>-0.6</v>
      </c>
      <c r="Q43" s="71" t="n">
        <f aca="false">P43-'[5]Gas Average Basis'!P43</f>
        <v>-0.0449999999999999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2.45</v>
      </c>
      <c r="K49" s="69" t="n">
        <f aca="false">LOOKUP($K$15,CurveFetch!$D$8:$D$1000,CurveFetch!$E$8:$E$1000)</f>
        <v>1.74</v>
      </c>
      <c r="L49" s="70" t="n">
        <f aca="false">LOOKUP($K$15+1,CurveFetch!D$8:D$1000,CurveFetch!E$8:E$1000)</f>
        <v>2.06</v>
      </c>
      <c r="M49" s="70"/>
      <c r="N49" s="71" t="n">
        <f aca="false">L49-'[5]Gas Average Basis'!L49</f>
        <v>0.335</v>
      </c>
      <c r="O49" s="70" t="n">
        <f aca="false">LOOKUP($K$15+2,CurveFetch!$D$8:$D$1000,CurveFetch!$E$8:$E$1000)</f>
        <v>2.45</v>
      </c>
      <c r="P49" s="70"/>
      <c r="Q49" s="71" t="n">
        <f aca="false">O49-'[5]Gas Average Basis'!O49</f>
        <v>0.725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37211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1.415</v>
      </c>
      <c r="L60" s="70" t="n">
        <f aca="false">(M60-2)/L30</f>
        <v>8.80829015544042</v>
      </c>
      <c r="M60" s="89" t="n">
        <v>19</v>
      </c>
      <c r="N60" s="70" t="n">
        <f aca="false">(PowerPrices!C9-2)/O30</f>
        <v>7.62331838565022</v>
      </c>
      <c r="O60" s="89" t="n">
        <f aca="false">PowerPrices!C9</f>
        <v>19</v>
      </c>
      <c r="P60" s="70" t="e">
        <f aca="false">(PowerPrices!D9-2)/(R$49+R30)</f>
        <v>#VALUE!</v>
      </c>
      <c r="Q60" s="89" t="n">
        <f aca="false">PowerPrices!D9</f>
        <v>30.8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29.4875862068965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29.8333333333333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27.5555555555556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36.3809523809524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44.6666666666667</v>
      </c>
      <c r="AG60" s="71"/>
      <c r="AH60" s="70" t="e">
        <f aca="false">(PowerPrices!$S9-2)/($AF$49+$AF30)</f>
        <v>#VALUE!</v>
      </c>
      <c r="AI60" s="89" t="n">
        <f aca="false">PowerPrices!$S9</f>
        <v>37.1666666666667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1.335</v>
      </c>
      <c r="L61" s="70" t="n">
        <f aca="false">(M61-2)/(L28+0.2)</f>
        <v>8.48623853211009</v>
      </c>
      <c r="M61" s="89" t="n">
        <v>20.5</v>
      </c>
      <c r="N61" s="70" t="n">
        <f aca="false">(PowerPrices!C11-2)/(O28+0.2)</f>
        <v>8.30971659919028</v>
      </c>
      <c r="O61" s="89" t="n">
        <f aca="false">PowerPrices!C11</f>
        <v>22.525</v>
      </c>
      <c r="P61" s="70" t="e">
        <f aca="false">(PowerPrices!D11-2)/(R$49+R28+0.2)</f>
        <v>#VALUE!</v>
      </c>
      <c r="Q61" s="89" t="n">
        <f aca="false">PowerPrices!D11</f>
        <v>31.25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30.4184482758621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30.7666666666667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31.8666666666667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40.3928571428571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49.75</v>
      </c>
      <c r="AG61" s="71"/>
      <c r="AH61" s="70" t="e">
        <f aca="false">(PowerPrices!$S11-2)/($AF$49+$AF28+0.2)</f>
        <v>#VALUE!</v>
      </c>
      <c r="AI61" s="89" t="n">
        <f aca="false">PowerPrices!$S11</f>
        <v>38.9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1.355</v>
      </c>
      <c r="L62" s="70" t="n">
        <f aca="false">(M62-2)/(L31+0.33)</f>
        <v>7.68695652173913</v>
      </c>
      <c r="M62" s="89" t="n">
        <v>19.68</v>
      </c>
      <c r="N62" s="70" t="n">
        <f aca="false">(PowerPrices!C13-2)/(O31+0.33)</f>
        <v>7.63091603053435</v>
      </c>
      <c r="O62" s="89" t="n">
        <f aca="false">PowerPrices!C13</f>
        <v>21.993</v>
      </c>
      <c r="P62" s="70" t="e">
        <f aca="false">(PowerPrices!D13-2)/(R$49+R31+0.33)</f>
        <v>#VALUE!</v>
      </c>
      <c r="Q62" s="89" t="n">
        <f aca="false">PowerPrices!D13</f>
        <v>29.25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29.3595655172414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30.1833333333333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35.0111111111111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41.7547619047619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49.75</v>
      </c>
      <c r="AG62" s="71"/>
      <c r="AH62" s="70" t="e">
        <f aca="false">(PowerPrices!$S13-2)/($AF$49+$AF31+0.33)</f>
        <v>#VALUE!</v>
      </c>
      <c r="AI62" s="89" t="n">
        <f aca="false">PowerPrices!$S13</f>
        <v>38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1.4</v>
      </c>
      <c r="L63" s="70" t="n">
        <f aca="false">(M63-2)/(L34+0.12)</f>
        <v>7.95811518324607</v>
      </c>
      <c r="M63" s="89" t="n">
        <v>17.2</v>
      </c>
      <c r="N63" s="70" t="n">
        <f aca="false">(PowerPrices!C14-2)/(O34+0.12)</f>
        <v>7.94618834080718</v>
      </c>
      <c r="O63" s="89" t="n">
        <f aca="false">PowerPrices!C14</f>
        <v>19.72</v>
      </c>
      <c r="P63" s="70" t="e">
        <f aca="false">(PowerPrices!D14-2)/(R$49+R34+0.12)</f>
        <v>#VALUE!</v>
      </c>
      <c r="Q63" s="89" t="n">
        <f aca="false">PowerPrices!D14</f>
        <v>26.5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27.5041724137931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28.875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35.8888888888889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43.5238095238095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53.5</v>
      </c>
      <c r="AG63" s="71"/>
      <c r="AH63" s="70" t="e">
        <f aca="false">(PowerPrices!$S14-2)/($AF$49+$AF34+0.12)</f>
        <v>#VALUE!</v>
      </c>
      <c r="AI63" s="89" t="n">
        <f aca="false">PowerPrices!$S14</f>
        <v>35.5833333333333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AI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3" activeCellId="0" sqref="V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90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37214</v>
      </c>
      <c r="F2" s="111" t="n">
        <f aca="false">E2</f>
        <v>37214</v>
      </c>
      <c r="G2" s="111" t="n">
        <f aca="false">F2</f>
        <v>37214</v>
      </c>
      <c r="H2" s="111" t="n">
        <f aca="false">G2</f>
        <v>37214</v>
      </c>
      <c r="I2" s="111" t="n">
        <f aca="false">H2</f>
        <v>37214</v>
      </c>
      <c r="J2" s="111" t="n">
        <f aca="false">I2</f>
        <v>37214</v>
      </c>
      <c r="K2" s="111" t="n">
        <f aca="false">J2</f>
        <v>37214</v>
      </c>
      <c r="L2" s="111" t="n">
        <f aca="false">K2</f>
        <v>37214</v>
      </c>
      <c r="M2" s="111" t="n">
        <f aca="false">L2</f>
        <v>37214</v>
      </c>
      <c r="N2" s="111" t="n">
        <f aca="false">M2</f>
        <v>37214</v>
      </c>
      <c r="O2" s="111" t="n">
        <f aca="false">N2</f>
        <v>37214</v>
      </c>
      <c r="P2" s="111" t="n">
        <f aca="false">O2</f>
        <v>37214</v>
      </c>
      <c r="Q2" s="111" t="n">
        <f aca="false">P2</f>
        <v>37214</v>
      </c>
      <c r="R2" s="111" t="n">
        <f aca="false">Q2</f>
        <v>37214</v>
      </c>
      <c r="S2" s="111" t="n">
        <f aca="false">R2</f>
        <v>37214</v>
      </c>
      <c r="T2" s="111" t="n">
        <f aca="false">S2</f>
        <v>37214</v>
      </c>
      <c r="U2" s="111" t="n">
        <f aca="false">T2</f>
        <v>37214</v>
      </c>
      <c r="V2" s="111" t="n">
        <f aca="false">U2</f>
        <v>37214</v>
      </c>
      <c r="W2" s="111" t="n">
        <f aca="false">V2</f>
        <v>37214</v>
      </c>
      <c r="X2" s="111" t="n">
        <f aca="false">W2</f>
        <v>37214</v>
      </c>
      <c r="Y2" s="111" t="n">
        <f aca="false">X2</f>
        <v>37214</v>
      </c>
      <c r="Z2" s="111" t="n">
        <f aca="false">Y2</f>
        <v>37214</v>
      </c>
      <c r="AA2" s="111" t="n">
        <f aca="false">Z2</f>
        <v>37214</v>
      </c>
      <c r="AB2" s="112" t="n">
        <f aca="false">AA2</f>
        <v>37214</v>
      </c>
      <c r="AC2" s="112" t="n">
        <f aca="false">AB2</f>
        <v>37214</v>
      </c>
      <c r="AD2" s="112" t="n">
        <f aca="false">AC2</f>
        <v>37214</v>
      </c>
      <c r="AE2" s="112" t="n">
        <f aca="false">AD2</f>
        <v>37214</v>
      </c>
      <c r="AF2" s="112" t="n">
        <f aca="false">AE2</f>
        <v>37214</v>
      </c>
      <c r="AG2" s="112" t="n">
        <f aca="false">AE2</f>
        <v>37214</v>
      </c>
      <c r="AH2" s="112" t="n">
        <f aca="false">AF2</f>
        <v>37214</v>
      </c>
      <c r="AI2" s="112" t="n">
        <f aca="false">AH2</f>
        <v>37214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2.455</v>
      </c>
      <c r="F20" s="122" t="n">
        <v>2.26</v>
      </c>
      <c r="G20" s="122" t="n">
        <v>2.175</v>
      </c>
      <c r="H20" s="122" t="n">
        <v>2.25</v>
      </c>
      <c r="I20" s="122" t="n">
        <v>1.56</v>
      </c>
      <c r="J20" s="122" t="n">
        <v>2.1</v>
      </c>
      <c r="K20" s="122" t="n">
        <v>1.745</v>
      </c>
      <c r="L20" s="122" t="n">
        <v>2.19</v>
      </c>
      <c r="M20" s="122" t="n">
        <v>2.29</v>
      </c>
      <c r="N20" s="122" t="n">
        <v>2.02</v>
      </c>
      <c r="O20" s="122" t="n">
        <v>1.52</v>
      </c>
      <c r="P20" s="122" t="n">
        <v>2.21</v>
      </c>
      <c r="Q20" s="122" t="n">
        <v>2.11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2.395</v>
      </c>
      <c r="F21" s="122" t="n">
        <v>2.145</v>
      </c>
      <c r="G21" s="122" t="n">
        <v>2.08</v>
      </c>
      <c r="H21" s="122" t="n">
        <v>2.195</v>
      </c>
      <c r="I21" s="122" t="n">
        <v>1.595</v>
      </c>
      <c r="J21" s="122" t="n">
        <v>2.035</v>
      </c>
      <c r="K21" s="122" t="n">
        <v>1.735</v>
      </c>
      <c r="L21" s="122" t="n">
        <v>2.125</v>
      </c>
      <c r="M21" s="122" t="n">
        <v>2.02</v>
      </c>
      <c r="N21" s="122" t="n">
        <v>2.02</v>
      </c>
      <c r="O21" s="122" t="n">
        <v>1.595</v>
      </c>
      <c r="P21" s="122" t="n">
        <v>2.15</v>
      </c>
      <c r="Q21" s="122" t="n">
        <v>1.975</v>
      </c>
      <c r="R21" s="122" t="n">
        <v>2.075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2.295</v>
      </c>
      <c r="F22" s="122" t="n">
        <v>2.165</v>
      </c>
      <c r="G22" s="122" t="n">
        <v>2.1</v>
      </c>
      <c r="H22" s="122" t="n">
        <v>2.18</v>
      </c>
      <c r="I22" s="122" t="n">
        <v>1.885</v>
      </c>
      <c r="J22" s="122" t="n">
        <v>2.045</v>
      </c>
      <c r="K22" s="122" t="n">
        <v>1.935</v>
      </c>
      <c r="L22" s="122" t="n">
        <v>2.07</v>
      </c>
      <c r="M22" s="122" t="n">
        <v>2.055</v>
      </c>
      <c r="N22" s="122" t="n">
        <v>1.867</v>
      </c>
      <c r="O22" s="122" t="n">
        <v>1.84</v>
      </c>
      <c r="P22" s="122" t="n">
        <v>2.085</v>
      </c>
      <c r="Q22" s="122" t="n">
        <v>2.07</v>
      </c>
      <c r="R22" s="122" t="n">
        <v>2.025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2.03</v>
      </c>
      <c r="F23" s="122" t="n">
        <v>1.99</v>
      </c>
      <c r="G23" s="122" t="n">
        <v>1.835</v>
      </c>
      <c r="H23" s="122" t="n">
        <v>1.94</v>
      </c>
      <c r="I23" s="122" t="n">
        <v>1.46</v>
      </c>
      <c r="J23" s="122" t="n">
        <v>1.695</v>
      </c>
      <c r="K23" s="122" t="n">
        <v>1.64</v>
      </c>
      <c r="L23" s="122" t="n">
        <v>1.78</v>
      </c>
      <c r="M23" s="122" t="n">
        <v>1.64</v>
      </c>
      <c r="N23" s="122" t="n">
        <v>1.6027</v>
      </c>
      <c r="O23" s="122" t="n">
        <v>1.435</v>
      </c>
      <c r="P23" s="122" t="n">
        <v>1.815</v>
      </c>
      <c r="Q23" s="122" t="n">
        <v>1.855</v>
      </c>
      <c r="R23" s="122" t="n">
        <v>1.75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1.74</v>
      </c>
      <c r="F24" s="122" t="n">
        <v>1.415</v>
      </c>
      <c r="G24" s="122" t="n">
        <v>1.355</v>
      </c>
      <c r="H24" s="122" t="n">
        <v>1.4</v>
      </c>
      <c r="I24" s="122" t="n">
        <v>1.12</v>
      </c>
      <c r="J24" s="122" t="n">
        <v>1.285</v>
      </c>
      <c r="K24" s="122" t="n">
        <v>1.175</v>
      </c>
      <c r="L24" s="122" t="n">
        <v>1.385</v>
      </c>
      <c r="M24" s="122" t="n">
        <v>1.285</v>
      </c>
      <c r="N24" s="122" t="n">
        <v>1.0266</v>
      </c>
      <c r="O24" s="122" t="n">
        <v>1.135</v>
      </c>
      <c r="P24" s="122" t="n">
        <v>1.41</v>
      </c>
      <c r="Q24" s="122" t="n">
        <v>1.335</v>
      </c>
      <c r="R24" s="122" t="n">
        <v>1.285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1.74</v>
      </c>
      <c r="F25" s="122" t="n">
        <v>1.415</v>
      </c>
      <c r="G25" s="122" t="n">
        <v>1.355</v>
      </c>
      <c r="H25" s="122" t="n">
        <v>1.4</v>
      </c>
      <c r="I25" s="122" t="n">
        <v>1.12</v>
      </c>
      <c r="J25" s="122" t="n">
        <v>1.285</v>
      </c>
      <c r="K25" s="122" t="n">
        <v>1.175</v>
      </c>
      <c r="L25" s="122" t="n">
        <v>1.385</v>
      </c>
      <c r="M25" s="122" t="n">
        <v>1.285</v>
      </c>
      <c r="N25" s="122" t="n">
        <v>1.0266</v>
      </c>
      <c r="O25" s="122" t="n">
        <v>1.135</v>
      </c>
      <c r="P25" s="122" t="n">
        <v>1.41</v>
      </c>
      <c r="Q25" s="122" t="n">
        <v>1.335</v>
      </c>
      <c r="R25" s="122" t="n">
        <v>1.285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1.74</v>
      </c>
      <c r="F26" s="122" t="n">
        <v>1.415</v>
      </c>
      <c r="G26" s="122" t="n">
        <v>1.355</v>
      </c>
      <c r="H26" s="122" t="n">
        <v>1.4</v>
      </c>
      <c r="I26" s="122" t="n">
        <v>1.12</v>
      </c>
      <c r="J26" s="122" t="n">
        <v>1.285</v>
      </c>
      <c r="K26" s="122" t="n">
        <v>1.175</v>
      </c>
      <c r="L26" s="122" t="n">
        <v>1.385</v>
      </c>
      <c r="M26" s="122" t="n">
        <v>1.285</v>
      </c>
      <c r="N26" s="122" t="n">
        <v>1.0266</v>
      </c>
      <c r="O26" s="122" t="n">
        <v>1.135</v>
      </c>
      <c r="P26" s="122" t="n">
        <v>1.41</v>
      </c>
      <c r="Q26" s="122" t="n">
        <v>1.335</v>
      </c>
      <c r="R26" s="122" t="n">
        <v>1.285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2.06</v>
      </c>
      <c r="F27" s="122" t="n">
        <v>1.98</v>
      </c>
      <c r="G27" s="122" t="n">
        <v>1.93</v>
      </c>
      <c r="H27" s="122" t="n">
        <v>1.97</v>
      </c>
      <c r="I27" s="122" t="n">
        <v>1.66</v>
      </c>
      <c r="J27" s="122" t="n">
        <v>1.85</v>
      </c>
      <c r="K27" s="122" t="n">
        <v>1.74</v>
      </c>
      <c r="L27" s="122" t="n">
        <v>1.95</v>
      </c>
      <c r="M27" s="122" t="n">
        <v>1.95</v>
      </c>
      <c r="N27" s="122" t="n">
        <v>1.164</v>
      </c>
      <c r="O27" s="122" t="n">
        <v>1.56</v>
      </c>
      <c r="P27" s="122" t="n">
        <v>2.24</v>
      </c>
      <c r="Q27" s="122" t="n">
        <v>1.81</v>
      </c>
      <c r="R27" s="122" t="n">
        <v>1.79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2.45</v>
      </c>
      <c r="F28" s="122" t="n">
        <v>2.27</v>
      </c>
      <c r="G28" s="122" t="n">
        <v>2.23</v>
      </c>
      <c r="H28" s="122" t="n">
        <v>2.29</v>
      </c>
      <c r="I28" s="122" t="n">
        <v>1.93</v>
      </c>
      <c r="J28" s="122" t="n">
        <v>2.2</v>
      </c>
      <c r="K28" s="122" t="n">
        <v>2.05</v>
      </c>
      <c r="L28" s="122" t="n">
        <v>2.16</v>
      </c>
      <c r="M28" s="122" t="n">
        <v>2.2</v>
      </c>
      <c r="N28" s="122" t="n">
        <v>1.61</v>
      </c>
      <c r="O28" s="122" t="n">
        <v>1.85</v>
      </c>
      <c r="P28" s="122" t="n">
        <v>2.24</v>
      </c>
      <c r="Q28" s="122" t="n">
        <v>2.25</v>
      </c>
      <c r="R28" s="122" t="n">
        <v>2.11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2.45</v>
      </c>
      <c r="F29" s="122" t="n">
        <v>2.27</v>
      </c>
      <c r="G29" s="122" t="n">
        <v>2.23</v>
      </c>
      <c r="H29" s="122" t="n">
        <v>2.29</v>
      </c>
      <c r="I29" s="122" t="n">
        <v>1.93</v>
      </c>
      <c r="J29" s="122" t="n">
        <v>2.2</v>
      </c>
      <c r="K29" s="122" t="n">
        <v>2.05</v>
      </c>
      <c r="L29" s="122" t="n">
        <v>2.16</v>
      </c>
      <c r="M29" s="122" t="n">
        <v>2.2</v>
      </c>
      <c r="N29" s="122" t="n">
        <v>1.61</v>
      </c>
      <c r="O29" s="122" t="n">
        <v>1.85</v>
      </c>
      <c r="P29" s="122" t="n">
        <v>2.24</v>
      </c>
      <c r="Q29" s="122" t="n">
        <v>2.25</v>
      </c>
      <c r="R29" s="122" t="n">
        <v>2.11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2.45</v>
      </c>
      <c r="F30" s="122" t="n">
        <v>2.27</v>
      </c>
      <c r="G30" s="122" t="n">
        <v>2.23</v>
      </c>
      <c r="H30" s="122" t="n">
        <v>2.29</v>
      </c>
      <c r="I30" s="122" t="n">
        <v>1.93</v>
      </c>
      <c r="J30" s="122" t="n">
        <v>2.2</v>
      </c>
      <c r="K30" s="122" t="n">
        <v>2.05</v>
      </c>
      <c r="L30" s="122" t="n">
        <v>2.16</v>
      </c>
      <c r="M30" s="122" t="n">
        <v>2.2</v>
      </c>
      <c r="N30" s="122" t="n">
        <v>1.61</v>
      </c>
      <c r="O30" s="122" t="n">
        <v>1.85</v>
      </c>
      <c r="P30" s="122" t="n">
        <v>2.24</v>
      </c>
      <c r="Q30" s="122" t="n">
        <v>2.25</v>
      </c>
      <c r="R30" s="122" t="n">
        <v>2.11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2.45</v>
      </c>
      <c r="F31" s="122" t="n">
        <v>2.27</v>
      </c>
      <c r="G31" s="122" t="n">
        <v>2.23</v>
      </c>
      <c r="H31" s="122" t="n">
        <v>2.29</v>
      </c>
      <c r="I31" s="122" t="n">
        <v>1.93</v>
      </c>
      <c r="J31" s="122" t="n">
        <v>2.2</v>
      </c>
      <c r="K31" s="122" t="n">
        <v>2.05</v>
      </c>
      <c r="L31" s="122" t="n">
        <v>2.16</v>
      </c>
      <c r="M31" s="122" t="n">
        <v>2.2</v>
      </c>
      <c r="N31" s="122" t="n">
        <v>1.61</v>
      </c>
      <c r="O31" s="122" t="n">
        <v>1.85</v>
      </c>
      <c r="P31" s="122" t="n">
        <v>2.24</v>
      </c>
      <c r="Q31" s="122" t="n">
        <v>2.25</v>
      </c>
      <c r="R31" s="122" t="n">
        <v>2.11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2.45</v>
      </c>
      <c r="F32" s="122" t="n">
        <v>2.27</v>
      </c>
      <c r="G32" s="122" t="n">
        <v>2.23</v>
      </c>
      <c r="H32" s="122" t="n">
        <v>2.29</v>
      </c>
      <c r="I32" s="122" t="n">
        <v>1.93</v>
      </c>
      <c r="J32" s="122" t="n">
        <v>2.2</v>
      </c>
      <c r="K32" s="122" t="n">
        <v>2.05</v>
      </c>
      <c r="L32" s="122" t="n">
        <v>2.16</v>
      </c>
      <c r="M32" s="122" t="n">
        <v>2.2</v>
      </c>
      <c r="N32" s="122" t="n">
        <v>1.61</v>
      </c>
      <c r="O32" s="122" t="n">
        <v>1.85</v>
      </c>
      <c r="P32" s="122" t="n">
        <v>2.24</v>
      </c>
      <c r="Q32" s="122" t="n">
        <v>2.25</v>
      </c>
      <c r="R32" s="122" t="n">
        <v>2.11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2.45</v>
      </c>
      <c r="F33" s="122" t="n">
        <v>2.27</v>
      </c>
      <c r="G33" s="122" t="n">
        <v>2.23</v>
      </c>
      <c r="H33" s="122" t="n">
        <v>2.29</v>
      </c>
      <c r="I33" s="122" t="n">
        <v>1.93</v>
      </c>
      <c r="J33" s="122" t="n">
        <v>2.2</v>
      </c>
      <c r="K33" s="122" t="n">
        <v>2.05</v>
      </c>
      <c r="L33" s="122" t="n">
        <v>2.16</v>
      </c>
      <c r="M33" s="122" t="n">
        <v>2.2</v>
      </c>
      <c r="N33" s="122" t="n">
        <v>1.61</v>
      </c>
      <c r="O33" s="122" t="n">
        <v>1.85</v>
      </c>
      <c r="P33" s="122" t="n">
        <v>2.24</v>
      </c>
      <c r="Q33" s="122" t="n">
        <v>2.25</v>
      </c>
      <c r="R33" s="122" t="n">
        <v>2.11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2.45</v>
      </c>
      <c r="F34" s="122" t="n">
        <v>2.27</v>
      </c>
      <c r="G34" s="122" t="n">
        <v>2.23</v>
      </c>
      <c r="H34" s="122" t="n">
        <v>2.29</v>
      </c>
      <c r="I34" s="122" t="n">
        <v>1.93</v>
      </c>
      <c r="J34" s="122" t="n">
        <v>2.2</v>
      </c>
      <c r="K34" s="122" t="n">
        <v>2.05</v>
      </c>
      <c r="L34" s="122" t="n">
        <v>2.16</v>
      </c>
      <c r="M34" s="122" t="n">
        <v>2.2</v>
      </c>
      <c r="N34" s="122" t="n">
        <v>1.61</v>
      </c>
      <c r="O34" s="122" t="n">
        <v>1.85</v>
      </c>
      <c r="P34" s="122" t="n">
        <v>2.24</v>
      </c>
      <c r="Q34" s="122" t="n">
        <v>2.25</v>
      </c>
      <c r="R34" s="122" t="n">
        <v>2.11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2.45</v>
      </c>
      <c r="F35" s="122" t="n">
        <v>2.27</v>
      </c>
      <c r="G35" s="122" t="n">
        <v>2.23</v>
      </c>
      <c r="H35" s="122" t="n">
        <v>2.29</v>
      </c>
      <c r="I35" s="122" t="n">
        <v>1.93</v>
      </c>
      <c r="J35" s="122" t="n">
        <v>2.2</v>
      </c>
      <c r="K35" s="122" t="n">
        <v>2.05</v>
      </c>
      <c r="L35" s="122" t="n">
        <v>2.16</v>
      </c>
      <c r="M35" s="122" t="n">
        <v>2.2</v>
      </c>
      <c r="N35" s="122" t="n">
        <v>1.61</v>
      </c>
      <c r="O35" s="122" t="n">
        <v>1.85</v>
      </c>
      <c r="P35" s="122" t="n">
        <v>2.24</v>
      </c>
      <c r="Q35" s="122" t="n">
        <v>2.25</v>
      </c>
      <c r="R35" s="122" t="n">
        <v>2.11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2.45</v>
      </c>
      <c r="F36" s="122" t="n">
        <v>2.27</v>
      </c>
      <c r="G36" s="122" t="n">
        <v>2.23</v>
      </c>
      <c r="H36" s="122" t="n">
        <v>2.29</v>
      </c>
      <c r="I36" s="122" t="n">
        <v>1.93</v>
      </c>
      <c r="J36" s="122" t="n">
        <v>2.2</v>
      </c>
      <c r="K36" s="122" t="n">
        <v>2.05</v>
      </c>
      <c r="L36" s="122" t="n">
        <v>2.16</v>
      </c>
      <c r="M36" s="122" t="n">
        <v>2.2</v>
      </c>
      <c r="N36" s="122" t="n">
        <v>1.61</v>
      </c>
      <c r="O36" s="122" t="n">
        <v>1.85</v>
      </c>
      <c r="P36" s="122" t="n">
        <v>2.24</v>
      </c>
      <c r="Q36" s="122" t="n">
        <v>2.25</v>
      </c>
      <c r="R36" s="122" t="n">
        <v>2.11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2.45</v>
      </c>
      <c r="F37" s="122" t="n">
        <v>2.27</v>
      </c>
      <c r="G37" s="122" t="n">
        <v>2.23</v>
      </c>
      <c r="H37" s="122" t="n">
        <v>2.29</v>
      </c>
      <c r="I37" s="122" t="n">
        <v>1.93</v>
      </c>
      <c r="J37" s="122" t="n">
        <v>2.2</v>
      </c>
      <c r="K37" s="122" t="n">
        <v>2.05</v>
      </c>
      <c r="L37" s="122" t="n">
        <v>2.16</v>
      </c>
      <c r="M37" s="122" t="n">
        <v>2.2</v>
      </c>
      <c r="N37" s="122" t="n">
        <v>1.61</v>
      </c>
      <c r="O37" s="122" t="n">
        <v>1.85</v>
      </c>
      <c r="P37" s="122" t="n">
        <v>2.24</v>
      </c>
      <c r="Q37" s="122" t="n">
        <v>2.25</v>
      </c>
      <c r="R37" s="122" t="n">
        <v>2.11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2.7885</v>
      </c>
      <c r="F38" s="122" t="n">
        <v>2.855</v>
      </c>
      <c r="G38" s="122" t="n">
        <v>2.76</v>
      </c>
      <c r="H38" s="122" t="n">
        <v>2.765</v>
      </c>
      <c r="I38" s="122" t="n">
        <v>2.37</v>
      </c>
      <c r="J38" s="122" t="n">
        <v>2.825</v>
      </c>
      <c r="K38" s="122" t="n">
        <v>2.535</v>
      </c>
      <c r="L38" s="122"/>
      <c r="M38" s="122" t="n">
        <v>2.775</v>
      </c>
      <c r="N38" s="122" t="n">
        <v>1.61</v>
      </c>
      <c r="O38" s="122" t="n">
        <v>2.32</v>
      </c>
      <c r="P38" s="122" t="n">
        <v>2.24</v>
      </c>
      <c r="Q38" s="122" t="n">
        <v>2.935</v>
      </c>
      <c r="R38" s="122" t="n">
        <v>2.675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2.7885</v>
      </c>
      <c r="F39" s="122" t="n">
        <v>2.855</v>
      </c>
      <c r="G39" s="122" t="n">
        <v>2.76</v>
      </c>
      <c r="H39" s="122" t="n">
        <v>2.765</v>
      </c>
      <c r="I39" s="122" t="n">
        <v>2.37</v>
      </c>
      <c r="J39" s="122" t="n">
        <v>2.825</v>
      </c>
      <c r="K39" s="122" t="n">
        <v>2.535</v>
      </c>
      <c r="L39" s="122"/>
      <c r="M39" s="122" t="n">
        <v>2.775</v>
      </c>
      <c r="N39" s="122" t="n">
        <v>1.61</v>
      </c>
      <c r="O39" s="122" t="n">
        <v>2.32</v>
      </c>
      <c r="P39" s="122" t="n">
        <v>2.24</v>
      </c>
      <c r="Q39" s="122" t="n">
        <v>2.935</v>
      </c>
      <c r="R39" s="122" t="n">
        <v>2.675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2.7885</v>
      </c>
      <c r="F40" s="122" t="n">
        <v>2.855</v>
      </c>
      <c r="G40" s="122" t="n">
        <v>2.76</v>
      </c>
      <c r="H40" s="122" t="n">
        <v>2.765</v>
      </c>
      <c r="I40" s="122" t="n">
        <v>2.37</v>
      </c>
      <c r="J40" s="122" t="n">
        <v>2.825</v>
      </c>
      <c r="K40" s="122" t="n">
        <v>2.535</v>
      </c>
      <c r="L40" s="122"/>
      <c r="M40" s="122" t="n">
        <v>2.775</v>
      </c>
      <c r="N40" s="122" t="n">
        <v>1.61</v>
      </c>
      <c r="O40" s="122" t="n">
        <v>2.32</v>
      </c>
      <c r="P40" s="122" t="n">
        <v>2.24</v>
      </c>
      <c r="Q40" s="122" t="n">
        <v>2.935</v>
      </c>
      <c r="R40" s="122" t="n">
        <v>2.675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2.7885</v>
      </c>
      <c r="F41" s="122" t="n">
        <v>2.855</v>
      </c>
      <c r="G41" s="122" t="n">
        <v>2.76</v>
      </c>
      <c r="H41" s="122" t="n">
        <v>2.765</v>
      </c>
      <c r="I41" s="122" t="n">
        <v>2.37</v>
      </c>
      <c r="J41" s="122" t="n">
        <v>2.825</v>
      </c>
      <c r="K41" s="122" t="n">
        <v>2.535</v>
      </c>
      <c r="L41" s="122"/>
      <c r="M41" s="122" t="n">
        <v>2.775</v>
      </c>
      <c r="N41" s="122" t="n">
        <v>1.61</v>
      </c>
      <c r="O41" s="122" t="n">
        <v>2.32</v>
      </c>
      <c r="P41" s="122" t="n">
        <v>2.24</v>
      </c>
      <c r="Q41" s="122" t="n">
        <v>2.935</v>
      </c>
      <c r="R41" s="122" t="n">
        <v>2.675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2.7885</v>
      </c>
      <c r="F42" s="122" t="n">
        <v>2.855</v>
      </c>
      <c r="G42" s="122" t="n">
        <v>2.76</v>
      </c>
      <c r="H42" s="122" t="n">
        <v>2.765</v>
      </c>
      <c r="I42" s="122" t="n">
        <v>2.37</v>
      </c>
      <c r="J42" s="122" t="n">
        <v>2.825</v>
      </c>
      <c r="K42" s="122" t="n">
        <v>2.535</v>
      </c>
      <c r="L42" s="122"/>
      <c r="M42" s="122" t="n">
        <v>2.775</v>
      </c>
      <c r="N42" s="122" t="n">
        <v>1.61</v>
      </c>
      <c r="O42" s="122" t="n">
        <v>2.32</v>
      </c>
      <c r="P42" s="122" t="n">
        <v>2.24</v>
      </c>
      <c r="Q42" s="122" t="n">
        <v>2.935</v>
      </c>
      <c r="R42" s="122" t="n">
        <v>2.675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2.7885</v>
      </c>
      <c r="F43" s="122" t="n">
        <v>2.855</v>
      </c>
      <c r="G43" s="122" t="n">
        <v>2.76</v>
      </c>
      <c r="H43" s="122" t="n">
        <v>2.765</v>
      </c>
      <c r="I43" s="122" t="n">
        <v>2.37</v>
      </c>
      <c r="J43" s="122" t="n">
        <v>2.825</v>
      </c>
      <c r="K43" s="122" t="n">
        <v>2.535</v>
      </c>
      <c r="L43" s="122"/>
      <c r="M43" s="122" t="n">
        <v>2.775</v>
      </c>
      <c r="N43" s="122" t="n">
        <v>1.61</v>
      </c>
      <c r="O43" s="122" t="n">
        <v>2.32</v>
      </c>
      <c r="P43" s="122" t="n">
        <v>2.24</v>
      </c>
      <c r="Q43" s="122" t="n">
        <v>2.935</v>
      </c>
      <c r="R43" s="122" t="n">
        <v>2.675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2.7885</v>
      </c>
      <c r="F44" s="122" t="n">
        <v>2.855</v>
      </c>
      <c r="G44" s="122" t="n">
        <v>2.76</v>
      </c>
      <c r="H44" s="122" t="n">
        <v>2.765</v>
      </c>
      <c r="I44" s="122" t="n">
        <v>2.37</v>
      </c>
      <c r="J44" s="122" t="n">
        <v>2.825</v>
      </c>
      <c r="K44" s="122" t="n">
        <v>2.535</v>
      </c>
      <c r="L44" s="122"/>
      <c r="M44" s="122" t="n">
        <v>2.775</v>
      </c>
      <c r="N44" s="122" t="n">
        <v>1.61</v>
      </c>
      <c r="O44" s="122" t="n">
        <v>2.32</v>
      </c>
      <c r="P44" s="122" t="n">
        <v>2.24</v>
      </c>
      <c r="Q44" s="122" t="n">
        <v>2.935</v>
      </c>
      <c r="R44" s="122" t="n">
        <v>2.675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2.7885</v>
      </c>
      <c r="F45" s="122" t="n">
        <v>2.855</v>
      </c>
      <c r="G45" s="122" t="n">
        <v>2.76</v>
      </c>
      <c r="H45" s="122" t="n">
        <v>2.765</v>
      </c>
      <c r="I45" s="122" t="n">
        <v>2.37</v>
      </c>
      <c r="J45" s="122" t="n">
        <v>2.825</v>
      </c>
      <c r="K45" s="122" t="n">
        <v>2.535</v>
      </c>
      <c r="L45" s="122"/>
      <c r="M45" s="122" t="n">
        <v>2.775</v>
      </c>
      <c r="N45" s="122" t="n">
        <v>1.61</v>
      </c>
      <c r="O45" s="122" t="n">
        <v>2.32</v>
      </c>
      <c r="P45" s="122" t="n">
        <v>2.24</v>
      </c>
      <c r="Q45" s="122" t="n">
        <v>2.935</v>
      </c>
      <c r="R45" s="122" t="n">
        <v>2.675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2.7885</v>
      </c>
      <c r="F46" s="122" t="n">
        <v>2.855</v>
      </c>
      <c r="G46" s="122" t="n">
        <v>2.76</v>
      </c>
      <c r="H46" s="122" t="n">
        <v>2.765</v>
      </c>
      <c r="I46" s="122" t="n">
        <v>2.37</v>
      </c>
      <c r="J46" s="122" t="n">
        <v>2.825</v>
      </c>
      <c r="K46" s="122" t="n">
        <v>2.535</v>
      </c>
      <c r="L46" s="122"/>
      <c r="M46" s="122" t="n">
        <v>2.775</v>
      </c>
      <c r="N46" s="122" t="n">
        <v>1.61</v>
      </c>
      <c r="O46" s="122" t="n">
        <v>2.32</v>
      </c>
      <c r="P46" s="122" t="n">
        <v>2.24</v>
      </c>
      <c r="Q46" s="122" t="n">
        <v>2.935</v>
      </c>
      <c r="R46" s="122" t="n">
        <v>2.675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2.7885</v>
      </c>
      <c r="F47" s="122" t="n">
        <v>2.855</v>
      </c>
      <c r="G47" s="122" t="n">
        <v>2.76</v>
      </c>
      <c r="H47" s="122" t="n">
        <v>2.765</v>
      </c>
      <c r="I47" s="122" t="n">
        <v>2.37</v>
      </c>
      <c r="J47" s="122" t="n">
        <v>2.825</v>
      </c>
      <c r="K47" s="122" t="n">
        <v>2.535</v>
      </c>
      <c r="L47" s="122"/>
      <c r="M47" s="122" t="n">
        <v>2.775</v>
      </c>
      <c r="N47" s="122" t="n">
        <v>1.61</v>
      </c>
      <c r="O47" s="122" t="n">
        <v>2.32</v>
      </c>
      <c r="P47" s="122" t="n">
        <v>2.24</v>
      </c>
      <c r="Q47" s="122" t="n">
        <v>2.935</v>
      </c>
      <c r="R47" s="122" t="n">
        <v>2.675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2.7885</v>
      </c>
      <c r="F48" s="122" t="n">
        <v>2.855</v>
      </c>
      <c r="G48" s="122" t="n">
        <v>2.76</v>
      </c>
      <c r="H48" s="122" t="n">
        <v>2.765</v>
      </c>
      <c r="I48" s="122" t="n">
        <v>2.37</v>
      </c>
      <c r="J48" s="122" t="n">
        <v>2.825</v>
      </c>
      <c r="K48" s="122" t="n">
        <v>2.535</v>
      </c>
      <c r="L48" s="122"/>
      <c r="M48" s="122" t="n">
        <v>2.775</v>
      </c>
      <c r="N48" s="122" t="n">
        <v>1.61</v>
      </c>
      <c r="O48" s="122" t="n">
        <v>2.32</v>
      </c>
      <c r="P48" s="122" t="n">
        <v>2.24</v>
      </c>
      <c r="Q48" s="122" t="n">
        <v>2.935</v>
      </c>
      <c r="R48" s="122" t="n">
        <v>2.675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2.7885</v>
      </c>
      <c r="F49" s="122" t="n">
        <v>2.855</v>
      </c>
      <c r="G49" s="122" t="n">
        <v>2.76</v>
      </c>
      <c r="H49" s="122" t="n">
        <v>2.765</v>
      </c>
      <c r="I49" s="122" t="n">
        <v>2.37</v>
      </c>
      <c r="J49" s="122" t="n">
        <v>2.825</v>
      </c>
      <c r="K49" s="122" t="n">
        <v>2.535</v>
      </c>
      <c r="L49" s="122"/>
      <c r="M49" s="122" t="n">
        <v>2.775</v>
      </c>
      <c r="N49" s="122" t="n">
        <v>1.61</v>
      </c>
      <c r="O49" s="122" t="n">
        <v>2.32</v>
      </c>
      <c r="P49" s="122" t="n">
        <v>2.24</v>
      </c>
      <c r="Q49" s="122" t="n">
        <v>2.935</v>
      </c>
      <c r="R49" s="122" t="n">
        <v>2.675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2.7885</v>
      </c>
      <c r="F50" s="122" t="n">
        <v>2.855</v>
      </c>
      <c r="G50" s="122" t="n">
        <v>2.76</v>
      </c>
      <c r="H50" s="122" t="n">
        <v>2.765</v>
      </c>
      <c r="I50" s="122" t="n">
        <v>2.37</v>
      </c>
      <c r="J50" s="122" t="n">
        <v>2.825</v>
      </c>
      <c r="K50" s="122" t="n">
        <v>2.535</v>
      </c>
      <c r="L50" s="122"/>
      <c r="M50" s="122" t="n">
        <v>2.775</v>
      </c>
      <c r="N50" s="122" t="n">
        <v>1.61</v>
      </c>
      <c r="O50" s="122" t="n">
        <v>2.32</v>
      </c>
      <c r="P50" s="122" t="n">
        <v>2.24</v>
      </c>
      <c r="Q50" s="122" t="n">
        <v>2.935</v>
      </c>
      <c r="R50" s="122" t="n">
        <v>2.675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2.7885</v>
      </c>
      <c r="F51" s="122" t="n">
        <v>2.855</v>
      </c>
      <c r="G51" s="122" t="n">
        <v>2.76</v>
      </c>
      <c r="H51" s="122" t="n">
        <v>2.765</v>
      </c>
      <c r="I51" s="122" t="n">
        <v>2.37</v>
      </c>
      <c r="J51" s="122" t="n">
        <v>2.825</v>
      </c>
      <c r="K51" s="122" t="n">
        <v>2.535</v>
      </c>
      <c r="L51" s="122"/>
      <c r="M51" s="122" t="n">
        <v>2.775</v>
      </c>
      <c r="N51" s="122" t="n">
        <v>1.61</v>
      </c>
      <c r="O51" s="122" t="n">
        <v>2.32</v>
      </c>
      <c r="P51" s="122" t="n">
        <v>2.24</v>
      </c>
      <c r="Q51" s="122" t="n">
        <v>2.935</v>
      </c>
      <c r="R51" s="122" t="n">
        <v>2.675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2.7885</v>
      </c>
      <c r="F52" s="122" t="n">
        <v>2.855</v>
      </c>
      <c r="G52" s="122" t="n">
        <v>2.76</v>
      </c>
      <c r="H52" s="122" t="n">
        <v>2.765</v>
      </c>
      <c r="I52" s="122" t="n">
        <v>2.37</v>
      </c>
      <c r="J52" s="122" t="n">
        <v>2.825</v>
      </c>
      <c r="K52" s="122" t="n">
        <v>2.535</v>
      </c>
      <c r="L52" s="122"/>
      <c r="M52" s="122" t="n">
        <v>2.775</v>
      </c>
      <c r="N52" s="122" t="n">
        <v>1.61</v>
      </c>
      <c r="O52" s="122" t="n">
        <v>2.32</v>
      </c>
      <c r="P52" s="122" t="n">
        <v>2.24</v>
      </c>
      <c r="Q52" s="122" t="n">
        <v>2.935</v>
      </c>
      <c r="R52" s="122" t="n">
        <v>2.675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2.7885</v>
      </c>
      <c r="F53" s="122" t="n">
        <v>2.855</v>
      </c>
      <c r="G53" s="122" t="n">
        <v>2.76</v>
      </c>
      <c r="H53" s="122" t="n">
        <v>2.765</v>
      </c>
      <c r="I53" s="122" t="n">
        <v>2.37</v>
      </c>
      <c r="J53" s="122" t="n">
        <v>2.825</v>
      </c>
      <c r="K53" s="122" t="n">
        <v>2.535</v>
      </c>
      <c r="L53" s="122"/>
      <c r="M53" s="122" t="n">
        <v>2.775</v>
      </c>
      <c r="N53" s="122" t="n">
        <v>1.61</v>
      </c>
      <c r="O53" s="122" t="n">
        <v>2.32</v>
      </c>
      <c r="P53" s="122" t="n">
        <v>2.24</v>
      </c>
      <c r="Q53" s="122" t="n">
        <v>2.935</v>
      </c>
      <c r="R53" s="122" t="n">
        <v>2.675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2.7885</v>
      </c>
      <c r="F54" s="122" t="n">
        <v>2.855</v>
      </c>
      <c r="G54" s="122" t="n">
        <v>2.76</v>
      </c>
      <c r="H54" s="122" t="n">
        <v>2.765</v>
      </c>
      <c r="I54" s="122" t="n">
        <v>2.37</v>
      </c>
      <c r="J54" s="122" t="n">
        <v>2.825</v>
      </c>
      <c r="K54" s="122" t="n">
        <v>2.535</v>
      </c>
      <c r="L54" s="122"/>
      <c r="M54" s="122" t="n">
        <v>2.775</v>
      </c>
      <c r="N54" s="122" t="n">
        <v>1.61</v>
      </c>
      <c r="O54" s="122" t="n">
        <v>2.32</v>
      </c>
      <c r="P54" s="122" t="n">
        <v>2.24</v>
      </c>
      <c r="Q54" s="122" t="n">
        <v>2.935</v>
      </c>
      <c r="R54" s="122" t="n">
        <v>2.675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2.7885</v>
      </c>
      <c r="F55" s="122" t="n">
        <v>2.855</v>
      </c>
      <c r="G55" s="122" t="n">
        <v>2.76</v>
      </c>
      <c r="H55" s="122" t="n">
        <v>2.765</v>
      </c>
      <c r="I55" s="122" t="n">
        <v>2.37</v>
      </c>
      <c r="J55" s="122" t="n">
        <v>2.825</v>
      </c>
      <c r="K55" s="122" t="n">
        <v>2.535</v>
      </c>
      <c r="L55" s="122"/>
      <c r="M55" s="122" t="n">
        <v>2.775</v>
      </c>
      <c r="N55" s="122" t="n">
        <v>1.61</v>
      </c>
      <c r="O55" s="122" t="n">
        <v>2.32</v>
      </c>
      <c r="P55" s="122" t="n">
        <v>2.24</v>
      </c>
      <c r="Q55" s="122" t="n">
        <v>2.935</v>
      </c>
      <c r="R55" s="122" t="n">
        <v>2.675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2.7885</v>
      </c>
      <c r="F56" s="122" t="n">
        <v>2.855</v>
      </c>
      <c r="G56" s="122" t="n">
        <v>2.76</v>
      </c>
      <c r="H56" s="122" t="n">
        <v>2.765</v>
      </c>
      <c r="I56" s="122" t="n">
        <v>2.37</v>
      </c>
      <c r="J56" s="122" t="n">
        <v>2.825</v>
      </c>
      <c r="K56" s="122" t="n">
        <v>2.535</v>
      </c>
      <c r="L56" s="122"/>
      <c r="M56" s="122" t="n">
        <v>2.775</v>
      </c>
      <c r="N56" s="122" t="n">
        <v>1.61</v>
      </c>
      <c r="O56" s="122" t="n">
        <v>2.32</v>
      </c>
      <c r="P56" s="122" t="n">
        <v>2.24</v>
      </c>
      <c r="Q56" s="122" t="n">
        <v>2.935</v>
      </c>
      <c r="R56" s="122" t="n">
        <v>2.675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2.7885</v>
      </c>
      <c r="F57" s="122" t="n">
        <v>2.855</v>
      </c>
      <c r="G57" s="122" t="n">
        <v>2.76</v>
      </c>
      <c r="H57" s="122" t="n">
        <v>2.765</v>
      </c>
      <c r="I57" s="122" t="n">
        <v>2.37</v>
      </c>
      <c r="J57" s="122" t="n">
        <v>2.825</v>
      </c>
      <c r="K57" s="122" t="n">
        <v>2.535</v>
      </c>
      <c r="L57" s="122"/>
      <c r="M57" s="122" t="n">
        <v>2.775</v>
      </c>
      <c r="N57" s="122" t="n">
        <v>1.61</v>
      </c>
      <c r="O57" s="122" t="n">
        <v>2.32</v>
      </c>
      <c r="P57" s="122" t="n">
        <v>2.24</v>
      </c>
      <c r="Q57" s="122" t="n">
        <v>2.935</v>
      </c>
      <c r="R57" s="122" t="n">
        <v>2.675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2.7885</v>
      </c>
      <c r="F58" s="122" t="n">
        <v>2.855</v>
      </c>
      <c r="G58" s="122" t="n">
        <v>2.76</v>
      </c>
      <c r="H58" s="122" t="n">
        <v>2.765</v>
      </c>
      <c r="I58" s="122" t="n">
        <v>2.37</v>
      </c>
      <c r="J58" s="122" t="n">
        <v>2.825</v>
      </c>
      <c r="K58" s="122" t="n">
        <v>2.535</v>
      </c>
      <c r="L58" s="122"/>
      <c r="M58" s="122" t="n">
        <v>2.775</v>
      </c>
      <c r="N58" s="122" t="n">
        <v>1.61</v>
      </c>
      <c r="O58" s="122" t="n">
        <v>2.32</v>
      </c>
      <c r="P58" s="122" t="n">
        <v>2.24</v>
      </c>
      <c r="Q58" s="122" t="n">
        <v>2.935</v>
      </c>
      <c r="R58" s="122" t="n">
        <v>2.675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2.7885</v>
      </c>
      <c r="F59" s="122" t="n">
        <v>2.855</v>
      </c>
      <c r="G59" s="122" t="n">
        <v>2.76</v>
      </c>
      <c r="H59" s="122" t="n">
        <v>2.765</v>
      </c>
      <c r="I59" s="122" t="n">
        <v>2.37</v>
      </c>
      <c r="J59" s="122" t="n">
        <v>2.825</v>
      </c>
      <c r="K59" s="122" t="n">
        <v>2.535</v>
      </c>
      <c r="L59" s="122"/>
      <c r="M59" s="122" t="n">
        <v>2.775</v>
      </c>
      <c r="N59" s="122" t="n">
        <v>1.61</v>
      </c>
      <c r="O59" s="122" t="n">
        <v>2.32</v>
      </c>
      <c r="P59" s="122" t="n">
        <v>2.24</v>
      </c>
      <c r="Q59" s="122" t="n">
        <v>2.935</v>
      </c>
      <c r="R59" s="122" t="n">
        <v>2.675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2.7885</v>
      </c>
      <c r="F60" s="122" t="n">
        <v>2.855</v>
      </c>
      <c r="G60" s="122" t="n">
        <v>2.76</v>
      </c>
      <c r="H60" s="122" t="n">
        <v>2.765</v>
      </c>
      <c r="I60" s="122" t="n">
        <v>2.37</v>
      </c>
      <c r="J60" s="122" t="n">
        <v>2.825</v>
      </c>
      <c r="K60" s="122" t="n">
        <v>2.535</v>
      </c>
      <c r="L60" s="122"/>
      <c r="M60" s="122" t="n">
        <v>2.775</v>
      </c>
      <c r="N60" s="122" t="n">
        <v>1.61</v>
      </c>
      <c r="O60" s="122" t="n">
        <v>2.32</v>
      </c>
      <c r="P60" s="122" t="n">
        <v>2.24</v>
      </c>
      <c r="Q60" s="122" t="n">
        <v>2.935</v>
      </c>
      <c r="R60" s="122" t="n">
        <v>2.675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2.7885</v>
      </c>
      <c r="F61" s="122" t="n">
        <v>2.855</v>
      </c>
      <c r="G61" s="122" t="n">
        <v>2.76</v>
      </c>
      <c r="H61" s="122" t="n">
        <v>2.765</v>
      </c>
      <c r="I61" s="122" t="n">
        <v>2.37</v>
      </c>
      <c r="J61" s="122" t="n">
        <v>2.825</v>
      </c>
      <c r="K61" s="122" t="n">
        <v>2.535</v>
      </c>
      <c r="L61" s="122"/>
      <c r="M61" s="122" t="n">
        <v>2.775</v>
      </c>
      <c r="N61" s="122" t="n">
        <v>1.61</v>
      </c>
      <c r="O61" s="122" t="n">
        <v>2.32</v>
      </c>
      <c r="P61" s="122" t="n">
        <v>2.24</v>
      </c>
      <c r="Q61" s="122" t="n">
        <v>2.935</v>
      </c>
      <c r="R61" s="122" t="n">
        <v>2.675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2.7885</v>
      </c>
      <c r="F62" s="122" t="n">
        <v>2.855</v>
      </c>
      <c r="G62" s="122" t="n">
        <v>2.76</v>
      </c>
      <c r="H62" s="122" t="n">
        <v>2.765</v>
      </c>
      <c r="I62" s="122" t="n">
        <v>2.37</v>
      </c>
      <c r="J62" s="122" t="n">
        <v>2.825</v>
      </c>
      <c r="K62" s="122" t="n">
        <v>2.535</v>
      </c>
      <c r="L62" s="122"/>
      <c r="M62" s="122" t="n">
        <v>2.775</v>
      </c>
      <c r="N62" s="122" t="n">
        <v>1.61</v>
      </c>
      <c r="O62" s="122" t="n">
        <v>2.32</v>
      </c>
      <c r="P62" s="122" t="n">
        <v>2.24</v>
      </c>
      <c r="Q62" s="122" t="n">
        <v>2.935</v>
      </c>
      <c r="R62" s="122" t="n">
        <v>2.675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2.7885</v>
      </c>
      <c r="F63" s="122" t="n">
        <v>2.855</v>
      </c>
      <c r="G63" s="122" t="n">
        <v>2.76</v>
      </c>
      <c r="H63" s="122" t="n">
        <v>2.765</v>
      </c>
      <c r="I63" s="122" t="n">
        <v>2.37</v>
      </c>
      <c r="J63" s="122" t="n">
        <v>2.825</v>
      </c>
      <c r="K63" s="122" t="n">
        <v>2.535</v>
      </c>
      <c r="L63" s="122"/>
      <c r="M63" s="122" t="n">
        <v>2.775</v>
      </c>
      <c r="N63" s="122" t="n">
        <v>1.61</v>
      </c>
      <c r="O63" s="122" t="n">
        <v>2.32</v>
      </c>
      <c r="P63" s="122" t="n">
        <v>2.24</v>
      </c>
      <c r="Q63" s="122" t="n">
        <v>2.935</v>
      </c>
      <c r="R63" s="122" t="n">
        <v>2.675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2.7885</v>
      </c>
      <c r="F64" s="122" t="n">
        <v>2.855</v>
      </c>
      <c r="G64" s="122" t="n">
        <v>2.76</v>
      </c>
      <c r="H64" s="122" t="n">
        <v>2.765</v>
      </c>
      <c r="I64" s="122" t="n">
        <v>2.37</v>
      </c>
      <c r="J64" s="122" t="n">
        <v>2.825</v>
      </c>
      <c r="K64" s="122" t="n">
        <v>2.535</v>
      </c>
      <c r="L64" s="122"/>
      <c r="M64" s="122" t="n">
        <v>2.775</v>
      </c>
      <c r="N64" s="122" t="n">
        <v>1.61</v>
      </c>
      <c r="O64" s="122" t="n">
        <v>2.32</v>
      </c>
      <c r="P64" s="122" t="n">
        <v>2.24</v>
      </c>
      <c r="Q64" s="122" t="n">
        <v>2.935</v>
      </c>
      <c r="R64" s="122" t="n">
        <v>2.675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2.7885</v>
      </c>
      <c r="F65" s="122" t="n">
        <v>2.855</v>
      </c>
      <c r="G65" s="122" t="n">
        <v>2.76</v>
      </c>
      <c r="H65" s="122" t="n">
        <v>2.765</v>
      </c>
      <c r="I65" s="122" t="n">
        <v>2.37</v>
      </c>
      <c r="J65" s="122" t="n">
        <v>2.825</v>
      </c>
      <c r="K65" s="122" t="n">
        <v>2.535</v>
      </c>
      <c r="L65" s="122"/>
      <c r="M65" s="122" t="n">
        <v>2.775</v>
      </c>
      <c r="N65" s="122" t="n">
        <v>1.61</v>
      </c>
      <c r="O65" s="122" t="n">
        <v>2.32</v>
      </c>
      <c r="P65" s="122" t="n">
        <v>2.24</v>
      </c>
      <c r="Q65" s="122" t="n">
        <v>2.935</v>
      </c>
      <c r="R65" s="122" t="n">
        <v>2.675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2.7885</v>
      </c>
      <c r="F66" s="122" t="n">
        <v>2.855</v>
      </c>
      <c r="G66" s="122" t="n">
        <v>2.76</v>
      </c>
      <c r="H66" s="122" t="n">
        <v>2.765</v>
      </c>
      <c r="I66" s="122" t="n">
        <v>2.37</v>
      </c>
      <c r="J66" s="122" t="n">
        <v>2.825</v>
      </c>
      <c r="K66" s="122" t="n">
        <v>2.535</v>
      </c>
      <c r="L66" s="122"/>
      <c r="M66" s="122" t="n">
        <v>2.775</v>
      </c>
      <c r="N66" s="122" t="n">
        <v>1.61</v>
      </c>
      <c r="O66" s="122" t="n">
        <v>2.32</v>
      </c>
      <c r="P66" s="122" t="n">
        <v>2.24</v>
      </c>
      <c r="Q66" s="122" t="n">
        <v>2.935</v>
      </c>
      <c r="R66" s="122" t="n">
        <v>2.675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2.7885</v>
      </c>
      <c r="F67" s="122" t="n">
        <v>2.855</v>
      </c>
      <c r="G67" s="122" t="n">
        <v>2.76</v>
      </c>
      <c r="H67" s="122" t="n">
        <v>2.765</v>
      </c>
      <c r="I67" s="122" t="n">
        <v>2.37</v>
      </c>
      <c r="J67" s="122" t="n">
        <v>2.825</v>
      </c>
      <c r="K67" s="122" t="n">
        <v>2.535</v>
      </c>
      <c r="L67" s="122"/>
      <c r="M67" s="122" t="n">
        <v>2.775</v>
      </c>
      <c r="N67" s="122" t="n">
        <v>1.61</v>
      </c>
      <c r="O67" s="122" t="n">
        <v>2.32</v>
      </c>
      <c r="P67" s="122" t="n">
        <v>2.24</v>
      </c>
      <c r="Q67" s="122" t="n">
        <v>2.935</v>
      </c>
      <c r="R67" s="122" t="n">
        <v>2.675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2.7885</v>
      </c>
      <c r="F68" s="122" t="n">
        <v>2.855</v>
      </c>
      <c r="G68" s="122" t="n">
        <v>2.76</v>
      </c>
      <c r="H68" s="122" t="n">
        <v>2.765</v>
      </c>
      <c r="I68" s="122" t="n">
        <v>2.37</v>
      </c>
      <c r="J68" s="122" t="n">
        <v>2.825</v>
      </c>
      <c r="K68" s="122" t="n">
        <v>2.535</v>
      </c>
      <c r="L68" s="122"/>
      <c r="M68" s="122" t="n">
        <v>2.775</v>
      </c>
      <c r="N68" s="122" t="n">
        <v>1.61</v>
      </c>
      <c r="O68" s="122" t="n">
        <v>2.32</v>
      </c>
      <c r="P68" s="122" t="n">
        <v>2.24</v>
      </c>
      <c r="Q68" s="122" t="n">
        <v>2.935</v>
      </c>
      <c r="R68" s="122" t="n">
        <v>2.675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37214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37214</v>
      </c>
      <c r="D11" s="132" t="n">
        <f aca="false">EffDt</f>
        <v>37214</v>
      </c>
      <c r="E11" s="132" t="n">
        <f aca="false">EffDt</f>
        <v>37214</v>
      </c>
      <c r="F11" s="132" t="n">
        <f aca="false">EffDt</f>
        <v>37214</v>
      </c>
      <c r="G11" s="132" t="n">
        <f aca="false">EffDt</f>
        <v>37214</v>
      </c>
      <c r="H11" s="132" t="n">
        <f aca="false">EffDt</f>
        <v>37214</v>
      </c>
      <c r="I11" s="132" t="n">
        <f aca="false">EffDt</f>
        <v>37214</v>
      </c>
      <c r="J11" s="132" t="n">
        <f aca="false">EffDt</f>
        <v>37214</v>
      </c>
      <c r="K11" s="133" t="n">
        <f aca="false">EffDt</f>
        <v>37214</v>
      </c>
      <c r="L11" s="132" t="n">
        <f aca="false">EffDt</f>
        <v>37214</v>
      </c>
      <c r="M11" s="132" t="n">
        <f aca="false">EffDt</f>
        <v>37214</v>
      </c>
      <c r="N11" s="132" t="n">
        <f aca="false">EffDt</f>
        <v>37214</v>
      </c>
      <c r="O11" s="132" t="n">
        <f aca="false">EffDt</f>
        <v>37214</v>
      </c>
      <c r="P11" s="132" t="n">
        <f aca="false">EffDt</f>
        <v>37214</v>
      </c>
      <c r="Q11" s="132" t="n">
        <f aca="false">EffDt</f>
        <v>37214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2.791</v>
      </c>
      <c r="D16" s="125" t="n">
        <v>-0.0025</v>
      </c>
      <c r="E16" s="125" t="n">
        <v>-0.11</v>
      </c>
      <c r="F16" s="125" t="n">
        <v>-0.17</v>
      </c>
      <c r="G16" s="125" t="n">
        <v>-0.165</v>
      </c>
      <c r="H16" s="125" t="n">
        <v>-0.49</v>
      </c>
      <c r="I16" s="125" t="n">
        <v>-0.14</v>
      </c>
      <c r="J16" s="125" t="n">
        <v>-0.37</v>
      </c>
      <c r="K16" s="127" t="n">
        <v>-0.205</v>
      </c>
      <c r="L16" s="125" t="n">
        <v>-0.165</v>
      </c>
      <c r="M16" s="125" t="n">
        <v>-0.30303465283372</v>
      </c>
      <c r="N16" s="125" t="n">
        <v>-0.54</v>
      </c>
      <c r="O16" s="125" t="n">
        <v>-0.1675</v>
      </c>
      <c r="P16" s="125" t="n">
        <v>0.01</v>
      </c>
      <c r="Q16" s="125" t="n">
        <v>-0.27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2.996</v>
      </c>
      <c r="D17" s="125" t="n">
        <v>0</v>
      </c>
      <c r="E17" s="125" t="n">
        <v>-0.09</v>
      </c>
      <c r="F17" s="125" t="n">
        <v>-0.15</v>
      </c>
      <c r="G17" s="125" t="n">
        <v>-0.145</v>
      </c>
      <c r="H17" s="125" t="n">
        <v>-0.44</v>
      </c>
      <c r="I17" s="125" t="n">
        <v>-0.025</v>
      </c>
      <c r="J17" s="125" t="n">
        <v>-0.34</v>
      </c>
      <c r="K17" s="127" t="n">
        <v>-0.185</v>
      </c>
      <c r="L17" s="125" t="n">
        <v>-0.04</v>
      </c>
      <c r="M17" s="125" t="n">
        <v>-0.465</v>
      </c>
      <c r="N17" s="125" t="n">
        <v>-0.495</v>
      </c>
      <c r="O17" s="125" t="n">
        <v>-0.17</v>
      </c>
      <c r="P17" s="125" t="n">
        <v>0.145</v>
      </c>
      <c r="Q17" s="125" t="n">
        <v>-0.25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3.036</v>
      </c>
      <c r="D18" s="125" t="n">
        <v>0</v>
      </c>
      <c r="E18" s="125" t="n">
        <v>-0.1</v>
      </c>
      <c r="F18" s="125" t="n">
        <v>-0.16</v>
      </c>
      <c r="G18" s="125" t="n">
        <v>-0.145</v>
      </c>
      <c r="H18" s="125" t="n">
        <v>-0.44</v>
      </c>
      <c r="I18" s="125" t="n">
        <v>-0.15</v>
      </c>
      <c r="J18" s="125" t="n">
        <v>-0.32</v>
      </c>
      <c r="K18" s="127" t="n">
        <v>-0.175</v>
      </c>
      <c r="L18" s="125" t="n">
        <v>-0.19</v>
      </c>
      <c r="M18" s="125" t="n">
        <v>-0.48</v>
      </c>
      <c r="N18" s="125" t="n">
        <v>-0.495</v>
      </c>
      <c r="O18" s="125" t="n">
        <v>-0.1625</v>
      </c>
      <c r="P18" s="125" t="n">
        <v>0.035</v>
      </c>
      <c r="Q18" s="125" t="n">
        <v>-0.24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3.028</v>
      </c>
      <c r="D19" s="125" t="n">
        <v>0</v>
      </c>
      <c r="E19" s="125" t="n">
        <v>-0.135</v>
      </c>
      <c r="F19" s="125" t="n">
        <v>-0.17</v>
      </c>
      <c r="G19" s="125" t="n">
        <v>-0.17</v>
      </c>
      <c r="H19" s="125" t="n">
        <v>-0.47</v>
      </c>
      <c r="I19" s="125" t="n">
        <v>-0.33</v>
      </c>
      <c r="J19" s="125" t="n">
        <v>-0.33</v>
      </c>
      <c r="K19" s="127" t="n">
        <v>-0.17</v>
      </c>
      <c r="L19" s="125" t="n">
        <v>-0.37</v>
      </c>
      <c r="M19" s="125" t="n">
        <v>-0.485</v>
      </c>
      <c r="N19" s="125" t="n">
        <v>-0.535</v>
      </c>
      <c r="O19" s="125" t="n">
        <v>-0.16</v>
      </c>
      <c r="P19" s="125" t="n">
        <v>-0.075</v>
      </c>
      <c r="Q19" s="125" t="n">
        <v>-0.23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3</v>
      </c>
      <c r="D20" s="125" t="n">
        <v>0.0025</v>
      </c>
      <c r="E20" s="125" t="n">
        <v>-0.09</v>
      </c>
      <c r="F20" s="125" t="n">
        <v>-0.265</v>
      </c>
      <c r="G20" s="125" t="n">
        <v>-0.085</v>
      </c>
      <c r="H20" s="125" t="n">
        <v>-0.5975</v>
      </c>
      <c r="I20" s="125" t="n">
        <v>-0.32</v>
      </c>
      <c r="J20" s="125" t="n">
        <v>-0.39</v>
      </c>
      <c r="K20" s="127" t="n">
        <v>-0.1425</v>
      </c>
      <c r="L20" s="125" t="n">
        <v>-0.37</v>
      </c>
      <c r="M20" s="125" t="n">
        <v>-0.505</v>
      </c>
      <c r="N20" s="125" t="n">
        <v>-0.7075</v>
      </c>
      <c r="O20" s="125" t="n">
        <v>-0.16</v>
      </c>
      <c r="P20" s="125" t="n">
        <v>-0.12</v>
      </c>
      <c r="Q20" s="125" t="n">
        <v>-0.185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3.043</v>
      </c>
      <c r="D21" s="125" t="n">
        <v>0.0025</v>
      </c>
      <c r="E21" s="125" t="n">
        <v>-0.055</v>
      </c>
      <c r="F21" s="125" t="n">
        <v>-0.265</v>
      </c>
      <c r="G21" s="125" t="n">
        <v>-0.055</v>
      </c>
      <c r="H21" s="125" t="n">
        <v>-0.5975</v>
      </c>
      <c r="I21" s="125" t="n">
        <v>-0.32</v>
      </c>
      <c r="J21" s="125" t="n">
        <v>-0.39</v>
      </c>
      <c r="K21" s="127" t="n">
        <v>-0.13</v>
      </c>
      <c r="L21" s="125" t="n">
        <v>-0.37</v>
      </c>
      <c r="M21" s="125" t="n">
        <v>-0.505</v>
      </c>
      <c r="N21" s="125" t="n">
        <v>-0.7075</v>
      </c>
      <c r="O21" s="125" t="n">
        <v>-0.16</v>
      </c>
      <c r="P21" s="125" t="n">
        <v>-0.095</v>
      </c>
      <c r="Q21" s="125" t="n">
        <v>-0.18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3.085</v>
      </c>
      <c r="D22" s="125" t="n">
        <v>0.0025</v>
      </c>
      <c r="E22" s="125" t="n">
        <v>0.055</v>
      </c>
      <c r="F22" s="125" t="n">
        <v>-0.265</v>
      </c>
      <c r="G22" s="125" t="n">
        <v>-0.015</v>
      </c>
      <c r="H22" s="125" t="n">
        <v>-0.5975</v>
      </c>
      <c r="I22" s="125" t="n">
        <v>-0.32</v>
      </c>
      <c r="J22" s="125" t="n">
        <v>-0.39</v>
      </c>
      <c r="K22" s="127" t="n">
        <v>-0.1175</v>
      </c>
      <c r="L22" s="125" t="n">
        <v>-0.37</v>
      </c>
      <c r="M22" s="125" t="n">
        <v>-0.505</v>
      </c>
      <c r="N22" s="125" t="n">
        <v>-0.7075</v>
      </c>
      <c r="O22" s="125" t="n">
        <v>-0.16</v>
      </c>
      <c r="P22" s="125" t="n">
        <v>-0.09</v>
      </c>
      <c r="Q22" s="125" t="n">
        <v>-0.17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3.125</v>
      </c>
      <c r="D23" s="125" t="n">
        <v>0.0025</v>
      </c>
      <c r="E23" s="125" t="n">
        <v>0.19</v>
      </c>
      <c r="F23" s="125" t="n">
        <v>-0.085</v>
      </c>
      <c r="G23" s="125" t="n">
        <v>0.12</v>
      </c>
      <c r="H23" s="125" t="n">
        <v>-0.5975</v>
      </c>
      <c r="I23" s="125" t="n">
        <v>-0.38</v>
      </c>
      <c r="J23" s="125" t="n">
        <v>-0.345</v>
      </c>
      <c r="K23" s="127" t="n">
        <v>-0.0875</v>
      </c>
      <c r="L23" s="125" t="n">
        <v>-0.43</v>
      </c>
      <c r="M23" s="125" t="n">
        <v>-0.505</v>
      </c>
      <c r="N23" s="125" t="n">
        <v>-0.7075</v>
      </c>
      <c r="O23" s="125" t="n">
        <v>-0.16</v>
      </c>
      <c r="P23" s="125" t="n">
        <v>0.055</v>
      </c>
      <c r="Q23" s="125" t="n">
        <v>-0.14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3.165</v>
      </c>
      <c r="D24" s="125" t="n">
        <v>0.0025</v>
      </c>
      <c r="E24" s="125" t="n">
        <v>0.2</v>
      </c>
      <c r="F24" s="125" t="n">
        <v>-0.085</v>
      </c>
      <c r="G24" s="125" t="n">
        <v>0.135</v>
      </c>
      <c r="H24" s="125" t="n">
        <v>-0.5975</v>
      </c>
      <c r="I24" s="125" t="n">
        <v>-0.38</v>
      </c>
      <c r="J24" s="125" t="n">
        <v>-0.345</v>
      </c>
      <c r="K24" s="127" t="n">
        <v>-0.0775</v>
      </c>
      <c r="L24" s="125" t="n">
        <v>-0.43</v>
      </c>
      <c r="M24" s="125" t="n">
        <v>-0.505</v>
      </c>
      <c r="N24" s="125" t="n">
        <v>-0.7075</v>
      </c>
      <c r="O24" s="125" t="n">
        <v>-0.16</v>
      </c>
      <c r="P24" s="125" t="n">
        <v>0.06</v>
      </c>
      <c r="Q24" s="125" t="n">
        <v>-0.13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3.177</v>
      </c>
      <c r="D25" s="125" t="n">
        <v>0.0025</v>
      </c>
      <c r="E25" s="125" t="n">
        <v>0.145</v>
      </c>
      <c r="F25" s="125" t="n">
        <v>-0.085</v>
      </c>
      <c r="G25" s="125" t="n">
        <v>0.12</v>
      </c>
      <c r="H25" s="125" t="n">
        <v>-0.5975</v>
      </c>
      <c r="I25" s="125" t="n">
        <v>-0.38</v>
      </c>
      <c r="J25" s="125" t="n">
        <v>-0.345</v>
      </c>
      <c r="K25" s="127" t="n">
        <v>-0.0925</v>
      </c>
      <c r="L25" s="125" t="n">
        <v>-0.43</v>
      </c>
      <c r="M25" s="125" t="n">
        <v>-0.505</v>
      </c>
      <c r="N25" s="125" t="n">
        <v>-0.7075</v>
      </c>
      <c r="O25" s="125" t="n">
        <v>-0.16</v>
      </c>
      <c r="P25" s="125" t="n">
        <v>-0.01</v>
      </c>
      <c r="Q25" s="125" t="n">
        <v>-0.1475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3.217</v>
      </c>
      <c r="D26" s="125" t="n">
        <v>0.0025</v>
      </c>
      <c r="E26" s="125" t="n">
        <v>0.115</v>
      </c>
      <c r="F26" s="125" t="n">
        <v>-0.105</v>
      </c>
      <c r="G26" s="125" t="n">
        <v>0.06</v>
      </c>
      <c r="H26" s="125" t="n">
        <v>-0.5975</v>
      </c>
      <c r="I26" s="125" t="n">
        <v>-0.21</v>
      </c>
      <c r="J26" s="125" t="n">
        <v>-0.35</v>
      </c>
      <c r="K26" s="127" t="n">
        <v>-0.145</v>
      </c>
      <c r="L26" s="125" t="n">
        <v>-0.26</v>
      </c>
      <c r="M26" s="125" t="n">
        <v>-0.505</v>
      </c>
      <c r="N26" s="125" t="n">
        <v>-0.7075</v>
      </c>
      <c r="O26" s="125" t="n">
        <v>-0.16</v>
      </c>
      <c r="P26" s="125" t="n">
        <v>-0.05</v>
      </c>
      <c r="Q26" s="125" t="n">
        <v>-0.19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3.407</v>
      </c>
      <c r="D27" s="125" t="n">
        <v>0.0025</v>
      </c>
      <c r="E27" s="125" t="n">
        <v>0.19</v>
      </c>
      <c r="F27" s="125" t="n">
        <v>0.015</v>
      </c>
      <c r="G27" s="125" t="n">
        <v>0.08</v>
      </c>
      <c r="H27" s="125" t="n">
        <v>-0.32</v>
      </c>
      <c r="I27" s="125" t="n">
        <v>-0.005</v>
      </c>
      <c r="J27" s="125" t="n">
        <v>-0.23</v>
      </c>
      <c r="K27" s="127" t="n">
        <v>-0.13</v>
      </c>
      <c r="L27" s="125" t="n">
        <v>-0.05</v>
      </c>
      <c r="M27" s="125" t="n">
        <v>-0.44</v>
      </c>
      <c r="N27" s="125" t="n">
        <v>-0.365</v>
      </c>
      <c r="O27" s="125" t="n">
        <v>-0.16</v>
      </c>
      <c r="P27" s="125" t="n">
        <v>0.125</v>
      </c>
      <c r="Q27" s="125" t="n">
        <v>-0.165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3.592</v>
      </c>
      <c r="D28" s="125" t="n">
        <v>0.0025</v>
      </c>
      <c r="E28" s="125" t="n">
        <v>0.31</v>
      </c>
      <c r="F28" s="125" t="n">
        <v>0.035</v>
      </c>
      <c r="G28" s="125" t="n">
        <v>0.08</v>
      </c>
      <c r="H28" s="125" t="n">
        <v>-0.32</v>
      </c>
      <c r="I28" s="125" t="n">
        <v>0.335</v>
      </c>
      <c r="J28" s="125" t="n">
        <v>-0.23</v>
      </c>
      <c r="K28" s="127" t="n">
        <v>-0.13</v>
      </c>
      <c r="L28" s="125" t="n">
        <v>0.29</v>
      </c>
      <c r="M28" s="125" t="n">
        <v>-0.44</v>
      </c>
      <c r="N28" s="125" t="n">
        <v>-0.365</v>
      </c>
      <c r="O28" s="125" t="n">
        <v>-0.1625</v>
      </c>
      <c r="P28" s="125" t="n">
        <v>0.22</v>
      </c>
      <c r="Q28" s="125" t="n">
        <v>-0.165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3.702</v>
      </c>
      <c r="D29" s="125" t="n">
        <v>0.0025</v>
      </c>
      <c r="E29" s="125" t="n">
        <v>0.43</v>
      </c>
      <c r="F29" s="125" t="n">
        <v>0.11</v>
      </c>
      <c r="G29" s="125" t="n">
        <v>0.08</v>
      </c>
      <c r="H29" s="125" t="n">
        <v>-0.27</v>
      </c>
      <c r="I29" s="125" t="n">
        <v>0.365</v>
      </c>
      <c r="J29" s="125" t="n">
        <v>-0.23</v>
      </c>
      <c r="K29" s="127" t="n">
        <v>-0.13</v>
      </c>
      <c r="L29" s="125" t="n">
        <v>0.32</v>
      </c>
      <c r="M29" s="125" t="n">
        <v>-0.44</v>
      </c>
      <c r="N29" s="125" t="n">
        <v>-0.315</v>
      </c>
      <c r="O29" s="125" t="n">
        <v>-0.165</v>
      </c>
      <c r="P29" s="125" t="n">
        <v>0.23</v>
      </c>
      <c r="Q29" s="125" t="n">
        <v>-0.1625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3.627</v>
      </c>
      <c r="D30" s="125" t="n">
        <v>0.0025</v>
      </c>
      <c r="E30" s="125" t="n">
        <v>0.33</v>
      </c>
      <c r="F30" s="125" t="n">
        <v>0.09</v>
      </c>
      <c r="G30" s="125" t="n">
        <v>0.08</v>
      </c>
      <c r="H30" s="125" t="n">
        <v>-0.27</v>
      </c>
      <c r="I30" s="125" t="n">
        <v>0.045</v>
      </c>
      <c r="J30" s="125" t="n">
        <v>-0.23</v>
      </c>
      <c r="K30" s="127" t="n">
        <v>-0.13</v>
      </c>
      <c r="L30" s="125" t="n">
        <v>0</v>
      </c>
      <c r="M30" s="125" t="n">
        <v>-0.44</v>
      </c>
      <c r="N30" s="125" t="n">
        <v>-0.315</v>
      </c>
      <c r="O30" s="125" t="n">
        <v>-0.1575</v>
      </c>
      <c r="P30" s="125" t="n">
        <v>0.16</v>
      </c>
      <c r="Q30" s="125" t="n">
        <v>-0.1625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3.522</v>
      </c>
      <c r="D31" s="125" t="n">
        <v>0.0025</v>
      </c>
      <c r="E31" s="125" t="n">
        <v>0.2</v>
      </c>
      <c r="F31" s="125" t="n">
        <v>0.01</v>
      </c>
      <c r="G31" s="125" t="n">
        <v>0.08</v>
      </c>
      <c r="H31" s="125" t="n">
        <v>-0.31</v>
      </c>
      <c r="I31" s="125" t="n">
        <v>-0.265</v>
      </c>
      <c r="J31" s="125" t="n">
        <v>-0.23</v>
      </c>
      <c r="K31" s="127" t="n">
        <v>-0.13</v>
      </c>
      <c r="L31" s="125" t="n">
        <v>-0.31</v>
      </c>
      <c r="M31" s="125" t="n">
        <v>-0.44</v>
      </c>
      <c r="N31" s="125" t="n">
        <v>-0.355</v>
      </c>
      <c r="O31" s="125" t="n">
        <v>-0.155</v>
      </c>
      <c r="P31" s="125" t="n">
        <v>0.075</v>
      </c>
      <c r="Q31" s="125" t="n">
        <v>-0.1625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3.412</v>
      </c>
      <c r="D32" s="125" t="n">
        <v>0.0025</v>
      </c>
      <c r="E32" s="125" t="n">
        <v>0.43</v>
      </c>
      <c r="F32" s="125" t="n">
        <v>0.05</v>
      </c>
      <c r="G32" s="125" t="n">
        <v>0.21</v>
      </c>
      <c r="H32" s="125" t="n">
        <v>-0.465</v>
      </c>
      <c r="I32" s="125" t="n">
        <v>-0.225</v>
      </c>
      <c r="J32" s="125" t="n">
        <v>-0.285</v>
      </c>
      <c r="K32" s="127" t="n">
        <v>-0.09</v>
      </c>
      <c r="L32" s="125" t="n">
        <v>-0.275</v>
      </c>
      <c r="M32" s="125" t="n">
        <v>-0.445</v>
      </c>
      <c r="N32" s="125" t="n">
        <v>-0.555</v>
      </c>
      <c r="O32" s="125" t="n">
        <v>-0.16</v>
      </c>
      <c r="P32" s="125" t="n">
        <v>0.16</v>
      </c>
      <c r="Q32" s="125" t="n">
        <v>-0.11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3.417</v>
      </c>
      <c r="D33" s="125" t="n">
        <v>0.0025</v>
      </c>
      <c r="E33" s="125" t="n">
        <v>0.43</v>
      </c>
      <c r="F33" s="125" t="n">
        <v>0.05</v>
      </c>
      <c r="G33" s="125" t="n">
        <v>0.21</v>
      </c>
      <c r="H33" s="125" t="n">
        <v>-0.465</v>
      </c>
      <c r="I33" s="125" t="n">
        <v>-0.225</v>
      </c>
      <c r="J33" s="125" t="n">
        <v>-0.285</v>
      </c>
      <c r="K33" s="127" t="n">
        <v>-0.09</v>
      </c>
      <c r="L33" s="125" t="n">
        <v>-0.275</v>
      </c>
      <c r="M33" s="125" t="n">
        <v>-0.445</v>
      </c>
      <c r="N33" s="125" t="n">
        <v>-0.555</v>
      </c>
      <c r="O33" s="125" t="n">
        <v>-0.16</v>
      </c>
      <c r="P33" s="125" t="n">
        <v>0.16</v>
      </c>
      <c r="Q33" s="125" t="n">
        <v>-0.11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3.447</v>
      </c>
      <c r="D34" s="125" t="n">
        <v>0.0025</v>
      </c>
      <c r="E34" s="125" t="n">
        <v>0.43</v>
      </c>
      <c r="F34" s="125" t="n">
        <v>0.05</v>
      </c>
      <c r="G34" s="125" t="n">
        <v>0.21</v>
      </c>
      <c r="H34" s="125" t="n">
        <v>-0.465</v>
      </c>
      <c r="I34" s="125" t="n">
        <v>-0.225</v>
      </c>
      <c r="J34" s="125" t="n">
        <v>-0.285</v>
      </c>
      <c r="K34" s="127" t="n">
        <v>-0.09</v>
      </c>
      <c r="L34" s="125" t="n">
        <v>-0.275</v>
      </c>
      <c r="M34" s="125" t="n">
        <v>-0.445</v>
      </c>
      <c r="N34" s="125" t="n">
        <v>-0.555</v>
      </c>
      <c r="O34" s="125" t="n">
        <v>-0.16</v>
      </c>
      <c r="P34" s="125" t="n">
        <v>0.16</v>
      </c>
      <c r="Q34" s="125" t="n">
        <v>-0.11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3.482</v>
      </c>
      <c r="D35" s="125" t="n">
        <v>0.0025</v>
      </c>
      <c r="E35" s="125" t="n">
        <v>0.43</v>
      </c>
      <c r="F35" s="125" t="n">
        <v>0.05</v>
      </c>
      <c r="G35" s="125" t="n">
        <v>0.21</v>
      </c>
      <c r="H35" s="125" t="n">
        <v>-0.465</v>
      </c>
      <c r="I35" s="125" t="n">
        <v>-0.225</v>
      </c>
      <c r="J35" s="125" t="n">
        <v>-0.285</v>
      </c>
      <c r="K35" s="127" t="n">
        <v>-0.09</v>
      </c>
      <c r="L35" s="125" t="n">
        <v>-0.275</v>
      </c>
      <c r="M35" s="125" t="n">
        <v>-0.445</v>
      </c>
      <c r="N35" s="125" t="n">
        <v>-0.555</v>
      </c>
      <c r="O35" s="125" t="n">
        <v>-0.16</v>
      </c>
      <c r="P35" s="125" t="n">
        <v>0.19</v>
      </c>
      <c r="Q35" s="125" t="n">
        <v>-0.11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3.514</v>
      </c>
      <c r="D36" s="125" t="n">
        <v>0.0025</v>
      </c>
      <c r="E36" s="125" t="n">
        <v>0.43</v>
      </c>
      <c r="F36" s="125" t="n">
        <v>0.05</v>
      </c>
      <c r="G36" s="125" t="n">
        <v>0.21</v>
      </c>
      <c r="H36" s="125" t="n">
        <v>-0.465</v>
      </c>
      <c r="I36" s="125" t="n">
        <v>-0.225</v>
      </c>
      <c r="J36" s="125" t="n">
        <v>-0.285</v>
      </c>
      <c r="K36" s="127" t="n">
        <v>-0.09</v>
      </c>
      <c r="L36" s="125" t="n">
        <v>-0.275</v>
      </c>
      <c r="M36" s="125" t="n">
        <v>-0.445</v>
      </c>
      <c r="N36" s="125" t="n">
        <v>-0.555</v>
      </c>
      <c r="O36" s="125" t="n">
        <v>-0.16</v>
      </c>
      <c r="P36" s="125" t="n">
        <v>0.2</v>
      </c>
      <c r="Q36" s="125" t="n">
        <v>-0.11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3.522</v>
      </c>
      <c r="D37" s="125" t="n">
        <v>0.0025</v>
      </c>
      <c r="E37" s="125" t="n">
        <v>0.43</v>
      </c>
      <c r="F37" s="125" t="n">
        <v>0.05</v>
      </c>
      <c r="G37" s="125" t="n">
        <v>0.21</v>
      </c>
      <c r="H37" s="125" t="n">
        <v>-0.465</v>
      </c>
      <c r="I37" s="125" t="n">
        <v>-0.225</v>
      </c>
      <c r="J37" s="125" t="n">
        <v>-0.285</v>
      </c>
      <c r="K37" s="127" t="n">
        <v>-0.09</v>
      </c>
      <c r="L37" s="125" t="n">
        <v>-0.275</v>
      </c>
      <c r="M37" s="125" t="n">
        <v>-0.445</v>
      </c>
      <c r="N37" s="125" t="n">
        <v>-0.555</v>
      </c>
      <c r="O37" s="125" t="n">
        <v>-0.16</v>
      </c>
      <c r="P37" s="125" t="n">
        <v>0.175</v>
      </c>
      <c r="Q37" s="125" t="n">
        <v>-0.11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3.564</v>
      </c>
      <c r="D38" s="125" t="n">
        <v>0.0025</v>
      </c>
      <c r="E38" s="125" t="n">
        <v>0.43</v>
      </c>
      <c r="F38" s="125" t="n">
        <v>0.05</v>
      </c>
      <c r="G38" s="125" t="n">
        <v>0.21</v>
      </c>
      <c r="H38" s="125" t="n">
        <v>-0.465</v>
      </c>
      <c r="I38" s="125" t="n">
        <v>-0.225</v>
      </c>
      <c r="J38" s="125" t="n">
        <v>-0.285</v>
      </c>
      <c r="K38" s="127" t="n">
        <v>-0.09</v>
      </c>
      <c r="L38" s="125" t="n">
        <v>-0.275</v>
      </c>
      <c r="M38" s="125" t="n">
        <v>-0.445</v>
      </c>
      <c r="N38" s="125" t="n">
        <v>-0.555</v>
      </c>
      <c r="O38" s="125" t="n">
        <v>-0.16</v>
      </c>
      <c r="P38" s="125" t="n">
        <v>0.175</v>
      </c>
      <c r="Q38" s="125" t="n">
        <v>-0.11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3.712</v>
      </c>
      <c r="D39" s="125" t="n">
        <v>0.0025</v>
      </c>
      <c r="E39" s="125" t="n">
        <v>0.5</v>
      </c>
      <c r="F39" s="125" t="n">
        <v>0.16</v>
      </c>
      <c r="G39" s="125" t="n">
        <v>0.23</v>
      </c>
      <c r="H39" s="125" t="n">
        <v>-0.27</v>
      </c>
      <c r="I39" s="125" t="n">
        <v>0.1</v>
      </c>
      <c r="J39" s="125" t="n">
        <v>-0.155</v>
      </c>
      <c r="K39" s="127" t="n">
        <v>-0.09</v>
      </c>
      <c r="L39" s="125" t="n">
        <v>0.05</v>
      </c>
      <c r="M39" s="125" t="n">
        <v>-0.4</v>
      </c>
      <c r="N39" s="125" t="n">
        <v>-0.35</v>
      </c>
      <c r="O39" s="125" t="n">
        <v>-0.16</v>
      </c>
      <c r="P39" s="125" t="n">
        <v>0.275</v>
      </c>
      <c r="Q39" s="125" t="n">
        <v>-0.11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3.867</v>
      </c>
      <c r="D40" s="125" t="n">
        <v>0.0025</v>
      </c>
      <c r="E40" s="125" t="n">
        <v>0.55</v>
      </c>
      <c r="F40" s="125" t="n">
        <v>0.16</v>
      </c>
      <c r="G40" s="125" t="n">
        <v>0.23</v>
      </c>
      <c r="H40" s="125" t="n">
        <v>-0.27</v>
      </c>
      <c r="I40" s="125" t="n">
        <v>0.44</v>
      </c>
      <c r="J40" s="125" t="n">
        <v>-0.155</v>
      </c>
      <c r="K40" s="127" t="n">
        <v>-0.09</v>
      </c>
      <c r="L40" s="125" t="n">
        <v>0.39</v>
      </c>
      <c r="M40" s="125" t="n">
        <v>-0.4</v>
      </c>
      <c r="N40" s="125" t="n">
        <v>-0.35</v>
      </c>
      <c r="O40" s="125" t="n">
        <v>-0.1625</v>
      </c>
      <c r="P40" s="125" t="n">
        <v>0.33</v>
      </c>
      <c r="Q40" s="125" t="n">
        <v>-0.11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3.922</v>
      </c>
      <c r="D41" s="125" t="n">
        <v>0.0025</v>
      </c>
      <c r="E41" s="125" t="n">
        <v>0.56</v>
      </c>
      <c r="F41" s="125" t="n">
        <v>0.17</v>
      </c>
      <c r="G41" s="125" t="n">
        <v>0.23</v>
      </c>
      <c r="H41" s="125" t="n">
        <v>-0.27</v>
      </c>
      <c r="I41" s="125" t="n">
        <v>0.47</v>
      </c>
      <c r="J41" s="125" t="n">
        <v>-0.155</v>
      </c>
      <c r="K41" s="127" t="n">
        <v>-0.095</v>
      </c>
      <c r="L41" s="125" t="n">
        <v>0.42</v>
      </c>
      <c r="M41" s="125" t="n">
        <v>-0.4</v>
      </c>
      <c r="N41" s="125" t="n">
        <v>-0.35</v>
      </c>
      <c r="O41" s="125" t="n">
        <v>-0.165</v>
      </c>
      <c r="P41" s="125" t="n">
        <v>0.35</v>
      </c>
      <c r="Q41" s="125" t="n">
        <v>-0.105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3.838</v>
      </c>
      <c r="D42" s="125" t="n">
        <v>0.0025</v>
      </c>
      <c r="E42" s="125" t="n">
        <v>0.52</v>
      </c>
      <c r="F42" s="125" t="n">
        <v>0.17</v>
      </c>
      <c r="G42" s="125" t="n">
        <v>0.23</v>
      </c>
      <c r="H42" s="125" t="n">
        <v>-0.27</v>
      </c>
      <c r="I42" s="125" t="n">
        <v>0.15</v>
      </c>
      <c r="J42" s="125" t="n">
        <v>-0.155</v>
      </c>
      <c r="K42" s="127" t="n">
        <v>-0.095</v>
      </c>
      <c r="L42" s="125" t="n">
        <v>0.1</v>
      </c>
      <c r="M42" s="125" t="n">
        <v>-0.4</v>
      </c>
      <c r="N42" s="125" t="n">
        <v>-0.35</v>
      </c>
      <c r="O42" s="125" t="n">
        <v>-0.1575</v>
      </c>
      <c r="P42" s="125" t="n">
        <v>0.27</v>
      </c>
      <c r="Q42" s="125" t="n">
        <v>-0.105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3.703</v>
      </c>
      <c r="D43" s="125" t="n">
        <v>0.0025</v>
      </c>
      <c r="E43" s="125" t="n">
        <v>0.4</v>
      </c>
      <c r="F43" s="125" t="n">
        <v>0.17</v>
      </c>
      <c r="G43" s="125" t="n">
        <v>0.23</v>
      </c>
      <c r="H43" s="125" t="n">
        <v>-0.27</v>
      </c>
      <c r="I43" s="125" t="n">
        <v>-0.16</v>
      </c>
      <c r="J43" s="125" t="n">
        <v>-0.155</v>
      </c>
      <c r="K43" s="127" t="n">
        <v>-0.095</v>
      </c>
      <c r="L43" s="125" t="n">
        <v>-0.21</v>
      </c>
      <c r="M43" s="125" t="n">
        <v>-0.4</v>
      </c>
      <c r="N43" s="125" t="n">
        <v>-0.35</v>
      </c>
      <c r="O43" s="125" t="n">
        <v>-0.155</v>
      </c>
      <c r="P43" s="125" t="n">
        <v>0.19</v>
      </c>
      <c r="Q43" s="125" t="n">
        <v>-0.105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3.528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-0.0875</v>
      </c>
      <c r="L44" s="125" t="n">
        <v>-0.3</v>
      </c>
      <c r="M44" s="125" t="n">
        <v>-0.435</v>
      </c>
      <c r="N44" s="125" t="n">
        <v>-0.48</v>
      </c>
      <c r="O44" s="125" t="n">
        <v>-0.16</v>
      </c>
      <c r="P44" s="125" t="n">
        <v>0.26</v>
      </c>
      <c r="Q44" s="125" t="n">
        <v>-0.0975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3.532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-0.0875</v>
      </c>
      <c r="L45" s="125" t="n">
        <v>-0.3</v>
      </c>
      <c r="M45" s="125" t="n">
        <v>-0.435</v>
      </c>
      <c r="N45" s="125" t="n">
        <v>-0.48</v>
      </c>
      <c r="O45" s="125" t="n">
        <v>-0.16</v>
      </c>
      <c r="P45" s="125" t="n">
        <v>0.26</v>
      </c>
      <c r="Q45" s="125" t="n">
        <v>-0.0975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3.572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-0.0875</v>
      </c>
      <c r="L46" s="125" t="n">
        <v>-0.3</v>
      </c>
      <c r="M46" s="125" t="n">
        <v>-0.435</v>
      </c>
      <c r="N46" s="125" t="n">
        <v>-0.48</v>
      </c>
      <c r="O46" s="125" t="n">
        <v>-0.16</v>
      </c>
      <c r="P46" s="125" t="n">
        <v>0.26</v>
      </c>
      <c r="Q46" s="125" t="n">
        <v>-0.0975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3.614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-0.0875</v>
      </c>
      <c r="L47" s="125" t="n">
        <v>-0.3</v>
      </c>
      <c r="M47" s="125" t="n">
        <v>-0.435</v>
      </c>
      <c r="N47" s="125" t="n">
        <v>-0.48</v>
      </c>
      <c r="O47" s="125" t="n">
        <v>-0.16</v>
      </c>
      <c r="P47" s="125" t="n">
        <v>0.26</v>
      </c>
      <c r="Q47" s="125" t="n">
        <v>-0.0975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3.651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-0.0875</v>
      </c>
      <c r="L48" s="125" t="n">
        <v>-0.3</v>
      </c>
      <c r="M48" s="125" t="n">
        <v>-0.435</v>
      </c>
      <c r="N48" s="125" t="n">
        <v>-0.48</v>
      </c>
      <c r="O48" s="125" t="n">
        <v>-0.16</v>
      </c>
      <c r="P48" s="125" t="n">
        <v>0.26</v>
      </c>
      <c r="Q48" s="125" t="n">
        <v>-0.0975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3.634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-0.0875</v>
      </c>
      <c r="L49" s="125" t="n">
        <v>-0.3</v>
      </c>
      <c r="M49" s="125" t="n">
        <v>-0.435</v>
      </c>
      <c r="N49" s="125" t="n">
        <v>-0.48</v>
      </c>
      <c r="O49" s="125" t="n">
        <v>-0.16</v>
      </c>
      <c r="P49" s="125" t="n">
        <v>0.26</v>
      </c>
      <c r="Q49" s="125" t="n">
        <v>-0.0975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3.647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-0.0875</v>
      </c>
      <c r="L50" s="125" t="n">
        <v>-0.3</v>
      </c>
      <c r="M50" s="125" t="n">
        <v>-0.435</v>
      </c>
      <c r="N50" s="125" t="n">
        <v>-0.48</v>
      </c>
      <c r="O50" s="125" t="n">
        <v>-0.16</v>
      </c>
      <c r="P50" s="125" t="n">
        <v>0.26</v>
      </c>
      <c r="Q50" s="125" t="n">
        <v>-0.0975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3.802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-0.0875</v>
      </c>
      <c r="L51" s="125" t="n">
        <v>0.248</v>
      </c>
      <c r="M51" s="125" t="n">
        <v>-0.4</v>
      </c>
      <c r="N51" s="125" t="n">
        <v>-0.34</v>
      </c>
      <c r="O51" s="125" t="n">
        <v>-0.16</v>
      </c>
      <c r="P51" s="125" t="n">
        <v>0.3</v>
      </c>
      <c r="Q51" s="125" t="n">
        <v>-0.0975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3.962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-0.0875</v>
      </c>
      <c r="L52" s="125" t="n">
        <v>0.308</v>
      </c>
      <c r="M52" s="125" t="n">
        <v>-0.4</v>
      </c>
      <c r="N52" s="125" t="n">
        <v>-0.34</v>
      </c>
      <c r="O52" s="125" t="n">
        <v>-0.1625</v>
      </c>
      <c r="P52" s="125" t="n">
        <v>0.3</v>
      </c>
      <c r="Q52" s="125" t="n">
        <v>-0.0975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4.002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-0.0775</v>
      </c>
      <c r="L53" s="125" t="n">
        <v>0.378</v>
      </c>
      <c r="M53" s="125" t="n">
        <v>-0.4</v>
      </c>
      <c r="N53" s="125" t="n">
        <v>-0.34</v>
      </c>
      <c r="O53" s="125" t="n">
        <v>-0.165</v>
      </c>
      <c r="P53" s="125" t="n">
        <v>0.3</v>
      </c>
      <c r="Q53" s="125" t="n">
        <v>-0.0875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3.918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-0.0775</v>
      </c>
      <c r="L54" s="125" t="n">
        <v>0.248</v>
      </c>
      <c r="M54" s="125" t="n">
        <v>-0.4</v>
      </c>
      <c r="N54" s="125" t="n">
        <v>-0.34</v>
      </c>
      <c r="O54" s="125" t="n">
        <v>-0.1575</v>
      </c>
      <c r="P54" s="125" t="n">
        <v>0.3</v>
      </c>
      <c r="Q54" s="125" t="n">
        <v>-0.0875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3.783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-0.0775</v>
      </c>
      <c r="L55" s="125" t="n">
        <v>0.068</v>
      </c>
      <c r="M55" s="125" t="n">
        <v>-0.4</v>
      </c>
      <c r="N55" s="125" t="n">
        <v>-0.34</v>
      </c>
      <c r="O55" s="125" t="n">
        <v>-0.155</v>
      </c>
      <c r="P55" s="125" t="n">
        <v>0.3</v>
      </c>
      <c r="Q55" s="125" t="n">
        <v>-0.0875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3.608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-0.37</v>
      </c>
      <c r="I56" s="125" t="n">
        <v>-0.2</v>
      </c>
      <c r="J56" s="125" t="n">
        <v>-0.2</v>
      </c>
      <c r="K56" s="127" t="n">
        <v>-0.0775</v>
      </c>
      <c r="L56" s="125" t="n">
        <v>-0.25</v>
      </c>
      <c r="M56" s="125" t="n">
        <v>-0.435</v>
      </c>
      <c r="N56" s="125" t="n">
        <v>-0.45</v>
      </c>
      <c r="O56" s="125" t="n">
        <v>-0.16</v>
      </c>
      <c r="P56" s="125" t="n">
        <v>0.26</v>
      </c>
      <c r="Q56" s="125" t="n">
        <v>-0.0875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3.612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-0.37</v>
      </c>
      <c r="I57" s="125" t="n">
        <v>-0.2</v>
      </c>
      <c r="J57" s="125" t="n">
        <v>-0.2</v>
      </c>
      <c r="K57" s="127" t="n">
        <v>-0.0775</v>
      </c>
      <c r="L57" s="125" t="n">
        <v>-0.25</v>
      </c>
      <c r="M57" s="125" t="n">
        <v>-0.435</v>
      </c>
      <c r="N57" s="125" t="n">
        <v>-0.45</v>
      </c>
      <c r="O57" s="125" t="n">
        <v>-0.16</v>
      </c>
      <c r="P57" s="125" t="n">
        <v>0.26</v>
      </c>
      <c r="Q57" s="125" t="n">
        <v>-0.0875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3.652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-0.37</v>
      </c>
      <c r="I58" s="125" t="n">
        <v>-0.2</v>
      </c>
      <c r="J58" s="125" t="n">
        <v>-0.2</v>
      </c>
      <c r="K58" s="127" t="n">
        <v>-0.0775</v>
      </c>
      <c r="L58" s="125" t="n">
        <v>-0.25</v>
      </c>
      <c r="M58" s="125" t="n">
        <v>-0.435</v>
      </c>
      <c r="N58" s="125" t="n">
        <v>-0.45</v>
      </c>
      <c r="O58" s="125" t="n">
        <v>-0.16</v>
      </c>
      <c r="P58" s="125" t="n">
        <v>0.26</v>
      </c>
      <c r="Q58" s="125" t="n">
        <v>-0.0875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3.694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-0.37</v>
      </c>
      <c r="I59" s="125" t="n">
        <v>-0.2</v>
      </c>
      <c r="J59" s="125" t="n">
        <v>-0.2</v>
      </c>
      <c r="K59" s="127" t="n">
        <v>-0.0775</v>
      </c>
      <c r="L59" s="125" t="n">
        <v>-0.25</v>
      </c>
      <c r="M59" s="125" t="n">
        <v>-0.435</v>
      </c>
      <c r="N59" s="125" t="n">
        <v>-0.45</v>
      </c>
      <c r="O59" s="125" t="n">
        <v>-0.16</v>
      </c>
      <c r="P59" s="125" t="n">
        <v>0.26</v>
      </c>
      <c r="Q59" s="125" t="n">
        <v>-0.0875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3.731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-0.37</v>
      </c>
      <c r="I60" s="125" t="n">
        <v>-0.2</v>
      </c>
      <c r="J60" s="125" t="n">
        <v>-0.2</v>
      </c>
      <c r="K60" s="127" t="n">
        <v>-0.0775</v>
      </c>
      <c r="L60" s="125" t="n">
        <v>-0.25</v>
      </c>
      <c r="M60" s="125" t="n">
        <v>-0.435</v>
      </c>
      <c r="N60" s="125" t="n">
        <v>-0.45</v>
      </c>
      <c r="O60" s="125" t="n">
        <v>-0.16</v>
      </c>
      <c r="P60" s="125" t="n">
        <v>0.26</v>
      </c>
      <c r="Q60" s="125" t="n">
        <v>-0.0875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3.714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-0.37</v>
      </c>
      <c r="I61" s="125" t="n">
        <v>-0.2</v>
      </c>
      <c r="J61" s="125" t="n">
        <v>-0.2</v>
      </c>
      <c r="K61" s="127" t="n">
        <v>-0.0775</v>
      </c>
      <c r="L61" s="125" t="n">
        <v>-0.25</v>
      </c>
      <c r="M61" s="125" t="n">
        <v>-0.435</v>
      </c>
      <c r="N61" s="125" t="n">
        <v>-0.45</v>
      </c>
      <c r="O61" s="125" t="n">
        <v>-0.16</v>
      </c>
      <c r="P61" s="125" t="n">
        <v>0.26</v>
      </c>
      <c r="Q61" s="125" t="n">
        <v>-0.0875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3.727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-0.37</v>
      </c>
      <c r="I62" s="125" t="n">
        <v>-0.2</v>
      </c>
      <c r="J62" s="125" t="n">
        <v>-0.2</v>
      </c>
      <c r="K62" s="127" t="n">
        <v>-0.0775</v>
      </c>
      <c r="L62" s="125" t="n">
        <v>-0.25</v>
      </c>
      <c r="M62" s="125" t="n">
        <v>-0.435</v>
      </c>
      <c r="N62" s="125" t="n">
        <v>-0.45</v>
      </c>
      <c r="O62" s="125" t="n">
        <v>-0.16</v>
      </c>
      <c r="P62" s="125" t="n">
        <v>0.26</v>
      </c>
      <c r="Q62" s="125" t="n">
        <v>-0.0875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3.882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-0.0775</v>
      </c>
      <c r="L63" s="125" t="n">
        <v>0.248</v>
      </c>
      <c r="M63" s="125" t="n">
        <v>-0.4</v>
      </c>
      <c r="N63" s="125" t="n">
        <v>-0.34</v>
      </c>
      <c r="O63" s="125" t="n">
        <v>-0.16</v>
      </c>
      <c r="P63" s="125" t="n">
        <v>0.3</v>
      </c>
      <c r="Q63" s="125" t="n">
        <v>-0.0875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4.042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-0.0775</v>
      </c>
      <c r="L64" s="125" t="n">
        <v>0.308</v>
      </c>
      <c r="M64" s="125" t="n">
        <v>-0.4</v>
      </c>
      <c r="N64" s="125" t="n">
        <v>-0.34</v>
      </c>
      <c r="O64" s="125" t="n">
        <v>-0.1625</v>
      </c>
      <c r="P64" s="125" t="n">
        <v>0.3</v>
      </c>
      <c r="Q64" s="125" t="n">
        <v>-0.0875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4.082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-0.34</v>
      </c>
      <c r="O65" s="125" t="n">
        <v>-0.165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3.998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-0.34</v>
      </c>
      <c r="O66" s="125" t="n">
        <v>-0.1575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3.863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-0.34</v>
      </c>
      <c r="O67" s="125" t="n">
        <v>-0.155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3.688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-0.37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-0.435</v>
      </c>
      <c r="N68" s="125" t="n">
        <v>-0.45</v>
      </c>
      <c r="O68" s="125" t="n">
        <v>-0.16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3.692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-0.37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-0.435</v>
      </c>
      <c r="N69" s="125" t="n">
        <v>-0.45</v>
      </c>
      <c r="O69" s="125" t="n">
        <v>-0.16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3.732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-0.37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-0.435</v>
      </c>
      <c r="N70" s="125" t="n">
        <v>-0.45</v>
      </c>
      <c r="O70" s="125" t="n">
        <v>-0.16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3.774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-0.37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-0.435</v>
      </c>
      <c r="N71" s="125" t="n">
        <v>-0.45</v>
      </c>
      <c r="O71" s="125" t="n">
        <v>-0.16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3.811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-0.37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-0.435</v>
      </c>
      <c r="N72" s="125" t="n">
        <v>-0.45</v>
      </c>
      <c r="O72" s="125" t="n">
        <v>-0.16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3.794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-0.37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-0.435</v>
      </c>
      <c r="N73" s="125" t="n">
        <v>-0.45</v>
      </c>
      <c r="O73" s="125" t="n">
        <v>-0.16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3.807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-0.37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-0.435</v>
      </c>
      <c r="N74" s="125" t="n">
        <v>-0.45</v>
      </c>
      <c r="O74" s="125" t="n">
        <v>-0.16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3.962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-0.405</v>
      </c>
      <c r="N75" s="125" t="n">
        <v>-0.34</v>
      </c>
      <c r="O75" s="125" t="n">
        <v>-0.16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4.122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-0.405</v>
      </c>
      <c r="N76" s="125" t="n">
        <v>-0.34</v>
      </c>
      <c r="O76" s="125" t="n">
        <v>-0.1625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4.1645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-0.405</v>
      </c>
      <c r="N77" s="125" t="n">
        <v>-0.34</v>
      </c>
      <c r="O77" s="125" t="n">
        <v>-0.165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4.0805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-0.405</v>
      </c>
      <c r="N78" s="125" t="n">
        <v>-0.34</v>
      </c>
      <c r="O78" s="125" t="n">
        <v>-0.1575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3.9455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-0.405</v>
      </c>
      <c r="N79" s="125" t="n">
        <v>-0.34</v>
      </c>
      <c r="O79" s="125" t="n">
        <v>-0.155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3.7705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-0.37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-0.44</v>
      </c>
      <c r="N80" s="125" t="n">
        <v>-0.45</v>
      </c>
      <c r="O80" s="125" t="n">
        <v>-0.16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3.7745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-0.37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-0.44</v>
      </c>
      <c r="N81" s="125" t="n">
        <v>-0.45</v>
      </c>
      <c r="O81" s="125" t="n">
        <v>-0.16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3.8145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-0.37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-0.44</v>
      </c>
      <c r="N82" s="125" t="n">
        <v>-0.45</v>
      </c>
      <c r="O82" s="125" t="n">
        <v>-0.16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3.8565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-0.37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-0.44</v>
      </c>
      <c r="N83" s="125" t="n">
        <v>-0.45</v>
      </c>
      <c r="O83" s="125" t="n">
        <v>-0.16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3.8935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-0.37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-0.44</v>
      </c>
      <c r="N84" s="125" t="n">
        <v>-0.45</v>
      </c>
      <c r="O84" s="125" t="n">
        <v>-0.16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3.8765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-0.37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-0.44</v>
      </c>
      <c r="N85" s="125" t="n">
        <v>-0.45</v>
      </c>
      <c r="O85" s="125" t="n">
        <v>-0.16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3.8895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-0.37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-0.44</v>
      </c>
      <c r="N86" s="125" t="n">
        <v>-0.45</v>
      </c>
      <c r="O86" s="125" t="n">
        <v>-0.16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4.0445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</v>
      </c>
      <c r="N87" s="125" t="n">
        <v>-0.34</v>
      </c>
      <c r="O87" s="125" t="n">
        <v>-0.16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4.2045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</v>
      </c>
      <c r="N88" s="125" t="n">
        <v>-0.34</v>
      </c>
      <c r="O88" s="125" t="n">
        <v>-0.1625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4.2495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</v>
      </c>
      <c r="N89" s="125" t="n">
        <v>-0.34</v>
      </c>
      <c r="O89" s="125" t="n">
        <v>-0.165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4.1655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</v>
      </c>
      <c r="N90" s="125" t="n">
        <v>-0.34</v>
      </c>
      <c r="O90" s="125" t="n">
        <v>-0.1575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4.0305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</v>
      </c>
      <c r="N91" s="125" t="n">
        <v>-0.34</v>
      </c>
      <c r="O91" s="125" t="n">
        <v>-0.155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3.8555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-0.37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-0.445</v>
      </c>
      <c r="N92" s="125" t="n">
        <v>-0.45</v>
      </c>
      <c r="O92" s="125" t="n">
        <v>-0.16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3.8595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-0.37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-0.445</v>
      </c>
      <c r="N93" s="125" t="n">
        <v>-0.45</v>
      </c>
      <c r="O93" s="125" t="n">
        <v>-0.16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3.8995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-0.37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-0.445</v>
      </c>
      <c r="N94" s="125" t="n">
        <v>-0.45</v>
      </c>
      <c r="O94" s="125" t="n">
        <v>-0.16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3.9415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-0.37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-0.445</v>
      </c>
      <c r="N95" s="125" t="n">
        <v>-0.45</v>
      </c>
      <c r="O95" s="125" t="n">
        <v>-0.16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3.9785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-0.37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-0.445</v>
      </c>
      <c r="N96" s="125" t="n">
        <v>-0.45</v>
      </c>
      <c r="O96" s="125" t="n">
        <v>-0.16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3.9615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-0.37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-0.445</v>
      </c>
      <c r="N97" s="125" t="n">
        <v>-0.45</v>
      </c>
      <c r="O97" s="125" t="n">
        <v>-0.16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3.9745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-0.37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-0.445</v>
      </c>
      <c r="N98" s="125" t="n">
        <v>-0.45</v>
      </c>
      <c r="O98" s="125" t="n">
        <v>-0.16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4.1295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-0.436</v>
      </c>
      <c r="N99" s="125" t="n">
        <v>-0.34</v>
      </c>
      <c r="O99" s="125" t="n">
        <v>-0.16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4.2895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-0.436</v>
      </c>
      <c r="N100" s="125" t="n">
        <v>-0.34</v>
      </c>
      <c r="O100" s="125" t="n">
        <v>-0.1625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4.337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-0.436</v>
      </c>
      <c r="N101" s="125" t="n">
        <v>-0.34</v>
      </c>
      <c r="O101" s="125" t="n">
        <v>-0.165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4.253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-0.436</v>
      </c>
      <c r="N102" s="125" t="n">
        <v>-0.34</v>
      </c>
      <c r="O102" s="125" t="n">
        <v>-0.1575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4.118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-0.436</v>
      </c>
      <c r="N103" s="125" t="n">
        <v>-0.34</v>
      </c>
      <c r="O103" s="125" t="n">
        <v>-0.155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3.943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-0.37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-0.451</v>
      </c>
      <c r="N104" s="125" t="n">
        <v>-0.45</v>
      </c>
      <c r="O104" s="125" t="n">
        <v>-0.16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3.947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-0.37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-0.451</v>
      </c>
      <c r="N105" s="125" t="n">
        <v>-0.45</v>
      </c>
      <c r="O105" s="125" t="n">
        <v>-0.16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3.987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-0.37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-0.451</v>
      </c>
      <c r="N106" s="125" t="n">
        <v>-0.45</v>
      </c>
      <c r="O106" s="125" t="n">
        <v>-0.16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4.029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-0.37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-0.451</v>
      </c>
      <c r="N107" s="125" t="n">
        <v>-0.45</v>
      </c>
      <c r="O107" s="125" t="n">
        <v>-0.16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4.066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-0.37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-0.451</v>
      </c>
      <c r="N108" s="125" t="n">
        <v>-0.45</v>
      </c>
      <c r="O108" s="125" t="n">
        <v>-0.16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4.049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-0.37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-0.451</v>
      </c>
      <c r="N109" s="125" t="n">
        <v>-0.45</v>
      </c>
      <c r="O109" s="125" t="n">
        <v>-0.16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4.062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-0.37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-0.451</v>
      </c>
      <c r="N110" s="125" t="n">
        <v>-0.45</v>
      </c>
      <c r="O110" s="125" t="n">
        <v>-0.16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4.217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-0.43</v>
      </c>
      <c r="N111" s="125" t="n">
        <v>-0.34</v>
      </c>
      <c r="O111" s="125" t="n">
        <v>-0.16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4.377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-0.43</v>
      </c>
      <c r="N112" s="125" t="n">
        <v>-0.34</v>
      </c>
      <c r="O112" s="125" t="n">
        <v>-0.1625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4.427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-0.43</v>
      </c>
      <c r="N113" s="125" t="n">
        <v>-0.34</v>
      </c>
      <c r="O113" s="125" t="n">
        <v>-0.165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4.343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-0.43</v>
      </c>
      <c r="N114" s="125" t="n">
        <v>-0.34</v>
      </c>
      <c r="O114" s="125" t="n">
        <v>-0.1575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4.208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-0.43</v>
      </c>
      <c r="N115" s="125" t="n">
        <v>-0.34</v>
      </c>
      <c r="O115" s="125" t="n">
        <v>-0.155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4.033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-0.55</v>
      </c>
      <c r="N116" s="125" t="n">
        <v>-0.4</v>
      </c>
      <c r="O116" s="125" t="n">
        <v>-0.16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4.037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-0.55</v>
      </c>
      <c r="N117" s="125" t="n">
        <v>-0.4</v>
      </c>
      <c r="O117" s="125" t="n">
        <v>-0.16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4.077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-0.55</v>
      </c>
      <c r="N118" s="125" t="n">
        <v>-0.4</v>
      </c>
      <c r="O118" s="125" t="n">
        <v>-0.16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4.119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-0.55</v>
      </c>
      <c r="N119" s="125" t="n">
        <v>-0.4</v>
      </c>
      <c r="O119" s="125" t="n">
        <v>-0.16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4.156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-0.55</v>
      </c>
      <c r="N120" s="125" t="n">
        <v>-0.4</v>
      </c>
      <c r="O120" s="125" t="n">
        <v>-0.16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4.139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-0.55</v>
      </c>
      <c r="N121" s="125" t="n">
        <v>-0.4</v>
      </c>
      <c r="O121" s="125" t="n">
        <v>-0.16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4.152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-0.55</v>
      </c>
      <c r="N122" s="125" t="n">
        <v>-0.4</v>
      </c>
      <c r="O122" s="125" t="n">
        <v>-0.16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4.307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-0.545</v>
      </c>
      <c r="N123" s="125" t="n">
        <v>-0.34</v>
      </c>
      <c r="O123" s="125" t="n">
        <v>-0.16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4.467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-0.545</v>
      </c>
      <c r="N124" s="125" t="n">
        <v>-0.34</v>
      </c>
      <c r="O124" s="125" t="n">
        <v>-0.1625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4.5195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-0.545</v>
      </c>
      <c r="N125" s="125" t="n">
        <v>-0.34</v>
      </c>
      <c r="O125" s="125" t="n">
        <v>-0.165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4.4355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-0.545</v>
      </c>
      <c r="N126" s="125" t="n">
        <v>-0.34</v>
      </c>
      <c r="O126" s="125" t="n">
        <v>-0.1575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4.3005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-0.545</v>
      </c>
      <c r="N127" s="125" t="n">
        <v>-0.34</v>
      </c>
      <c r="O127" s="125" t="n">
        <v>-0.155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4.1255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-0.545</v>
      </c>
      <c r="N128" s="125" t="n">
        <v>-0.4</v>
      </c>
      <c r="O128" s="125" t="n">
        <v>-0.16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4.1295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-0.545</v>
      </c>
      <c r="N129" s="125" t="n">
        <v>-0.4</v>
      </c>
      <c r="O129" s="125" t="n">
        <v>-0.16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4.1695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-0.545</v>
      </c>
      <c r="N130" s="125" t="n">
        <v>-0.4</v>
      </c>
      <c r="O130" s="125" t="n">
        <v>-0.16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4.2115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-0.545</v>
      </c>
      <c r="N131" s="125" t="n">
        <v>-0.4</v>
      </c>
      <c r="O131" s="125" t="n">
        <v>-0.16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4.2485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-0.545</v>
      </c>
      <c r="N132" s="125" t="n">
        <v>-0.4</v>
      </c>
      <c r="O132" s="125" t="n">
        <v>-0.16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4.2315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-0.545</v>
      </c>
      <c r="N133" s="125" t="n">
        <v>-0.4</v>
      </c>
      <c r="O133" s="125" t="n">
        <v>-0.16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4.2445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-0.545</v>
      </c>
      <c r="N134" s="125" t="n">
        <v>-0.4</v>
      </c>
      <c r="O134" s="125" t="n">
        <v>-0.16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4.3995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-0.16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4.5595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-0.1625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4.6145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-0.165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4.5305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-0.1575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4.3955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-0.155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4.2205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-0.16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4.2245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-0.16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4.2645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-0.16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4.3065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-0.16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4.3435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-0.16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4.3265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-0.16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4.3395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-0.16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4.4945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-0.16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4.6545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-0.1625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4.7095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-0.165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4.6255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-0.1575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4.4905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-0.155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4.3155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-0.16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4.3195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-0.16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4.3595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-0.16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4.4015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-0.16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4.4385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-0.16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4.4215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-0.16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4.4345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-0.16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4.5895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-0.16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4.7495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-0.1625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4.8045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-0.165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4.7205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-0.1575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4.5855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-0.155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4.4105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-0.16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4.4145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-0.16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4.4545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-0.16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4.4965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-0.16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4.5335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-0.16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4.5165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-0.16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4.5295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-0.16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4.6845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-0.16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4.8445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-0.1625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4.8995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-0.165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4.8155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-0.1575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4.6805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-0.155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4.5055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-0.16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4.5095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-0.16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4.5495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-0.16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4.5915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-0.16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4.6285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-0.16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4.6115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-0.16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4.6245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-0.16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4.7795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-0.16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4.9395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-0.1625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4.9945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-0.165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4.9105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-0.1575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4.7755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-0.155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4.6005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-0.16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4.6045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4.6445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4.6865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4.7235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4.7065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4.7195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4.8745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5.0345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5.0895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5.0055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4.8705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4.6955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4.6995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4.7395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4.7815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4.8185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4.8015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4.8145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4.9695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5.1295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5.1845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5.1005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4.9655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4.7905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4.7945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4.8345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4.8765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4.9135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4.8965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4.9095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5.0645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5.2245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5.2795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5.1955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5.0605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4.8855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4.8895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4.9295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4.9715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5.0085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4.9915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5.0045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5.1595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5.3195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5.3745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5.2905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5.1555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4.9805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4.9845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5.0245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5.0665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5.1035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5.0865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5.0995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5.2545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5.4145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5.4695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5.3855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5.2505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5.0755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5.0795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5.1195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5.1615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5.1985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5.1815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5.1945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5.3495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5.5095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5.5645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5.4805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5.3455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5.1705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5.1745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5.2145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5.2565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5.2935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5.2765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5.2895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5.4445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5.6045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5.6595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5.5755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5.4405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5.2655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5.2695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5.3095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5.3515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5.3885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5.3715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5.3845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5.5395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5.6995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5.7545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5.6705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5.5355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5.3605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5.3645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5.4045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5.4465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5.4835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5.4665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5.4795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5.6345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5.7945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37214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37214</v>
      </c>
      <c r="D11" s="132" t="n">
        <f aca="false">EffDt</f>
        <v>37214</v>
      </c>
      <c r="E11" s="132" t="n">
        <f aca="false">EffDt</f>
        <v>37214</v>
      </c>
      <c r="F11" s="132" t="n">
        <f aca="false">EffDt</f>
        <v>37214</v>
      </c>
      <c r="G11" s="132" t="n">
        <f aca="false">EffDt</f>
        <v>37214</v>
      </c>
      <c r="H11" s="132" t="n">
        <f aca="false">EffDt</f>
        <v>37214</v>
      </c>
      <c r="I11" s="132" t="n">
        <f aca="false">EffDt</f>
        <v>37214</v>
      </c>
      <c r="J11" s="133" t="n">
        <f aca="false">EffDt</f>
        <v>37214</v>
      </c>
      <c r="K11" s="132" t="n">
        <f aca="false">EffDt</f>
        <v>37214</v>
      </c>
      <c r="L11" s="132" t="n">
        <f aca="false">EffDt</f>
        <v>37214</v>
      </c>
      <c r="M11" s="132" t="n">
        <f aca="false">EffDt</f>
        <v>37214</v>
      </c>
      <c r="N11" s="132" t="n">
        <f aca="false">EffDt</f>
        <v>37214</v>
      </c>
      <c r="O11" s="132" t="n">
        <f aca="false">EffDt</f>
        <v>37214</v>
      </c>
      <c r="P11" s="132" t="n">
        <f aca="false">EffDt</f>
        <v>37214</v>
      </c>
      <c r="Q11" s="132" t="n">
        <f aca="false">EffDt</f>
        <v>37214</v>
      </c>
      <c r="R11" s="132" t="n">
        <f aca="false">EffDt</f>
        <v>37214</v>
      </c>
      <c r="S11" s="132" t="n">
        <f aca="false">EffDt</f>
        <v>37214</v>
      </c>
      <c r="T11" s="132" t="n">
        <f aca="false">EffDt</f>
        <v>37214</v>
      </c>
      <c r="U11" s="132" t="n">
        <f aca="false">EffDt</f>
        <v>37214</v>
      </c>
      <c r="V11" s="132" t="n">
        <f aca="false">EffDt</f>
        <v>37214</v>
      </c>
      <c r="W11" s="132" t="n">
        <f aca="false">EffDt</f>
        <v>37214</v>
      </c>
      <c r="X11" s="133" t="n">
        <f aca="false">EffDt</f>
        <v>37214</v>
      </c>
      <c r="Y11" s="132" t="n">
        <f aca="false">EffDt</f>
        <v>37214</v>
      </c>
      <c r="Z11" s="132" t="n">
        <f aca="false">EffDt</f>
        <v>37214</v>
      </c>
      <c r="AA11" s="132" t="n">
        <f aca="false">EffDt</f>
        <v>37214</v>
      </c>
      <c r="AB11" s="132" t="n">
        <f aca="false">EffDt</f>
        <v>37214</v>
      </c>
      <c r="AC11" s="132" t="n">
        <f aca="false">EffDt</f>
        <v>37214</v>
      </c>
      <c r="AD11" s="132" t="n">
        <f aca="false">EffDt</f>
        <v>37214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-0.0013253972415664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-0.0013252314129382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-0.0013250352378296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-0.0013247810367675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-0.0013246912673717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-0.0013246574475658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-0.0013246692707604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-0.0013247536935477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-0.00132489841814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-0.0013250152425138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0.045</v>
      </c>
      <c r="L27" s="125" t="n">
        <v>-0.0013251075588273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0.045</v>
      </c>
      <c r="L28" s="125" t="n">
        <v>-0.0013252267325479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0.045</v>
      </c>
      <c r="L29" s="125" t="n">
        <v>0.0053013538115483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0.045</v>
      </c>
      <c r="L30" s="125" t="n">
        <v>0.0053017782037123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0.045</v>
      </c>
      <c r="L31" s="125" t="n">
        <v>0.005302232484039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0.0016571253453312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0.001657289674152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0.0016574805758571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0.0016576478511306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0.0016577807977259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0.0016579254281243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0.0016579994554858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0.0053055347450877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0.0053063642507291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0.0053082438479924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0.005310095206038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0.0053119426327644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0.0016605035456686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0.0016608936458114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0.0016613164666432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0.0016616298065081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0.0016618356153048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0.0016620456548818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0.0016621418404479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0.0053188123427358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0.0053198300979824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0.00532177811705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0.0053235622982854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0.0053252324565663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0.0016645600244003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0.0016648285464719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0.0016651106716238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0.0016652831726095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0.0016653576754831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0.0016654271186469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0.0016654233169359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0.0053288707506891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0.0053283600254421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0.0053274800111598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0.0053259709073125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0.005324539442903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0.0016633996803337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0.0016628739083026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0.0016623062439201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0.00166173334574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0.0016611170581947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0.0016604761189645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0.0016598324219332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0.0053092579030526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0.005308700089165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0.0053090253534318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0.0053093585091552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0.005309666206506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0.0016593794938285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0.00165948713599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0.0016596007920569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0.0016597131292901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0.0016598316367548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0.0016599526095674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0.0016600720273107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0.0053126331235708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0.0053130302824918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0.0053134484413208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0.0053138744885963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0.0053142801903885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0.0016608504704901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0.0016609862798859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0.0016611290416653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0.0016612695454217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0.0016614171581153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0.0016615672361035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0.0016617148202171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0.0053179831983087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0.0053174393314473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0.0053149981598178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0.0053124963486048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0.005310184608783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0.0016586148936759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0.0016578055210205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0.0016569506457605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0.0016561054520234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0.0016552136264291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0.0016543030735254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0.00165340409538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0.0052878617433474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0.0052848714294601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0.0052817229240755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0.0052785150636729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0.0052755667257795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0.0016475769492598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0.0016465552152449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0.0016454813229359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0.00164442459338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0.0016433146178737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0.0016421863664773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0.0016410771489674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0.0052477217893519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0.0052440615682688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0.0052402223356559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0.0052363253054279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0.0052327558489735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0.0016339841304404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0.0016327553761276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0.0016314680684707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0.0016302053037129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0.0016288829441935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0.0016275428431227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0.0016262291250059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0.0051995336221643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0.0051970194132807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0.0051954014960812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0.0051937719441368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0.0051922370023017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0.0016220578018793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0.0016215547429274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0.0016210313528564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0.0016205214023852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0.0016199908986179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0.0016194567855132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0.0016189364690173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0.0051788648487495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0.0051771779016437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0.0051754234089278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0.0051736574295054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0.0051720524890793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0.0016157077137196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0.0016151636403274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0.0016145979151279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0.0016140470403969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0.0016134742952234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0.001612897988752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0.0016123368859648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0.0051576114692723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0.0051557943029045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0.0051539054049422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0.0051520051783312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0.0051502791189592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0.0016088616780691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0.0016082771452081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0.0016076696615246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0.0016070784236419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0.0016064640200347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0.001605846106374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0.0016052447876095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0.0051347839367106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0.0051328383955096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0.0051308170082133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0.0051287844604696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0.0051269390305146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0.0051248852827124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0.0051228871993969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0.0051208115895629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0.0051187923775138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0.0051166949637971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0.0051145864918746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0.0051125355206314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0.0051104053335371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0.0051083333763303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0.0051061815335497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0.0051040187083862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0.0051019854916924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0.0050998014545916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0.0050976774571471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0.0050954719148772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0.0050933271355852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0.0050911001494633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0.0050888622893109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0.0050866862797757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0.0050844270692293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0.005083805356959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0.0050848062718751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0.0050858321895191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0.0050867803268975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0.0050878538696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0.0050889166275712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0.005090039466088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0.0050911499584092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0.0050923221528093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0.0050935194536304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0.0050947020521452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0.0050959488047779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0.0050971792920316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0.0050984755636246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0.0050997970272317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0.0051010122756735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0.0051023817366442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0.0051037310593795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0.0051051502177309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0.0051065476716274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0.0051080166043816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0.0051095108627562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0.0051109810523932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0.0051125252067394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0.0051140437231931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0.0051156378577102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0.0051172574251749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0.0051187421394773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0.0051204101750717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0.0051220486825793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0.0051237669191544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0.005125454053496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0.0051272225852762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0.0051290167139541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0.0051307773631531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0.005132621934639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0.0051344314482273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0.0051363265640442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0.0051382474061682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0.0051400676374304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0.0051420383504734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0.0051439700642229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0.0051459915873228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0.005147972525824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0.0051500449707632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0.0051521433378008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0.0051541987251456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0.0051563481882157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0.0051584530806623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10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9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f aca="false">AG7</f>
        <v>37257</v>
      </c>
      <c r="H8" s="154" t="n">
        <f aca="false">AH7</f>
        <v>37288</v>
      </c>
      <c r="I8" s="153" t="s">
        <v>167</v>
      </c>
      <c r="J8" s="154" t="n">
        <f aca="false">AI7</f>
        <v>37316</v>
      </c>
      <c r="K8" s="154" t="n">
        <f aca="false">AJ7</f>
        <v>37347</v>
      </c>
      <c r="L8" s="154" t="n">
        <f aca="false">AK7</f>
        <v>37377</v>
      </c>
      <c r="M8" s="154" t="n">
        <f aca="false">AL7</f>
        <v>37408</v>
      </c>
      <c r="N8" s="155" t="s">
        <v>168</v>
      </c>
      <c r="O8" s="151" t="s">
        <v>169</v>
      </c>
      <c r="P8" s="154" t="n">
        <f aca="false">AM7</f>
        <v>37438</v>
      </c>
      <c r="Q8" s="154" t="n">
        <f aca="false">AN7</f>
        <v>37469</v>
      </c>
      <c r="R8" s="154" t="n">
        <f aca="false">AO7</f>
        <v>37500</v>
      </c>
      <c r="S8" s="151" t="s">
        <v>170</v>
      </c>
      <c r="T8" s="154" t="n">
        <f aca="false">AP7</f>
        <v>37530</v>
      </c>
      <c r="U8" s="154" t="n">
        <f aca="false">AQ7</f>
        <v>37561</v>
      </c>
      <c r="V8" s="154" t="n">
        <f aca="false">AR7</f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f aca="false">'[6]Power Desk Daily Price'!$AC9</f>
        <v>19</v>
      </c>
      <c r="D9" s="159" t="n">
        <f aca="true">IF(ISERROR((AVERAGE(OFFSET('[6]Curve Summary'!$D$6,12,0,14,1))*14+11*'[6]Curve Summary Backup'!$D$38)/25),'[6]Curve Summary Backup'!$D$38,(AVERAGE(OFFSET('[6]Curve Summary'!$D$6,12,0,14,1))*14+11*'[6]Curve Summary Backup'!$D$38)/25)</f>
        <v>30.8</v>
      </c>
      <c r="E9" s="160" t="n">
        <f aca="false">(C9*C$5+D9*D$5)/(SUM(C$5:D$5))</f>
        <v>27.1379310344828</v>
      </c>
      <c r="F9" s="159" t="n">
        <f aca="false">AVERAGE(G9:H9)</f>
        <v>32</v>
      </c>
      <c r="G9" s="159" t="n">
        <f aca="false">AG9</f>
        <v>32.25</v>
      </c>
      <c r="H9" s="159" t="n">
        <f aca="false">AH9</f>
        <v>31.75</v>
      </c>
      <c r="I9" s="159" t="n">
        <f aca="false">AVERAGE(J9:K9)</f>
        <v>29.75</v>
      </c>
      <c r="J9" s="159" t="n">
        <f aca="false">AI9</f>
        <v>31.5</v>
      </c>
      <c r="K9" s="159" t="n">
        <f aca="false">AJ9</f>
        <v>28</v>
      </c>
      <c r="L9" s="159" t="n">
        <f aca="false">AK9</f>
        <v>26.5</v>
      </c>
      <c r="M9" s="159" t="n">
        <f aca="false">AL9</f>
        <v>28.5</v>
      </c>
      <c r="N9" s="159" t="n">
        <f aca="false">AVERAGE(K9:M9)</f>
        <v>27.6666666666667</v>
      </c>
      <c r="O9" s="159" t="n">
        <f aca="false">AVERAGE(P9:R9)</f>
        <v>44.6666666666667</v>
      </c>
      <c r="P9" s="161" t="n">
        <f aca="false">AM9</f>
        <v>42</v>
      </c>
      <c r="Q9" s="159" t="n">
        <f aca="false">AN9</f>
        <v>50</v>
      </c>
      <c r="R9" s="159" t="n">
        <f aca="false">AO9</f>
        <v>42</v>
      </c>
      <c r="S9" s="159" t="n">
        <f aca="false">AVERAGE(T9:V9)</f>
        <v>37.1666666666667</v>
      </c>
      <c r="T9" s="159" t="n">
        <f aca="false">AP9</f>
        <v>38</v>
      </c>
      <c r="U9" s="159" t="n">
        <f aca="false">AQ9</f>
        <v>36.5</v>
      </c>
      <c r="V9" s="159" t="n">
        <f aca="false">AR9</f>
        <v>37</v>
      </c>
      <c r="W9" s="160" t="n">
        <f aca="false">SUM(AG28:AR28)/SUM($AG$5:$AR$5)</f>
        <v>35.3725490196078</v>
      </c>
      <c r="X9" s="159" t="n">
        <f aca="false">SUM(AS28:BD28)/SUM($AS$5:$BD$5)</f>
        <v>40.0088235294118</v>
      </c>
      <c r="Y9" s="159" t="n">
        <f aca="false">SUM(BE28:BR28)/SUM($BE$5:$BR$5)</f>
        <v>40.5507046979866</v>
      </c>
      <c r="Z9" s="159" t="n">
        <f aca="false">SUM(BQ28:CB28)/SUM($BQ$5:$CB$5)</f>
        <v>40.7615294117647</v>
      </c>
      <c r="AA9" s="159" t="n">
        <f aca="false">SUM(CC28:DX28)/SUM($CC$5:$DX$5)</f>
        <v>41.8259215686275</v>
      </c>
      <c r="AB9" s="162" t="n">
        <f aca="false">SUM(DY28:EJ28)/SUM($DY$5:$EJ$5)</f>
        <v>43.041328125</v>
      </c>
      <c r="AC9" s="163" t="n">
        <f aca="false">(C9*C$5+D9*D$5+SUM(AG28:EJ28))/(SUM(C$5:D$5)+SUM($AG$5:$EJ$5))</f>
        <v>40.5962011173184</v>
      </c>
      <c r="AD9" s="164"/>
      <c r="AE9" s="164"/>
      <c r="AF9" s="165"/>
      <c r="AG9" s="161" t="n">
        <f aca="false">VLOOKUP(AG$7,'[6]Curve Summary'!$A$7:$AG$161,4)</f>
        <v>32.25</v>
      </c>
      <c r="AH9" s="161" t="n">
        <f aca="false">VLOOKUP(AH$7,'[6]Curve Summary'!$A$7:$AG$161,4)</f>
        <v>31.75</v>
      </c>
      <c r="AI9" s="161" t="n">
        <f aca="false">VLOOKUP(AI$7,'[6]Curve Summary'!$A$7:$AG$161,4)</f>
        <v>31.5</v>
      </c>
      <c r="AJ9" s="161" t="n">
        <f aca="false">VLOOKUP(AJ$7,'[6]Curve Summary'!$A$7:$AG$161,4)</f>
        <v>28</v>
      </c>
      <c r="AK9" s="161" t="n">
        <f aca="false">VLOOKUP(AK$7,'[6]Curve Summary'!$A$7:$AG$161,4)</f>
        <v>26.5</v>
      </c>
      <c r="AL9" s="161" t="n">
        <f aca="false">VLOOKUP(AL$7,'[6]Curve Summary'!$A$7:$AG$161,4)</f>
        <v>28.5</v>
      </c>
      <c r="AM9" s="161" t="n">
        <f aca="false">VLOOKUP(AM$7,'[6]Curve Summary'!$A$7:$AG$161,4)</f>
        <v>42</v>
      </c>
      <c r="AN9" s="161" t="n">
        <f aca="false">VLOOKUP(AN$7,'[6]Curve Summary'!$A$7:$AG$161,4)</f>
        <v>50</v>
      </c>
      <c r="AO9" s="161" t="n">
        <f aca="false">VLOOKUP(AO$7,'[6]Curve Summary'!$A$7:$AG$161,4)</f>
        <v>42</v>
      </c>
      <c r="AP9" s="161" t="n">
        <f aca="false">VLOOKUP(AP$7,'[6]Curve Summary'!$A$7:$AG$161,4)</f>
        <v>38</v>
      </c>
      <c r="AQ9" s="161" t="n">
        <f aca="false">VLOOKUP(AQ$7,'[6]Curve Summary'!$A$7:$AG$161,4)</f>
        <v>36.5</v>
      </c>
      <c r="AR9" s="161" t="n">
        <f aca="false">VLOOKUP(AR$7,'[6]Curve Summary'!$A$7:$AG$161,4)</f>
        <v>37</v>
      </c>
      <c r="AS9" s="161" t="n">
        <f aca="false">VLOOKUP(AS$7,'[6]Curve Summary'!$A$7:$AG$161,4)</f>
        <v>42</v>
      </c>
      <c r="AT9" s="161" t="n">
        <f aca="false">VLOOKUP(AT$7,'[6]Curve Summary'!$A$7:$AG$161,4)</f>
        <v>40</v>
      </c>
      <c r="AU9" s="161" t="n">
        <f aca="false">VLOOKUP(AU$7,'[6]Curve Summary'!$A$7:$AG$161,4)</f>
        <v>38</v>
      </c>
      <c r="AV9" s="161" t="n">
        <f aca="false">VLOOKUP(AV$7,'[6]Curve Summary'!$A$7:$AG$161,4)</f>
        <v>33</v>
      </c>
      <c r="AW9" s="161" t="n">
        <f aca="false">VLOOKUP(AW$7,'[6]Curve Summary'!$A$7:$AG$161,4)</f>
        <v>29.5</v>
      </c>
      <c r="AX9" s="161" t="n">
        <f aca="false">VLOOKUP(AX$7,'[6]Curve Summary'!$A$7:$AG$161,4)</f>
        <v>31</v>
      </c>
      <c r="AY9" s="161" t="n">
        <f aca="false">VLOOKUP(AY$7,'[6]Curve Summary'!$A$7:$AG$161,4)</f>
        <v>47</v>
      </c>
      <c r="AZ9" s="161" t="n">
        <f aca="false">VLOOKUP(AZ$7,'[6]Curve Summary'!$A$7:$AG$161,4)</f>
        <v>55</v>
      </c>
      <c r="BA9" s="161" t="n">
        <f aca="false">VLOOKUP(BA$7,'[6]Curve Summary'!$A$7:$AG$161,4)</f>
        <v>44</v>
      </c>
      <c r="BB9" s="161" t="n">
        <f aca="false">VLOOKUP(BB$7,'[6]Curve Summary'!$A$7:$AG$161,4)</f>
        <v>41.5</v>
      </c>
      <c r="BC9" s="161" t="n">
        <f aca="false">VLOOKUP(BC$7,'[6]Curve Summary'!$A$7:$AG$161,4)</f>
        <v>38.75</v>
      </c>
      <c r="BD9" s="161" t="n">
        <f aca="false">VLOOKUP(BD$7,'[6]Curve Summary'!$A$7:$AG$161,4)</f>
        <v>40</v>
      </c>
      <c r="BE9" s="161" t="n">
        <f aca="false">VLOOKUP(BE$7,'[6]Curve Summary'!$A$7:$AG$161,4)</f>
        <v>42.12</v>
      </c>
      <c r="BF9" s="161" t="n">
        <f aca="false">VLOOKUP(BF$7,'[6]Curve Summary'!$A$7:$AG$161,4)</f>
        <v>40.4</v>
      </c>
      <c r="BG9" s="161" t="n">
        <f aca="false">VLOOKUP(BG$7,'[6]Curve Summary'!$A$7:$AG$161,4)</f>
        <v>38.68</v>
      </c>
      <c r="BH9" s="161" t="n">
        <f aca="false">VLOOKUP(BH$7,'[6]Curve Summary'!$A$7:$AG$161,4)</f>
        <v>34.39</v>
      </c>
      <c r="BI9" s="161" t="n">
        <f aca="false">VLOOKUP(BI$7,'[6]Curve Summary'!$A$7:$AG$161,4)</f>
        <v>31.38</v>
      </c>
      <c r="BJ9" s="161" t="n">
        <f aca="false">VLOOKUP(BJ$7,'[6]Curve Summary'!$A$7:$AG$161,4)</f>
        <v>32.67</v>
      </c>
      <c r="BK9" s="161" t="n">
        <f aca="false">VLOOKUP(BK$7,'[6]Curve Summary'!$A$7:$AG$161,4)</f>
        <v>46.41</v>
      </c>
      <c r="BL9" s="161" t="n">
        <f aca="false">VLOOKUP(BL$7,'[6]Curve Summary'!$A$7:$AG$161,4)</f>
        <v>53.28</v>
      </c>
      <c r="BM9" s="161" t="n">
        <f aca="false">VLOOKUP(BM$7,'[6]Curve Summary'!$A$7:$AG$161,4)</f>
        <v>43.83</v>
      </c>
      <c r="BN9" s="161" t="n">
        <f aca="false">VLOOKUP(BN$7,'[6]Curve Summary'!$A$7:$AG$161,4)</f>
        <v>41.69</v>
      </c>
      <c r="BO9" s="161" t="n">
        <f aca="false">VLOOKUP(BO$7,'[6]Curve Summary'!$A$7:$AG$161,4)</f>
        <v>39.33</v>
      </c>
      <c r="BP9" s="161" t="n">
        <f aca="false">VLOOKUP(BP$7,'[6]Curve Summary'!$A$7:$AG$161,4)</f>
        <v>40.4</v>
      </c>
      <c r="BQ9" s="161" t="n">
        <f aca="false">VLOOKUP(BQ$7,'[6]Curve Summary'!$A$7:$AG$161,4)</f>
        <v>42.21</v>
      </c>
      <c r="BR9" s="161" t="n">
        <f aca="false">VLOOKUP(BR$7,'[6]Curve Summary'!$A$7:$AG$161,4)</f>
        <v>40.74</v>
      </c>
      <c r="BS9" s="161" t="n">
        <f aca="false">VLOOKUP(BS$7,'[6]Curve Summary'!$A$7:$AG$161,4)</f>
        <v>39.27</v>
      </c>
      <c r="BT9" s="161" t="n">
        <f aca="false">VLOOKUP(BT$7,'[6]Curve Summary'!$A$7:$AG$161,4)</f>
        <v>35.59</v>
      </c>
      <c r="BU9" s="161" t="n">
        <f aca="false">VLOOKUP(BU$7,'[6]Curve Summary'!$A$7:$AG$161,4)</f>
        <v>33.02</v>
      </c>
      <c r="BV9" s="161" t="n">
        <f aca="false">VLOOKUP(BV$7,'[6]Curve Summary'!$A$7:$AG$161,4)</f>
        <v>34.12</v>
      </c>
      <c r="BW9" s="161" t="n">
        <f aca="false">VLOOKUP(BW$7,'[6]Curve Summary'!$A$7:$AG$161,4)</f>
        <v>45.9</v>
      </c>
      <c r="BX9" s="161" t="n">
        <f aca="false">VLOOKUP(BX$7,'[6]Curve Summary'!$A$7:$AG$161,4)</f>
        <v>51.79</v>
      </c>
      <c r="BY9" s="161" t="n">
        <f aca="false">VLOOKUP(BY$7,'[6]Curve Summary'!$A$7:$AG$161,4)</f>
        <v>43.7</v>
      </c>
      <c r="BZ9" s="161" t="n">
        <f aca="false">VLOOKUP(BZ$7,'[6]Curve Summary'!$A$7:$AG$161,4)</f>
        <v>41.86</v>
      </c>
      <c r="CA9" s="161" t="n">
        <f aca="false">VLOOKUP(CA$7,'[6]Curve Summary'!$A$7:$AG$161,4)</f>
        <v>39.83</v>
      </c>
      <c r="CB9" s="161" t="n">
        <f aca="false">VLOOKUP(CB$7,'[6]Curve Summary'!$A$7:$AG$161,4)</f>
        <v>40.76</v>
      </c>
      <c r="CC9" s="161" t="n">
        <f aca="false">VLOOKUP(CC$7,'[6]Curve Summary'!$A$7:$AG$161,4)</f>
        <v>42.47</v>
      </c>
      <c r="CD9" s="161" t="n">
        <f aca="false">VLOOKUP(CD$7,'[6]Curve Summary'!$A$7:$AG$161,4)</f>
        <v>41.14</v>
      </c>
      <c r="CE9" s="161" t="n">
        <f aca="false">VLOOKUP(CE$7,'[6]Curve Summary'!$A$7:$AG$161,4)</f>
        <v>39.8</v>
      </c>
      <c r="CF9" s="161" t="n">
        <f aca="false">VLOOKUP(CF$7,'[6]Curve Summary'!$A$7:$AG$161,4)</f>
        <v>36.46</v>
      </c>
      <c r="CG9" s="161" t="n">
        <f aca="false">VLOOKUP(CG$7,'[6]Curve Summary'!$A$7:$AG$161,4)</f>
        <v>34.12</v>
      </c>
      <c r="CH9" s="161" t="n">
        <f aca="false">VLOOKUP(CH$7,'[6]Curve Summary'!$A$7:$AG$161,4)</f>
        <v>35.12</v>
      </c>
      <c r="CI9" s="161" t="n">
        <f aca="false">VLOOKUP(CI$7,'[6]Curve Summary'!$A$7:$AG$161,4)</f>
        <v>45.83</v>
      </c>
      <c r="CJ9" s="161" t="n">
        <f aca="false">VLOOKUP(CJ$7,'[6]Curve Summary'!$A$7:$AG$161,4)</f>
        <v>51.18</v>
      </c>
      <c r="CK9" s="161" t="n">
        <f aca="false">VLOOKUP(CK$7,'[6]Curve Summary'!$A$7:$AG$161,4)</f>
        <v>43.83</v>
      </c>
      <c r="CL9" s="161" t="n">
        <f aca="false">VLOOKUP(CL$7,'[6]Curve Summary'!$A$7:$AG$161,4)</f>
        <v>42.16</v>
      </c>
      <c r="CM9" s="161" t="n">
        <f aca="false">VLOOKUP(CM$7,'[6]Curve Summary'!$A$7:$AG$161,4)</f>
        <v>40.32</v>
      </c>
      <c r="CN9" s="161" t="n">
        <f aca="false">VLOOKUP(CN$7,'[6]Curve Summary'!$A$7:$AG$161,4)</f>
        <v>41.16</v>
      </c>
      <c r="CO9" s="161" t="n">
        <f aca="false">VLOOKUP(CO$7,'[6]Curve Summary'!$A$7:$AG$161,4)</f>
        <v>42.74</v>
      </c>
      <c r="CP9" s="161" t="n">
        <f aca="false">VLOOKUP(CP$7,'[6]Curve Summary'!$A$7:$AG$161,4)</f>
        <v>41.53</v>
      </c>
      <c r="CQ9" s="161" t="n">
        <f aca="false">VLOOKUP(CQ$7,'[6]Curve Summary'!$A$7:$AG$161,4)</f>
        <v>40.32</v>
      </c>
      <c r="CR9" s="161" t="n">
        <f aca="false">VLOOKUP(CR$7,'[6]Curve Summary'!$A$7:$AG$161,4)</f>
        <v>37.28</v>
      </c>
      <c r="CS9" s="161" t="n">
        <f aca="false">VLOOKUP(CS$7,'[6]Curve Summary'!$A$7:$AG$161,4)</f>
        <v>35.16</v>
      </c>
      <c r="CT9" s="161" t="n">
        <f aca="false">VLOOKUP(CT$7,'[6]Curve Summary'!$A$7:$AG$161,4)</f>
        <v>36.07</v>
      </c>
      <c r="CU9" s="161" t="n">
        <f aca="false">VLOOKUP(CU$7,'[6]Curve Summary'!$A$7:$AG$161,4)</f>
        <v>45.8</v>
      </c>
      <c r="CV9" s="161" t="n">
        <f aca="false">VLOOKUP(CV$7,'[6]Curve Summary'!$A$7:$AG$161,4)</f>
        <v>50.67</v>
      </c>
      <c r="CW9" s="161" t="n">
        <f aca="false">VLOOKUP(CW$7,'[6]Curve Summary'!$A$7:$AG$161,4)</f>
        <v>43.99</v>
      </c>
      <c r="CX9" s="161" t="n">
        <f aca="false">VLOOKUP(CX$7,'[6]Curve Summary'!$A$7:$AG$161,4)</f>
        <v>42.47</v>
      </c>
      <c r="CY9" s="161" t="n">
        <f aca="false">VLOOKUP(CY$7,'[6]Curve Summary'!$A$7:$AG$161,4)</f>
        <v>40.8</v>
      </c>
      <c r="CZ9" s="161" t="n">
        <f aca="false">VLOOKUP(CZ$7,'[6]Curve Summary'!$A$7:$AG$161,4)</f>
        <v>41.57</v>
      </c>
      <c r="DA9" s="161" t="n">
        <f aca="false">VLOOKUP(DA$7,'[6]Curve Summary'!$A$7:$AG$161,4)</f>
        <v>43.16</v>
      </c>
      <c r="DB9" s="161" t="n">
        <f aca="false">VLOOKUP(DB$7,'[6]Curve Summary'!$A$7:$AG$161,4)</f>
        <v>42.03</v>
      </c>
      <c r="DC9" s="161" t="n">
        <f aca="false">VLOOKUP(DC$7,'[6]Curve Summary'!$A$7:$AG$161,4)</f>
        <v>40.9</v>
      </c>
      <c r="DD9" s="161" t="n">
        <f aca="false">VLOOKUP(DD$7,'[6]Curve Summary'!$A$7:$AG$161,4)</f>
        <v>38.07</v>
      </c>
      <c r="DE9" s="161" t="n">
        <f aca="false">VLOOKUP(DE$7,'[6]Curve Summary'!$A$7:$AG$161,4)</f>
        <v>36.1</v>
      </c>
      <c r="DF9" s="161" t="n">
        <f aca="false">VLOOKUP(DF$7,'[6]Curve Summary'!$A$7:$AG$161,4)</f>
        <v>36.95</v>
      </c>
      <c r="DG9" s="161" t="n">
        <f aca="false">VLOOKUP(DG$7,'[6]Curve Summary'!$A$7:$AG$161,4)</f>
        <v>46.01</v>
      </c>
      <c r="DH9" s="161" t="n">
        <f aca="false">VLOOKUP(DH$7,'[6]Curve Summary'!$A$7:$AG$161,4)</f>
        <v>50.54</v>
      </c>
      <c r="DI9" s="161" t="n">
        <f aca="false">VLOOKUP(DI$7,'[6]Curve Summary'!$A$7:$AG$161,4)</f>
        <v>44.32</v>
      </c>
      <c r="DJ9" s="161" t="n">
        <f aca="false">VLOOKUP(DJ$7,'[6]Curve Summary'!$A$7:$AG$161,4)</f>
        <v>42.91</v>
      </c>
      <c r="DK9" s="161" t="n">
        <f aca="false">VLOOKUP(DK$7,'[6]Curve Summary'!$A$7:$AG$161,4)</f>
        <v>41.35</v>
      </c>
      <c r="DL9" s="161" t="n">
        <f aca="false">VLOOKUP(DL$7,'[6]Curve Summary'!$A$7:$AG$161,4)</f>
        <v>42.07</v>
      </c>
      <c r="DM9" s="161" t="n">
        <f aca="false">VLOOKUP(DM$7,'[6]Curve Summary'!$A$7:$AG$161,4)</f>
        <v>43.58</v>
      </c>
      <c r="DN9" s="161" t="n">
        <f aca="false">VLOOKUP(DN$7,'[6]Curve Summary'!$A$7:$AG$161,4)</f>
        <v>42.53</v>
      </c>
      <c r="DO9" s="161" t="n">
        <f aca="false">VLOOKUP(DO$7,'[6]Curve Summary'!$A$7:$AG$161,4)</f>
        <v>41.48</v>
      </c>
      <c r="DP9" s="161" t="n">
        <f aca="false">VLOOKUP(DP$7,'[6]Curve Summary'!$A$7:$AG$161,4)</f>
        <v>38.85</v>
      </c>
      <c r="DQ9" s="161" t="n">
        <f aca="false">VLOOKUP(DQ$7,'[6]Curve Summary'!$A$7:$AG$161,4)</f>
        <v>37</v>
      </c>
      <c r="DR9" s="161" t="n">
        <f aca="false">VLOOKUP(DR$7,'[6]Curve Summary'!$A$7:$AG$161,4)</f>
        <v>37.8</v>
      </c>
      <c r="DS9" s="161" t="n">
        <f aca="false">VLOOKUP(DS$7,'[6]Curve Summary'!$A$7:$AG$161,4)</f>
        <v>46.23</v>
      </c>
      <c r="DT9" s="161" t="n">
        <f aca="false">VLOOKUP(DT$7,'[6]Curve Summary'!$A$7:$AG$161,4)</f>
        <v>50.45</v>
      </c>
      <c r="DU9" s="161" t="n">
        <f aca="false">VLOOKUP(DU$7,'[6]Curve Summary'!$A$7:$AG$161,4)</f>
        <v>44.66</v>
      </c>
      <c r="DV9" s="161" t="n">
        <f aca="false">VLOOKUP(DV$7,'[6]Curve Summary'!$A$7:$AG$161,4)</f>
        <v>43.35</v>
      </c>
      <c r="DW9" s="161" t="n">
        <f aca="false">VLOOKUP(DW$7,'[6]Curve Summary'!$A$7:$AG$161,4)</f>
        <v>41.9</v>
      </c>
      <c r="DX9" s="161" t="n">
        <f aca="false">VLOOKUP(DX$7,'[6]Curve Summary'!$A$7:$AG$161,4)</f>
        <v>42.57</v>
      </c>
      <c r="DY9" s="161" t="n">
        <f aca="false">VLOOKUP(DY$7,'[6]Curve Summary'!$A$7:$AG$161,4)</f>
        <v>44</v>
      </c>
      <c r="DZ9" s="161" t="n">
        <f aca="false">VLOOKUP(DZ$7,'[6]Curve Summary'!$A$7:$AG$161,4)</f>
        <v>43.02</v>
      </c>
      <c r="EA9" s="161" t="n">
        <f aca="false">VLOOKUP(EA$7,'[6]Curve Summary'!$A$7:$AG$161,4)</f>
        <v>42.05</v>
      </c>
      <c r="EB9" s="161" t="n">
        <f aca="false">VLOOKUP(EB$7,'[6]Curve Summary'!$A$7:$AG$161,4)</f>
        <v>39.6</v>
      </c>
      <c r="EC9" s="161" t="n">
        <f aca="false">VLOOKUP(EC$7,'[6]Curve Summary'!$A$7:$AG$161,4)</f>
        <v>37.89</v>
      </c>
      <c r="ED9" s="161" t="n">
        <f aca="false">VLOOKUP(ED$7,'[6]Curve Summary'!$A$7:$AG$161,4)</f>
        <v>38.63</v>
      </c>
      <c r="EE9" s="161" t="n">
        <f aca="false">VLOOKUP(EE$7,'[6]Curve Summary'!$A$7:$AG$161,4)</f>
        <v>46.48</v>
      </c>
      <c r="EF9" s="161" t="n">
        <f aca="false">VLOOKUP(EF$7,'[6]Curve Summary'!$A$7:$AG$161,4)</f>
        <v>50.41</v>
      </c>
      <c r="EG9" s="161" t="n">
        <f aca="false">VLOOKUP(EG$7,'[6]Curve Summary'!$A$7:$AG$161,4)</f>
        <v>45.02</v>
      </c>
      <c r="EH9" s="161" t="n">
        <f aca="false">VLOOKUP(EH$7,'[6]Curve Summary'!$A$7:$AG$161,4)</f>
        <v>43.79</v>
      </c>
      <c r="EI9" s="161" t="n">
        <f aca="false">VLOOKUP(EI$7,'[6]Curve Summary'!$A$7:$AG$161,4)</f>
        <v>42.45</v>
      </c>
      <c r="EJ9" s="161" t="n">
        <f aca="false">VLOOKUP(EJ$7,'[6]Curve Summary'!$A$7:$AG$161,4)</f>
        <v>43.07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f aca="false">'[6]Power Desk Daily Price'!$AC10</f>
        <v>21.725</v>
      </c>
      <c r="D10" s="161" t="n">
        <f aca="true">IF(ISERROR((AVERAGE(OFFSET('[6]Curve Summary'!$C$6,12,0,14,1))*14+11*'[6]Curve Summary Backup'!$C$38)/25),'[6]Curve Summary Backup'!$C$38,(AVERAGE(OFFSET('[6]Curve Summary'!$C$6,12,0,14,1))*14+11*'[6]Curve Summary Backup'!$C$38)/25)</f>
        <v>31.02</v>
      </c>
      <c r="E10" s="168" t="n">
        <f aca="false">(C10*C$5+D10*D$5)/(SUM(C$5:D$5))</f>
        <v>28.1353448275862</v>
      </c>
      <c r="F10" s="161" t="n">
        <f aca="false">AVERAGE(G10:H10)</f>
        <v>31.95</v>
      </c>
      <c r="G10" s="161" t="n">
        <f aca="false">AG10</f>
        <v>32.25</v>
      </c>
      <c r="H10" s="161" t="n">
        <f aca="false">AH10</f>
        <v>31.65</v>
      </c>
      <c r="I10" s="161" t="n">
        <f aca="false">AVERAGE(J10:K10)</f>
        <v>30.75</v>
      </c>
      <c r="J10" s="161" t="n">
        <f aca="false">AI10</f>
        <v>31.5</v>
      </c>
      <c r="K10" s="161" t="n">
        <f aca="false">AJ10</f>
        <v>30</v>
      </c>
      <c r="L10" s="161" t="n">
        <f aca="false">AK10</f>
        <v>29</v>
      </c>
      <c r="M10" s="161" t="n">
        <f aca="false">AL10</f>
        <v>31</v>
      </c>
      <c r="N10" s="161" t="n">
        <f aca="false">AVERAGE(K10:M10)</f>
        <v>30</v>
      </c>
      <c r="O10" s="161" t="n">
        <f aca="false">AVERAGE(P10:R10)</f>
        <v>47.6666666666667</v>
      </c>
      <c r="P10" s="161" t="n">
        <f aca="false">AM10</f>
        <v>45</v>
      </c>
      <c r="Q10" s="161" t="n">
        <f aca="false">AN10</f>
        <v>52.5</v>
      </c>
      <c r="R10" s="161" t="n">
        <f aca="false">AO10</f>
        <v>45.5</v>
      </c>
      <c r="S10" s="161" t="n">
        <f aca="false">AVERAGE(T10:V10)</f>
        <v>38</v>
      </c>
      <c r="T10" s="161" t="n">
        <f aca="false">AP10</f>
        <v>39</v>
      </c>
      <c r="U10" s="161" t="n">
        <f aca="false">AQ10</f>
        <v>37.5</v>
      </c>
      <c r="V10" s="161" t="n">
        <f aca="false">AR10</f>
        <v>37.5</v>
      </c>
      <c r="W10" s="168" t="n">
        <f aca="false">SUM(AG29:AR29)/SUM($AG$5:$AR$5)</f>
        <v>36.9078431372549</v>
      </c>
      <c r="X10" s="161" t="n">
        <f aca="false">SUM(AS29:BD29)/SUM($AS$5:$BD$5)</f>
        <v>42.3764705882353</v>
      </c>
      <c r="Y10" s="161" t="n">
        <f aca="false">SUM(BE29:BR29)/SUM($BE$5:$BR$5)</f>
        <v>42.7270134228188</v>
      </c>
      <c r="Z10" s="161" t="n">
        <f aca="false">SUM(BQ29:CB29)/SUM($BQ$5:$CB$5)</f>
        <v>43.1198039215686</v>
      </c>
      <c r="AA10" s="161" t="n">
        <f aca="false">SUM(CC29:DX29)/SUM($CC$5:$DX$5)</f>
        <v>44.7627941176471</v>
      </c>
      <c r="AB10" s="169" t="n">
        <f aca="false">SUM(DY29:EJ29)/SUM($DY$5:$EJ$5)</f>
        <v>46.7996875</v>
      </c>
      <c r="AC10" s="170" t="n">
        <f aca="false">(C10*C$5+D10*D$5+SUM(AG29:EJ29))/(SUM(C$5:D$5)+SUM($AG$5:$EJ$5))</f>
        <v>43.2553523850451</v>
      </c>
      <c r="AD10" s="164"/>
      <c r="AE10" s="164"/>
      <c r="AF10" s="165"/>
      <c r="AG10" s="171" t="n">
        <f aca="false">VLOOKUP(AG$7,'[6]Curve Summary'!$A$8:$AG$161,3)</f>
        <v>32.25</v>
      </c>
      <c r="AH10" s="171" t="n">
        <f aca="false">VLOOKUP(AH$7,'[6]Curve Summary'!$A$8:$AG$161,3)</f>
        <v>31.65</v>
      </c>
      <c r="AI10" s="171" t="n">
        <f aca="false">VLOOKUP(AI$7,'[6]Curve Summary'!$A$8:$AG$161,3)</f>
        <v>31.5</v>
      </c>
      <c r="AJ10" s="171" t="n">
        <f aca="false">VLOOKUP(AJ$7,'[6]Curve Summary'!$A$8:$AG$161,3)</f>
        <v>30</v>
      </c>
      <c r="AK10" s="171" t="n">
        <f aca="false">VLOOKUP(AK$7,'[6]Curve Summary'!$A$8:$AG$161,3)</f>
        <v>29</v>
      </c>
      <c r="AL10" s="171" t="n">
        <f aca="false">VLOOKUP(AL$7,'[6]Curve Summary'!$A$8:$AG$161,3)</f>
        <v>31</v>
      </c>
      <c r="AM10" s="171" t="n">
        <f aca="false">VLOOKUP(AM$7,'[6]Curve Summary'!$A$8:$AG$161,3)</f>
        <v>45</v>
      </c>
      <c r="AN10" s="171" t="n">
        <f aca="false">VLOOKUP(AN$7,'[6]Curve Summary'!$A$8:$AG$161,3)</f>
        <v>52.5</v>
      </c>
      <c r="AO10" s="171" t="n">
        <f aca="false">VLOOKUP(AO$7,'[6]Curve Summary'!$A$8:$AG$161,3)</f>
        <v>45.5</v>
      </c>
      <c r="AP10" s="171" t="n">
        <f aca="false">VLOOKUP(AP$7,'[6]Curve Summary'!$A$8:$AG$161,3)</f>
        <v>39</v>
      </c>
      <c r="AQ10" s="171" t="n">
        <f aca="false">VLOOKUP(AQ$7,'[6]Curve Summary'!$A$8:$AG$161,3)</f>
        <v>37.5</v>
      </c>
      <c r="AR10" s="171" t="n">
        <f aca="false">VLOOKUP(AR$7,'[6]Curve Summary'!$A$8:$AG$161,3)</f>
        <v>37.5</v>
      </c>
      <c r="AS10" s="171" t="n">
        <f aca="false">VLOOKUP(AS$7,'[6]Curve Summary'!$A$8:$AG$161,3)</f>
        <v>42.5</v>
      </c>
      <c r="AT10" s="171" t="n">
        <f aca="false">VLOOKUP(AT$7,'[6]Curve Summary'!$A$8:$AG$161,3)</f>
        <v>40.75</v>
      </c>
      <c r="AU10" s="171" t="n">
        <f aca="false">VLOOKUP(AU$7,'[6]Curve Summary'!$A$8:$AG$161,3)</f>
        <v>39.5</v>
      </c>
      <c r="AV10" s="171" t="n">
        <f aca="false">VLOOKUP(AV$7,'[6]Curve Summary'!$A$8:$AG$161,3)</f>
        <v>36.5</v>
      </c>
      <c r="AW10" s="171" t="n">
        <f aca="false">VLOOKUP(AW$7,'[6]Curve Summary'!$A$8:$AG$161,3)</f>
        <v>33</v>
      </c>
      <c r="AX10" s="171" t="n">
        <f aca="false">VLOOKUP(AX$7,'[6]Curve Summary'!$A$8:$AG$161,3)</f>
        <v>34.75</v>
      </c>
      <c r="AY10" s="171" t="n">
        <f aca="false">VLOOKUP(AY$7,'[6]Curve Summary'!$A$8:$AG$161,3)</f>
        <v>51.5</v>
      </c>
      <c r="AZ10" s="171" t="n">
        <f aca="false">VLOOKUP(AZ$7,'[6]Curve Summary'!$A$8:$AG$161,3)</f>
        <v>58.5</v>
      </c>
      <c r="BA10" s="171" t="n">
        <f aca="false">VLOOKUP(BA$7,'[6]Curve Summary'!$A$8:$AG$161,3)</f>
        <v>47.5</v>
      </c>
      <c r="BB10" s="171" t="n">
        <f aca="false">VLOOKUP(BB$7,'[6]Curve Summary'!$A$8:$AG$161,3)</f>
        <v>43.25</v>
      </c>
      <c r="BC10" s="171" t="n">
        <f aca="false">VLOOKUP(BC$7,'[6]Curve Summary'!$A$8:$AG$161,3)</f>
        <v>39.5</v>
      </c>
      <c r="BD10" s="171" t="n">
        <f aca="false">VLOOKUP(BD$7,'[6]Curve Summary'!$A$8:$AG$161,3)</f>
        <v>40.75</v>
      </c>
      <c r="BE10" s="171" t="n">
        <f aca="false">VLOOKUP(BE$7,'[6]Curve Summary'!$A$8:$AG$161,3)</f>
        <v>42.88</v>
      </c>
      <c r="BF10" s="171" t="n">
        <f aca="false">VLOOKUP(BF$7,'[6]Curve Summary'!$A$8:$AG$161,3)</f>
        <v>41.38</v>
      </c>
      <c r="BG10" s="171" t="n">
        <f aca="false">VLOOKUP(BG$7,'[6]Curve Summary'!$A$8:$AG$161,3)</f>
        <v>40.3</v>
      </c>
      <c r="BH10" s="171" t="n">
        <f aca="false">VLOOKUP(BH$7,'[6]Curve Summary'!$A$8:$AG$161,3)</f>
        <v>37.73</v>
      </c>
      <c r="BI10" s="171" t="n">
        <f aca="false">VLOOKUP(BI$7,'[6]Curve Summary'!$A$8:$AG$161,3)</f>
        <v>34.73</v>
      </c>
      <c r="BJ10" s="171" t="n">
        <f aca="false">VLOOKUP(BJ$7,'[6]Curve Summary'!$A$8:$AG$161,3)</f>
        <v>36.23</v>
      </c>
      <c r="BK10" s="171" t="n">
        <f aca="false">VLOOKUP(BK$7,'[6]Curve Summary'!$A$8:$AG$161,3)</f>
        <v>50.6</v>
      </c>
      <c r="BL10" s="171" t="n">
        <f aca="false">VLOOKUP(BL$7,'[6]Curve Summary'!$A$8:$AG$161,3)</f>
        <v>56.61</v>
      </c>
      <c r="BM10" s="171" t="n">
        <f aca="false">VLOOKUP(BM$7,'[6]Curve Summary'!$A$8:$AG$161,3)</f>
        <v>47.17</v>
      </c>
      <c r="BN10" s="171" t="n">
        <f aca="false">VLOOKUP(BN$7,'[6]Curve Summary'!$A$8:$AG$161,3)</f>
        <v>43.52</v>
      </c>
      <c r="BO10" s="171" t="n">
        <f aca="false">VLOOKUP(BO$7,'[6]Curve Summary'!$A$8:$AG$161,3)</f>
        <v>40.31</v>
      </c>
      <c r="BP10" s="171" t="n">
        <f aca="false">VLOOKUP(BP$7,'[6]Curve Summary'!$A$8:$AG$161,3)</f>
        <v>41.38</v>
      </c>
      <c r="BQ10" s="171" t="n">
        <f aca="false">VLOOKUP(BQ$7,'[6]Curve Summary'!$A$8:$AG$161,3)</f>
        <v>43.19</v>
      </c>
      <c r="BR10" s="171" t="n">
        <f aca="false">VLOOKUP(BR$7,'[6]Curve Summary'!$A$8:$AG$161,3)</f>
        <v>41.91</v>
      </c>
      <c r="BS10" s="171" t="n">
        <f aca="false">VLOOKUP(BS$7,'[6]Curve Summary'!$A$8:$AG$161,3)</f>
        <v>40.99</v>
      </c>
      <c r="BT10" s="171" t="n">
        <f aca="false">VLOOKUP(BT$7,'[6]Curve Summary'!$A$8:$AG$161,3)</f>
        <v>38.79</v>
      </c>
      <c r="BU10" s="171" t="n">
        <f aca="false">VLOOKUP(BU$7,'[6]Curve Summary'!$A$8:$AG$161,3)</f>
        <v>36.22</v>
      </c>
      <c r="BV10" s="171" t="n">
        <f aca="false">VLOOKUP(BV$7,'[6]Curve Summary'!$A$8:$AG$161,3)</f>
        <v>37.51</v>
      </c>
      <c r="BW10" s="171" t="n">
        <f aca="false">VLOOKUP(BW$7,'[6]Curve Summary'!$A$8:$AG$161,3)</f>
        <v>49.83</v>
      </c>
      <c r="BX10" s="171" t="n">
        <f aca="false">VLOOKUP(BX$7,'[6]Curve Summary'!$A$8:$AG$161,3)</f>
        <v>54.98</v>
      </c>
      <c r="BY10" s="171" t="n">
        <f aca="false">VLOOKUP(BY$7,'[6]Curve Summary'!$A$8:$AG$161,3)</f>
        <v>46.89</v>
      </c>
      <c r="BZ10" s="171" t="n">
        <f aca="false">VLOOKUP(BZ$7,'[6]Curve Summary'!$A$8:$AG$161,3)</f>
        <v>43.77</v>
      </c>
      <c r="CA10" s="171" t="n">
        <f aca="false">VLOOKUP(CA$7,'[6]Curve Summary'!$A$8:$AG$161,3)</f>
        <v>41.02</v>
      </c>
      <c r="CB10" s="171" t="n">
        <f aca="false">VLOOKUP(CB$7,'[6]Curve Summary'!$A$8:$AG$161,3)</f>
        <v>41.94</v>
      </c>
      <c r="CC10" s="171" t="n">
        <f aca="false">VLOOKUP(CC$7,'[6]Curve Summary'!$A$8:$AG$161,3)</f>
        <v>43.66</v>
      </c>
      <c r="CD10" s="171" t="n">
        <f aca="false">VLOOKUP(CD$7,'[6]Curve Summary'!$A$8:$AG$161,3)</f>
        <v>42.5</v>
      </c>
      <c r="CE10" s="171" t="n">
        <f aca="false">VLOOKUP(CE$7,'[6]Curve Summary'!$A$8:$AG$161,3)</f>
        <v>41.67</v>
      </c>
      <c r="CF10" s="171" t="n">
        <f aca="false">VLOOKUP(CF$7,'[6]Curve Summary'!$A$8:$AG$161,3)</f>
        <v>39.67</v>
      </c>
      <c r="CG10" s="171" t="n">
        <f aca="false">VLOOKUP(CG$7,'[6]Curve Summary'!$A$8:$AG$161,3)</f>
        <v>37.33</v>
      </c>
      <c r="CH10" s="171" t="n">
        <f aca="false">VLOOKUP(CH$7,'[6]Curve Summary'!$A$8:$AG$161,3)</f>
        <v>38.51</v>
      </c>
      <c r="CI10" s="171" t="n">
        <f aca="false">VLOOKUP(CI$7,'[6]Curve Summary'!$A$8:$AG$161,3)</f>
        <v>49.73</v>
      </c>
      <c r="CJ10" s="171" t="n">
        <f aca="false">VLOOKUP(CJ$7,'[6]Curve Summary'!$A$8:$AG$161,3)</f>
        <v>54.42</v>
      </c>
      <c r="CK10" s="171" t="n">
        <f aca="false">VLOOKUP(CK$7,'[6]Curve Summary'!$A$8:$AG$161,3)</f>
        <v>47.07</v>
      </c>
      <c r="CL10" s="171" t="n">
        <f aca="false">VLOOKUP(CL$7,'[6]Curve Summary'!$A$8:$AG$161,3)</f>
        <v>44.23</v>
      </c>
      <c r="CM10" s="171" t="n">
        <f aca="false">VLOOKUP(CM$7,'[6]Curve Summary'!$A$8:$AG$161,3)</f>
        <v>41.72</v>
      </c>
      <c r="CN10" s="171" t="n">
        <f aca="false">VLOOKUP(CN$7,'[6]Curve Summary'!$A$8:$AG$161,3)</f>
        <v>42.57</v>
      </c>
      <c r="CO10" s="171" t="n">
        <f aca="false">VLOOKUP(CO$7,'[6]Curve Summary'!$A$8:$AG$161,3)</f>
        <v>44.4</v>
      </c>
      <c r="CP10" s="171" t="n">
        <f aca="false">VLOOKUP(CP$7,'[6]Curve Summary'!$A$8:$AG$161,3)</f>
        <v>43.34</v>
      </c>
      <c r="CQ10" s="171" t="n">
        <f aca="false">VLOOKUP(CQ$7,'[6]Curve Summary'!$A$8:$AG$161,3)</f>
        <v>42.58</v>
      </c>
      <c r="CR10" s="171" t="n">
        <f aca="false">VLOOKUP(CR$7,'[6]Curve Summary'!$A$8:$AG$161,3)</f>
        <v>40.75</v>
      </c>
      <c r="CS10" s="171" t="n">
        <f aca="false">VLOOKUP(CS$7,'[6]Curve Summary'!$A$8:$AG$161,3)</f>
        <v>38.61</v>
      </c>
      <c r="CT10" s="171" t="n">
        <f aca="false">VLOOKUP(CT$7,'[6]Curve Summary'!$A$8:$AG$161,3)</f>
        <v>39.69</v>
      </c>
      <c r="CU10" s="171" t="n">
        <f aca="false">VLOOKUP(CU$7,'[6]Curve Summary'!$A$8:$AG$161,3)</f>
        <v>49.96</v>
      </c>
      <c r="CV10" s="171" t="n">
        <f aca="false">VLOOKUP(CV$7,'[6]Curve Summary'!$A$8:$AG$161,3)</f>
        <v>54.26</v>
      </c>
      <c r="CW10" s="171" t="n">
        <f aca="false">VLOOKUP(CW$7,'[6]Curve Summary'!$A$8:$AG$161,3)</f>
        <v>47.52</v>
      </c>
      <c r="CX10" s="171" t="n">
        <f aca="false">VLOOKUP(CX$7,'[6]Curve Summary'!$A$8:$AG$161,3)</f>
        <v>44.93</v>
      </c>
      <c r="CY10" s="171" t="n">
        <f aca="false">VLOOKUP(CY$7,'[6]Curve Summary'!$A$8:$AG$161,3)</f>
        <v>42.63</v>
      </c>
      <c r="CZ10" s="171" t="n">
        <f aca="false">VLOOKUP(CZ$7,'[6]Curve Summary'!$A$8:$AG$161,3)</f>
        <v>43.41</v>
      </c>
      <c r="DA10" s="171" t="n">
        <f aca="false">VLOOKUP(DA$7,'[6]Curve Summary'!$A$8:$AG$161,3)</f>
        <v>45.14</v>
      </c>
      <c r="DB10" s="171" t="n">
        <f aca="false">VLOOKUP(DB$7,'[6]Curve Summary'!$A$8:$AG$161,3)</f>
        <v>44.14</v>
      </c>
      <c r="DC10" s="171" t="n">
        <f aca="false">VLOOKUP(DC$7,'[6]Curve Summary'!$A$8:$AG$161,3)</f>
        <v>43.44</v>
      </c>
      <c r="DD10" s="171" t="n">
        <f aca="false">VLOOKUP(DD$7,'[6]Curve Summary'!$A$8:$AG$161,3)</f>
        <v>41.72</v>
      </c>
      <c r="DE10" s="171" t="n">
        <f aca="false">VLOOKUP(DE$7,'[6]Curve Summary'!$A$8:$AG$161,3)</f>
        <v>39.73</v>
      </c>
      <c r="DF10" s="171" t="n">
        <f aca="false">VLOOKUP(DF$7,'[6]Curve Summary'!$A$8:$AG$161,3)</f>
        <v>40.74</v>
      </c>
      <c r="DG10" s="171" t="n">
        <f aca="false">VLOOKUP(DG$7,'[6]Curve Summary'!$A$8:$AG$161,3)</f>
        <v>50.35</v>
      </c>
      <c r="DH10" s="171" t="n">
        <f aca="false">VLOOKUP(DH$7,'[6]Curve Summary'!$A$8:$AG$161,3)</f>
        <v>54.38</v>
      </c>
      <c r="DI10" s="171" t="n">
        <f aca="false">VLOOKUP(DI$7,'[6]Curve Summary'!$A$8:$AG$161,3)</f>
        <v>48.08</v>
      </c>
      <c r="DJ10" s="171" t="n">
        <f aca="false">VLOOKUP(DJ$7,'[6]Curve Summary'!$A$8:$AG$161,3)</f>
        <v>45.65</v>
      </c>
      <c r="DK10" s="171" t="n">
        <f aca="false">VLOOKUP(DK$7,'[6]Curve Summary'!$A$8:$AG$161,3)</f>
        <v>43.5</v>
      </c>
      <c r="DL10" s="171" t="n">
        <f aca="false">VLOOKUP(DL$7,'[6]Curve Summary'!$A$8:$AG$161,3)</f>
        <v>44.23</v>
      </c>
      <c r="DM10" s="171" t="n">
        <f aca="false">VLOOKUP(DM$7,'[6]Curve Summary'!$A$8:$AG$161,3)</f>
        <v>45.98</v>
      </c>
      <c r="DN10" s="171" t="n">
        <f aca="false">VLOOKUP(DN$7,'[6]Curve Summary'!$A$8:$AG$161,3)</f>
        <v>45.05</v>
      </c>
      <c r="DO10" s="171" t="n">
        <f aca="false">VLOOKUP(DO$7,'[6]Curve Summary'!$A$8:$AG$161,3)</f>
        <v>44.39</v>
      </c>
      <c r="DP10" s="171" t="n">
        <f aca="false">VLOOKUP(DP$7,'[6]Curve Summary'!$A$8:$AG$161,3)</f>
        <v>42.78</v>
      </c>
      <c r="DQ10" s="171" t="n">
        <f aca="false">VLOOKUP(DQ$7,'[6]Curve Summary'!$A$8:$AG$161,3)</f>
        <v>40.91</v>
      </c>
      <c r="DR10" s="171" t="n">
        <f aca="false">VLOOKUP(DR$7,'[6]Curve Summary'!$A$8:$AG$161,3)</f>
        <v>41.86</v>
      </c>
      <c r="DS10" s="171" t="n">
        <f aca="false">VLOOKUP(DS$7,'[6]Curve Summary'!$A$8:$AG$161,3)</f>
        <v>50.87</v>
      </c>
      <c r="DT10" s="171" t="n">
        <f aca="false">VLOOKUP(DT$7,'[6]Curve Summary'!$A$8:$AG$161,3)</f>
        <v>54.64</v>
      </c>
      <c r="DU10" s="171" t="n">
        <f aca="false">VLOOKUP(DU$7,'[6]Curve Summary'!$A$8:$AG$161,3)</f>
        <v>48.74</v>
      </c>
      <c r="DV10" s="171" t="n">
        <f aca="false">VLOOKUP(DV$7,'[6]Curve Summary'!$A$8:$AG$161,3)</f>
        <v>46.46</v>
      </c>
      <c r="DW10" s="171" t="n">
        <f aca="false">VLOOKUP(DW$7,'[6]Curve Summary'!$A$8:$AG$161,3)</f>
        <v>44.46</v>
      </c>
      <c r="DX10" s="171" t="n">
        <f aca="false">VLOOKUP(DX$7,'[6]Curve Summary'!$A$8:$AG$161,3)</f>
        <v>45.14</v>
      </c>
      <c r="DY10" s="171" t="n">
        <f aca="false">VLOOKUP(DY$7,'[6]Curve Summary'!$A$8:$AG$161,3)</f>
        <v>46.82</v>
      </c>
      <c r="DZ10" s="171" t="n">
        <f aca="false">VLOOKUP(DZ$7,'[6]Curve Summary'!$A$8:$AG$161,3)</f>
        <v>45.95</v>
      </c>
      <c r="EA10" s="171" t="n">
        <f aca="false">VLOOKUP(EA$7,'[6]Curve Summary'!$A$8:$AG$161,3)</f>
        <v>45.33</v>
      </c>
      <c r="EB10" s="171" t="n">
        <f aca="false">VLOOKUP(EB$7,'[6]Curve Summary'!$A$8:$AG$161,3)</f>
        <v>43.83</v>
      </c>
      <c r="EC10" s="171" t="n">
        <f aca="false">VLOOKUP(EC$7,'[6]Curve Summary'!$A$8:$AG$161,3)</f>
        <v>42.08</v>
      </c>
      <c r="ED10" s="171" t="n">
        <f aca="false">VLOOKUP(ED$7,'[6]Curve Summary'!$A$8:$AG$161,3)</f>
        <v>42.97</v>
      </c>
      <c r="EE10" s="171" t="n">
        <f aca="false">VLOOKUP(EE$7,'[6]Curve Summary'!$A$8:$AG$161,3)</f>
        <v>51.41</v>
      </c>
      <c r="EF10" s="171" t="n">
        <f aca="false">VLOOKUP(EF$7,'[6]Curve Summary'!$A$8:$AG$161,3)</f>
        <v>54.95</v>
      </c>
      <c r="EG10" s="171" t="n">
        <f aca="false">VLOOKUP(EG$7,'[6]Curve Summary'!$A$8:$AG$161,3)</f>
        <v>49.42</v>
      </c>
      <c r="EH10" s="171" t="n">
        <f aca="false">VLOOKUP(EH$7,'[6]Curve Summary'!$A$8:$AG$161,3)</f>
        <v>47.28</v>
      </c>
      <c r="EI10" s="171" t="n">
        <f aca="false">VLOOKUP(EI$7,'[6]Curve Summary'!$A$8:$AG$161,3)</f>
        <v>45.4</v>
      </c>
      <c r="EJ10" s="171" t="n">
        <f aca="false">VLOOKUP(EJ$7,'[6]Curve Summary'!$A$8:$AG$161,3)</f>
        <v>46.04</v>
      </c>
    </row>
    <row r="11" customFormat="false" ht="13.7" hidden="false" customHeight="true" outlineLevel="0" collapsed="false">
      <c r="A11" s="166" t="s">
        <v>77</v>
      </c>
      <c r="B11" s="136"/>
      <c r="C11" s="161" t="n">
        <f aca="false">'[6]Power Desk Daily Price'!$AC11</f>
        <v>22.525</v>
      </c>
      <c r="D11" s="161" t="n">
        <f aca="true">IF(ISERROR((AVERAGE(OFFSET('[6]Curve Summary'!$E$6,12,0,14,1))*14+11*'[6]Curve Summary Backup'!$E$38)/25),'[6]Curve Summary Backup'!$E$38,(AVERAGE(OFFSET('[6]Curve Summary'!$E$6,12,0,14,1))*14+11*'[6]Curve Summary Backup'!$E$38)/25)</f>
        <v>31.25</v>
      </c>
      <c r="E11" s="168" t="n">
        <f aca="false">(C11*C$5+D11*D$5)/(SUM(C$5:D$5))</f>
        <v>28.5422413793103</v>
      </c>
      <c r="F11" s="161" t="n">
        <f aca="false">AVERAGE(G11:H11)</f>
        <v>32.825</v>
      </c>
      <c r="G11" s="161" t="n">
        <f aca="false">AG11</f>
        <v>33.15</v>
      </c>
      <c r="H11" s="161" t="n">
        <f aca="false">AH11</f>
        <v>32.5</v>
      </c>
      <c r="I11" s="161" t="n">
        <f aca="false">AVERAGE(J11:K11)</f>
        <v>30.6</v>
      </c>
      <c r="J11" s="161" t="n">
        <f aca="false">AI11</f>
        <v>32</v>
      </c>
      <c r="K11" s="161" t="n">
        <f aca="false">AJ11</f>
        <v>29.2</v>
      </c>
      <c r="L11" s="161" t="n">
        <f aca="false">AK11</f>
        <v>28.95</v>
      </c>
      <c r="M11" s="161" t="n">
        <f aca="false">AL11</f>
        <v>35.45</v>
      </c>
      <c r="N11" s="161" t="n">
        <f aca="false">AVERAGE(K11:M11)</f>
        <v>31.2</v>
      </c>
      <c r="O11" s="161" t="n">
        <f aca="false">AVERAGE(P11:R11)</f>
        <v>49.75</v>
      </c>
      <c r="P11" s="161" t="n">
        <f aca="false">AM11</f>
        <v>48</v>
      </c>
      <c r="Q11" s="161" t="n">
        <f aca="false">AN11</f>
        <v>54.25</v>
      </c>
      <c r="R11" s="161" t="n">
        <f aca="false">AO11</f>
        <v>47</v>
      </c>
      <c r="S11" s="161" t="n">
        <f aca="false">AVERAGE(T11:V11)</f>
        <v>38.9</v>
      </c>
      <c r="T11" s="161" t="n">
        <f aca="false">AP11</f>
        <v>37.9</v>
      </c>
      <c r="U11" s="161" t="n">
        <f aca="false">AQ11</f>
        <v>38.9</v>
      </c>
      <c r="V11" s="161" t="n">
        <f aca="false">AR11</f>
        <v>39.9</v>
      </c>
      <c r="W11" s="168" t="n">
        <f aca="false">SUM(AG30:AR30)/SUM($AG$5:$AR$5)</f>
        <v>38.1047058823529</v>
      </c>
      <c r="X11" s="161" t="n">
        <f aca="false">SUM(AS30:BD30)/SUM($AS$5:$BD$5)</f>
        <v>43.5160784313726</v>
      </c>
      <c r="Y11" s="161" t="n">
        <f aca="false">SUM(BE30:BR30)/SUM($BE$5:$BR$5)</f>
        <v>43.6618456375839</v>
      </c>
      <c r="Z11" s="161" t="n">
        <f aca="false">SUM(BQ30:CB30)/SUM($BQ$5:$CB$5)</f>
        <v>44.3782352941176</v>
      </c>
      <c r="AA11" s="161" t="n">
        <f aca="false">SUM(CC30:DX30)/SUM($CC$5:$DX$5)</f>
        <v>44.9971764705882</v>
      </c>
      <c r="AB11" s="169" t="n">
        <f aca="false">SUM(DY30:EJ30)/SUM($DY$5:$EJ$5)</f>
        <v>45.58609375</v>
      </c>
      <c r="AC11" s="170" t="n">
        <f aca="false">(C11*C$5+D11*D$5+SUM(AG30:EJ30))/(SUM(C$5:D$5)+SUM($AG$5:$EJ$5))</f>
        <v>43.7597915771379</v>
      </c>
      <c r="AD11" s="164"/>
      <c r="AE11" s="164"/>
      <c r="AF11" s="165"/>
      <c r="AG11" s="171" t="n">
        <f aca="false">VLOOKUP(AG$7,'[6]Curve Summary'!$A$8:$AG$161,5)</f>
        <v>33.15</v>
      </c>
      <c r="AH11" s="171" t="n">
        <f aca="false">VLOOKUP(AH$7,'[6]Curve Summary'!$A$8:$AG$161,5)</f>
        <v>32.5</v>
      </c>
      <c r="AI11" s="171" t="n">
        <f aca="false">VLOOKUP(AI$7,'[6]Curve Summary'!$A$8:$AG$161,5)</f>
        <v>32</v>
      </c>
      <c r="AJ11" s="171" t="n">
        <f aca="false">VLOOKUP(AJ$7,'[6]Curve Summary'!$A$8:$AG$161,5)</f>
        <v>29.2</v>
      </c>
      <c r="AK11" s="171" t="n">
        <f aca="false">VLOOKUP(AK$7,'[6]Curve Summary'!$A$8:$AG$161,5)</f>
        <v>28.95</v>
      </c>
      <c r="AL11" s="171" t="n">
        <f aca="false">VLOOKUP(AL$7,'[6]Curve Summary'!$A$8:$AG$161,5)</f>
        <v>35.45</v>
      </c>
      <c r="AM11" s="171" t="n">
        <f aca="false">VLOOKUP(AM$7,'[6]Curve Summary'!$A$8:$AG$161,5)</f>
        <v>48</v>
      </c>
      <c r="AN11" s="171" t="n">
        <f aca="false">VLOOKUP(AN$7,'[6]Curve Summary'!$A$8:$AG$161,5)</f>
        <v>54.25</v>
      </c>
      <c r="AO11" s="171" t="n">
        <f aca="false">VLOOKUP(AO$7,'[6]Curve Summary'!$A$8:$AG$161,5)</f>
        <v>47</v>
      </c>
      <c r="AP11" s="171" t="n">
        <f aca="false">VLOOKUP(AP$7,'[6]Curve Summary'!$A$8:$AG$161,5)</f>
        <v>37.9</v>
      </c>
      <c r="AQ11" s="171" t="n">
        <f aca="false">VLOOKUP(AQ$7,'[6]Curve Summary'!$A$8:$AG$161,5)</f>
        <v>38.9</v>
      </c>
      <c r="AR11" s="171" t="n">
        <f aca="false">VLOOKUP(AR$7,'[6]Curve Summary'!$A$8:$AG$161,5)</f>
        <v>39.9</v>
      </c>
      <c r="AS11" s="171" t="n">
        <f aca="false">VLOOKUP(AS$7,'[6]Curve Summary'!$A$8:$AG$161,5)</f>
        <v>41.8</v>
      </c>
      <c r="AT11" s="171" t="n">
        <f aca="false">VLOOKUP(AT$7,'[6]Curve Summary'!$A$8:$AG$161,5)</f>
        <v>39.8</v>
      </c>
      <c r="AU11" s="171" t="n">
        <f aca="false">VLOOKUP(AU$7,'[6]Curve Summary'!$A$8:$AG$161,5)</f>
        <v>37.8</v>
      </c>
      <c r="AV11" s="171" t="n">
        <f aca="false">VLOOKUP(AV$7,'[6]Curve Summary'!$A$8:$AG$161,5)</f>
        <v>35.75</v>
      </c>
      <c r="AW11" s="171" t="n">
        <f aca="false">VLOOKUP(AW$7,'[6]Curve Summary'!$A$8:$AG$161,5)</f>
        <v>36.25</v>
      </c>
      <c r="AX11" s="171" t="n">
        <f aca="false">VLOOKUP(AX$7,'[6]Curve Summary'!$A$8:$AG$161,5)</f>
        <v>41.25</v>
      </c>
      <c r="AY11" s="171" t="n">
        <f aca="false">VLOOKUP(AY$7,'[6]Curve Summary'!$A$8:$AG$161,5)</f>
        <v>51.75</v>
      </c>
      <c r="AZ11" s="171" t="n">
        <f aca="false">VLOOKUP(AZ$7,'[6]Curve Summary'!$A$8:$AG$161,5)</f>
        <v>60.25</v>
      </c>
      <c r="BA11" s="171" t="n">
        <f aca="false">VLOOKUP(BA$7,'[6]Curve Summary'!$A$8:$AG$161,5)</f>
        <v>55.25</v>
      </c>
      <c r="BB11" s="171" t="n">
        <f aca="false">VLOOKUP(BB$7,'[6]Curve Summary'!$A$8:$AG$161,5)</f>
        <v>38.8</v>
      </c>
      <c r="BC11" s="171" t="n">
        <f aca="false">VLOOKUP(BC$7,'[6]Curve Summary'!$A$8:$AG$161,5)</f>
        <v>40.8</v>
      </c>
      <c r="BD11" s="171" t="n">
        <f aca="false">VLOOKUP(BD$7,'[6]Curve Summary'!$A$8:$AG$161,5)</f>
        <v>42.8</v>
      </c>
      <c r="BE11" s="171" t="n">
        <f aca="false">VLOOKUP(BE$7,'[6]Curve Summary'!$A$8:$AG$161,5)</f>
        <v>42.27</v>
      </c>
      <c r="BF11" s="171" t="n">
        <f aca="false">VLOOKUP(BF$7,'[6]Curve Summary'!$A$8:$AG$161,5)</f>
        <v>40.24</v>
      </c>
      <c r="BG11" s="171" t="n">
        <f aca="false">VLOOKUP(BG$7,'[6]Curve Summary'!$A$8:$AG$161,5)</f>
        <v>38.21</v>
      </c>
      <c r="BH11" s="171" t="n">
        <f aca="false">VLOOKUP(BH$7,'[6]Curve Summary'!$A$8:$AG$161,5)</f>
        <v>36.13</v>
      </c>
      <c r="BI11" s="171" t="n">
        <f aca="false">VLOOKUP(BI$7,'[6]Curve Summary'!$A$8:$AG$161,5)</f>
        <v>36.63</v>
      </c>
      <c r="BJ11" s="171" t="n">
        <f aca="false">VLOOKUP(BJ$7,'[6]Curve Summary'!$A$8:$AG$161,5)</f>
        <v>41.68</v>
      </c>
      <c r="BK11" s="171" t="n">
        <f aca="false">VLOOKUP(BK$7,'[6]Curve Summary'!$A$8:$AG$161,5)</f>
        <v>52.27</v>
      </c>
      <c r="BL11" s="171" t="n">
        <f aca="false">VLOOKUP(BL$7,'[6]Curve Summary'!$A$8:$AG$161,5)</f>
        <v>60.85</v>
      </c>
      <c r="BM11" s="171" t="n">
        <f aca="false">VLOOKUP(BM$7,'[6]Curve Summary'!$A$8:$AG$161,5)</f>
        <v>55.79</v>
      </c>
      <c r="BN11" s="171" t="n">
        <f aca="false">VLOOKUP(BN$7,'[6]Curve Summary'!$A$8:$AG$161,5)</f>
        <v>39.17</v>
      </c>
      <c r="BO11" s="171" t="n">
        <f aca="false">VLOOKUP(BO$7,'[6]Curve Summary'!$A$8:$AG$161,5)</f>
        <v>41.18</v>
      </c>
      <c r="BP11" s="171" t="n">
        <f aca="false">VLOOKUP(BP$7,'[6]Curve Summary'!$A$8:$AG$161,5)</f>
        <v>43.19</v>
      </c>
      <c r="BQ11" s="171" t="n">
        <f aca="false">VLOOKUP(BQ$7,'[6]Curve Summary'!$A$8:$AG$161,5)</f>
        <v>42.63</v>
      </c>
      <c r="BR11" s="171" t="n">
        <f aca="false">VLOOKUP(BR$7,'[6]Curve Summary'!$A$8:$AG$161,5)</f>
        <v>40.58</v>
      </c>
      <c r="BS11" s="171" t="n">
        <f aca="false">VLOOKUP(BS$7,'[6]Curve Summary'!$A$8:$AG$161,5)</f>
        <v>38.53</v>
      </c>
      <c r="BT11" s="171" t="n">
        <f aca="false">VLOOKUP(BT$7,'[6]Curve Summary'!$A$8:$AG$161,5)</f>
        <v>36.43</v>
      </c>
      <c r="BU11" s="171" t="n">
        <f aca="false">VLOOKUP(BU$7,'[6]Curve Summary'!$A$8:$AG$161,5)</f>
        <v>36.93</v>
      </c>
      <c r="BV11" s="171" t="n">
        <f aca="false">VLOOKUP(BV$7,'[6]Curve Summary'!$A$8:$AG$161,5)</f>
        <v>42.01</v>
      </c>
      <c r="BW11" s="171" t="n">
        <f aca="false">VLOOKUP(BW$7,'[6]Curve Summary'!$A$8:$AG$161,5)</f>
        <v>52.69</v>
      </c>
      <c r="BX11" s="171" t="n">
        <f aca="false">VLOOKUP(BX$7,'[6]Curve Summary'!$A$8:$AG$161,5)</f>
        <v>61.32</v>
      </c>
      <c r="BY11" s="171" t="n">
        <f aca="false">VLOOKUP(BY$7,'[6]Curve Summary'!$A$8:$AG$161,5)</f>
        <v>56.22</v>
      </c>
      <c r="BZ11" s="171" t="n">
        <f aca="false">VLOOKUP(BZ$7,'[6]Curve Summary'!$A$8:$AG$161,5)</f>
        <v>39.47</v>
      </c>
      <c r="CA11" s="171" t="n">
        <f aca="false">VLOOKUP(CA$7,'[6]Curve Summary'!$A$8:$AG$161,5)</f>
        <v>41.49</v>
      </c>
      <c r="CB11" s="171" t="n">
        <f aca="false">VLOOKUP(CB$7,'[6]Curve Summary'!$A$8:$AG$161,5)</f>
        <v>43.51</v>
      </c>
      <c r="CC11" s="171" t="n">
        <f aca="false">VLOOKUP(CC$7,'[6]Curve Summary'!$A$8:$AG$161,5)</f>
        <v>42.92</v>
      </c>
      <c r="CD11" s="171" t="n">
        <f aca="false">VLOOKUP(CD$7,'[6]Curve Summary'!$A$8:$AG$161,5)</f>
        <v>40.86</v>
      </c>
      <c r="CE11" s="171" t="n">
        <f aca="false">VLOOKUP(CE$7,'[6]Curve Summary'!$A$8:$AG$161,5)</f>
        <v>38.79</v>
      </c>
      <c r="CF11" s="171" t="n">
        <f aca="false">VLOOKUP(CF$7,'[6]Curve Summary'!$A$8:$AG$161,5)</f>
        <v>36.68</v>
      </c>
      <c r="CG11" s="171" t="n">
        <f aca="false">VLOOKUP(CG$7,'[6]Curve Summary'!$A$8:$AG$161,5)</f>
        <v>37.18</v>
      </c>
      <c r="CH11" s="171" t="n">
        <f aca="false">VLOOKUP(CH$7,'[6]Curve Summary'!$A$8:$AG$161,5)</f>
        <v>42.29</v>
      </c>
      <c r="CI11" s="171" t="n">
        <f aca="false">VLOOKUP(CI$7,'[6]Curve Summary'!$A$8:$AG$161,5)</f>
        <v>53.04</v>
      </c>
      <c r="CJ11" s="171" t="n">
        <f aca="false">VLOOKUP(CJ$7,'[6]Curve Summary'!$A$8:$AG$161,5)</f>
        <v>61.74</v>
      </c>
      <c r="CK11" s="171" t="n">
        <f aca="false">VLOOKUP(CK$7,'[6]Curve Summary'!$A$8:$AG$161,5)</f>
        <v>56.6</v>
      </c>
      <c r="CL11" s="171" t="n">
        <f aca="false">VLOOKUP(CL$7,'[6]Curve Summary'!$A$8:$AG$161,5)</f>
        <v>39.73</v>
      </c>
      <c r="CM11" s="171" t="n">
        <f aca="false">VLOOKUP(CM$7,'[6]Curve Summary'!$A$8:$AG$161,5)</f>
        <v>41.77</v>
      </c>
      <c r="CN11" s="171" t="n">
        <f aca="false">VLOOKUP(CN$7,'[6]Curve Summary'!$A$8:$AG$161,5)</f>
        <v>43.8</v>
      </c>
      <c r="CO11" s="171" t="n">
        <f aca="false">VLOOKUP(CO$7,'[6]Curve Summary'!$A$8:$AG$161,5)</f>
        <v>43.23</v>
      </c>
      <c r="CP11" s="171" t="n">
        <f aca="false">VLOOKUP(CP$7,'[6]Curve Summary'!$A$8:$AG$161,5)</f>
        <v>41.15</v>
      </c>
      <c r="CQ11" s="171" t="n">
        <f aca="false">VLOOKUP(CQ$7,'[6]Curve Summary'!$A$8:$AG$161,5)</f>
        <v>39.06</v>
      </c>
      <c r="CR11" s="171" t="n">
        <f aca="false">VLOOKUP(CR$7,'[6]Curve Summary'!$A$8:$AG$161,5)</f>
        <v>36.93</v>
      </c>
      <c r="CS11" s="171" t="n">
        <f aca="false">VLOOKUP(CS$7,'[6]Curve Summary'!$A$8:$AG$161,5)</f>
        <v>37.43</v>
      </c>
      <c r="CT11" s="171" t="n">
        <f aca="false">VLOOKUP(CT$7,'[6]Curve Summary'!$A$8:$AG$161,5)</f>
        <v>42.58</v>
      </c>
      <c r="CU11" s="171" t="n">
        <f aca="false">VLOOKUP(CU$7,'[6]Curve Summary'!$A$8:$AG$161,5)</f>
        <v>53.39</v>
      </c>
      <c r="CV11" s="171" t="n">
        <f aca="false">VLOOKUP(CV$7,'[6]Curve Summary'!$A$8:$AG$161,5)</f>
        <v>62.14</v>
      </c>
      <c r="CW11" s="171" t="n">
        <f aca="false">VLOOKUP(CW$7,'[6]Curve Summary'!$A$8:$AG$161,5)</f>
        <v>56.96</v>
      </c>
      <c r="CX11" s="171" t="n">
        <f aca="false">VLOOKUP(CX$7,'[6]Curve Summary'!$A$8:$AG$161,5)</f>
        <v>39.98</v>
      </c>
      <c r="CY11" s="171" t="n">
        <f aca="false">VLOOKUP(CY$7,'[6]Curve Summary'!$A$8:$AG$161,5)</f>
        <v>42.03</v>
      </c>
      <c r="CZ11" s="171" t="n">
        <f aca="false">VLOOKUP(CZ$7,'[6]Curve Summary'!$A$8:$AG$161,5)</f>
        <v>44.07</v>
      </c>
      <c r="DA11" s="171" t="n">
        <f aca="false">VLOOKUP(DA$7,'[6]Curve Summary'!$A$8:$AG$161,5)</f>
        <v>43.49</v>
      </c>
      <c r="DB11" s="171" t="n">
        <f aca="false">VLOOKUP(DB$7,'[6]Curve Summary'!$A$8:$AG$161,5)</f>
        <v>41.39</v>
      </c>
      <c r="DC11" s="171" t="n">
        <f aca="false">VLOOKUP(DC$7,'[6]Curve Summary'!$A$8:$AG$161,5)</f>
        <v>39.29</v>
      </c>
      <c r="DD11" s="171" t="n">
        <f aca="false">VLOOKUP(DD$7,'[6]Curve Summary'!$A$8:$AG$161,5)</f>
        <v>37.14</v>
      </c>
      <c r="DE11" s="171" t="n">
        <f aca="false">VLOOKUP(DE$7,'[6]Curve Summary'!$A$8:$AG$161,5)</f>
        <v>37.64</v>
      </c>
      <c r="DF11" s="171" t="n">
        <f aca="false">VLOOKUP(DF$7,'[6]Curve Summary'!$A$8:$AG$161,5)</f>
        <v>42.81</v>
      </c>
      <c r="DG11" s="171" t="n">
        <f aca="false">VLOOKUP(DG$7,'[6]Curve Summary'!$A$8:$AG$161,5)</f>
        <v>53.69</v>
      </c>
      <c r="DH11" s="171" t="n">
        <f aca="false">VLOOKUP(DH$7,'[6]Curve Summary'!$A$8:$AG$161,5)</f>
        <v>62.47</v>
      </c>
      <c r="DI11" s="171" t="n">
        <f aca="false">VLOOKUP(DI$7,'[6]Curve Summary'!$A$8:$AG$161,5)</f>
        <v>57.26</v>
      </c>
      <c r="DJ11" s="171" t="n">
        <f aca="false">VLOOKUP(DJ$7,'[6]Curve Summary'!$A$8:$AG$161,5)</f>
        <v>40.19</v>
      </c>
      <c r="DK11" s="171" t="n">
        <f aca="false">VLOOKUP(DK$7,'[6]Curve Summary'!$A$8:$AG$161,5)</f>
        <v>42.24</v>
      </c>
      <c r="DL11" s="171" t="n">
        <f aca="false">VLOOKUP(DL$7,'[6]Curve Summary'!$A$8:$AG$161,5)</f>
        <v>44.29</v>
      </c>
      <c r="DM11" s="171" t="n">
        <f aca="false">VLOOKUP(DM$7,'[6]Curve Summary'!$A$8:$AG$161,5)</f>
        <v>43.68</v>
      </c>
      <c r="DN11" s="171" t="n">
        <f aca="false">VLOOKUP(DN$7,'[6]Curve Summary'!$A$8:$AG$161,5)</f>
        <v>41.57</v>
      </c>
      <c r="DO11" s="171" t="n">
        <f aca="false">VLOOKUP(DO$7,'[6]Curve Summary'!$A$8:$AG$161,5)</f>
        <v>39.47</v>
      </c>
      <c r="DP11" s="171" t="n">
        <f aca="false">VLOOKUP(DP$7,'[6]Curve Summary'!$A$8:$AG$161,5)</f>
        <v>37.31</v>
      </c>
      <c r="DQ11" s="171" t="n">
        <f aca="false">VLOOKUP(DQ$7,'[6]Curve Summary'!$A$8:$AG$161,5)</f>
        <v>37.81</v>
      </c>
      <c r="DR11" s="171" t="n">
        <f aca="false">VLOOKUP(DR$7,'[6]Curve Summary'!$A$8:$AG$161,5)</f>
        <v>43</v>
      </c>
      <c r="DS11" s="171" t="n">
        <f aca="false">VLOOKUP(DS$7,'[6]Curve Summary'!$A$8:$AG$161,5)</f>
        <v>53.92</v>
      </c>
      <c r="DT11" s="171" t="n">
        <f aca="false">VLOOKUP(DT$7,'[6]Curve Summary'!$A$8:$AG$161,5)</f>
        <v>62.75</v>
      </c>
      <c r="DU11" s="171" t="n">
        <f aca="false">VLOOKUP(DU$7,'[6]Curve Summary'!$A$8:$AG$161,5)</f>
        <v>57.51</v>
      </c>
      <c r="DV11" s="171" t="n">
        <f aca="false">VLOOKUP(DV$7,'[6]Curve Summary'!$A$8:$AG$161,5)</f>
        <v>40.37</v>
      </c>
      <c r="DW11" s="171" t="n">
        <f aca="false">VLOOKUP(DW$7,'[6]Curve Summary'!$A$8:$AG$161,5)</f>
        <v>42.43</v>
      </c>
      <c r="DX11" s="171" t="n">
        <f aca="false">VLOOKUP(DX$7,'[6]Curve Summary'!$A$8:$AG$161,5)</f>
        <v>44.49</v>
      </c>
      <c r="DY11" s="171" t="n">
        <f aca="false">VLOOKUP(DY$7,'[6]Curve Summary'!$A$8:$AG$161,5)</f>
        <v>43.88</v>
      </c>
      <c r="DZ11" s="171" t="n">
        <f aca="false">VLOOKUP(DZ$7,'[6]Curve Summary'!$A$8:$AG$161,5)</f>
        <v>41.76</v>
      </c>
      <c r="EA11" s="171" t="n">
        <f aca="false">VLOOKUP(EA$7,'[6]Curve Summary'!$A$8:$AG$161,5)</f>
        <v>39.64</v>
      </c>
      <c r="EB11" s="171" t="n">
        <f aca="false">VLOOKUP(EB$7,'[6]Curve Summary'!$A$8:$AG$161,5)</f>
        <v>37.47</v>
      </c>
      <c r="EC11" s="171" t="n">
        <f aca="false">VLOOKUP(EC$7,'[6]Curve Summary'!$A$8:$AG$161,5)</f>
        <v>37.98</v>
      </c>
      <c r="ED11" s="171" t="n">
        <f aca="false">VLOOKUP(ED$7,'[6]Curve Summary'!$A$8:$AG$161,5)</f>
        <v>43.19</v>
      </c>
      <c r="EE11" s="171" t="n">
        <f aca="false">VLOOKUP(EE$7,'[6]Curve Summary'!$A$8:$AG$161,5)</f>
        <v>54.16</v>
      </c>
      <c r="EF11" s="171" t="n">
        <f aca="false">VLOOKUP(EF$7,'[6]Curve Summary'!$A$8:$AG$161,5)</f>
        <v>63.03</v>
      </c>
      <c r="EG11" s="171" t="n">
        <f aca="false">VLOOKUP(EG$7,'[6]Curve Summary'!$A$8:$AG$161,5)</f>
        <v>57.77</v>
      </c>
      <c r="EH11" s="171" t="n">
        <f aca="false">VLOOKUP(EH$7,'[6]Curve Summary'!$A$8:$AG$161,5)</f>
        <v>40.55</v>
      </c>
      <c r="EI11" s="171" t="n">
        <f aca="false">VLOOKUP(EI$7,'[6]Curve Summary'!$A$8:$AG$161,5)</f>
        <v>42.62</v>
      </c>
      <c r="EJ11" s="171" t="n">
        <f aca="false">VLOOKUP(EJ$7,'[6]Curve Summary'!$A$8:$AG$161,5)</f>
        <v>44.68</v>
      </c>
    </row>
    <row r="12" customFormat="false" ht="13.7" hidden="false" customHeight="true" outlineLevel="0" collapsed="false">
      <c r="A12" s="166" t="s">
        <v>181</v>
      </c>
      <c r="B12" s="136"/>
      <c r="C12" s="161" t="n">
        <f aca="false">'[6]Power Desk Daily Price'!$AC12</f>
        <v>20.7079993896484</v>
      </c>
      <c r="D12" s="161" t="n">
        <f aca="true">IF(ISERROR((AVERAGE(OFFSET('[6]Curve Summary'!$I$6,12,0,14,1))*14+11*'[6]Curve Summary Backup'!$I$38)/25),'[6]Curve Summary Backup'!$I$38,(AVERAGE(OFFSET('[6]Curve Summary'!$I$6,12,0,14,1))*14+11*'[6]Curve Summary Backup'!$I$38)/25)</f>
        <v>30.756</v>
      </c>
      <c r="E12" s="168" t="n">
        <f aca="false">(C12*C$5+D12*D$5)/(SUM(C$5:D$5))</f>
        <v>27.6376549829943</v>
      </c>
      <c r="F12" s="161" t="n">
        <f aca="false">AVERAGE(G12:H12)</f>
        <v>31.525</v>
      </c>
      <c r="G12" s="161" t="n">
        <f aca="false">AG12</f>
        <v>31.7</v>
      </c>
      <c r="H12" s="161" t="n">
        <f aca="false">AH12</f>
        <v>31.35</v>
      </c>
      <c r="I12" s="161" t="n">
        <f aca="false">AVERAGE(J12:K12)</f>
        <v>30.1</v>
      </c>
      <c r="J12" s="161" t="n">
        <f aca="false">AI12</f>
        <v>31.1</v>
      </c>
      <c r="K12" s="161" t="n">
        <f aca="false">AJ12</f>
        <v>29.1</v>
      </c>
      <c r="L12" s="161" t="n">
        <f aca="false">AK12</f>
        <v>28.95</v>
      </c>
      <c r="M12" s="161" t="n">
        <f aca="false">AL12</f>
        <v>35.45</v>
      </c>
      <c r="N12" s="161" t="n">
        <f aca="false">AVERAGE(K12:M12)</f>
        <v>31.1666666666667</v>
      </c>
      <c r="O12" s="161" t="n">
        <f aca="false">AVERAGE(P12:R12)</f>
        <v>49.4166666666667</v>
      </c>
      <c r="P12" s="161" t="n">
        <f aca="false">AM12</f>
        <v>47.25</v>
      </c>
      <c r="Q12" s="161" t="n">
        <f aca="false">AN12</f>
        <v>54.25</v>
      </c>
      <c r="R12" s="161" t="n">
        <f aca="false">AO12</f>
        <v>46.75</v>
      </c>
      <c r="S12" s="161" t="n">
        <f aca="false">AVERAGE(T12:V12)</f>
        <v>37.9666666666667</v>
      </c>
      <c r="T12" s="161" t="n">
        <f aca="false">AP12</f>
        <v>37.9</v>
      </c>
      <c r="U12" s="161" t="n">
        <f aca="false">AQ12</f>
        <v>37</v>
      </c>
      <c r="V12" s="161" t="n">
        <f aca="false">AR12</f>
        <v>39</v>
      </c>
      <c r="W12" s="168" t="n">
        <f aca="false">SUM(AG31:AR31)/SUM($AG$5:$AR$5)</f>
        <v>37.4992156862745</v>
      </c>
      <c r="X12" s="161" t="n">
        <f aca="false">SUM(AS31:BD31)/SUM($AS$5:$BD$5)</f>
        <v>42.1352941176471</v>
      </c>
      <c r="Y12" s="161" t="n">
        <f aca="false">SUM(BE31:BR31)/SUM($BE$5:$BR$5)</f>
        <v>42.1380872483221</v>
      </c>
      <c r="Z12" s="161" t="n">
        <f aca="false">SUM(BQ31:CB31)/SUM($BQ$5:$CB$5)</f>
        <v>42.9960784313725</v>
      </c>
      <c r="AA12" s="161" t="n">
        <f aca="false">SUM(CC31:DX31)/SUM($CC$5:$DX$5)</f>
        <v>43.6352745098039</v>
      </c>
      <c r="AB12" s="169" t="n">
        <f aca="false">SUM(DY31:EJ31)/SUM($DY$5:$EJ$5)</f>
        <v>44.1944921875</v>
      </c>
      <c r="AC12" s="170" t="n">
        <f aca="false">(C12*C$5+D12*D$5+SUM(AG31:EJ31))/(SUM(C$5:D$5)+SUM($AG$5:$EJ$5))</f>
        <v>42.4751834957056</v>
      </c>
      <c r="AD12" s="164"/>
      <c r="AE12" s="164"/>
      <c r="AF12" s="165"/>
      <c r="AG12" s="171" t="n">
        <f aca="false">VLOOKUP(AG$7,'[6]Curve Summary'!$A$8:$AG$161,9)</f>
        <v>31.7</v>
      </c>
      <c r="AH12" s="171" t="n">
        <f aca="false">VLOOKUP(AH$7,'[6]Curve Summary'!$A$8:$AG$161,9)</f>
        <v>31.35</v>
      </c>
      <c r="AI12" s="171" t="n">
        <f aca="false">VLOOKUP(AI$7,'[6]Curve Summary'!$A$8:$AG$161,9)</f>
        <v>31.1</v>
      </c>
      <c r="AJ12" s="171" t="n">
        <f aca="false">VLOOKUP(AJ$7,'[6]Curve Summary'!$A$8:$AG$161,9)</f>
        <v>29.1</v>
      </c>
      <c r="AK12" s="171" t="n">
        <f aca="false">VLOOKUP(AK$7,'[6]Curve Summary'!$A$8:$AG$161,9)</f>
        <v>28.95</v>
      </c>
      <c r="AL12" s="171" t="n">
        <f aca="false">VLOOKUP(AL$7,'[6]Curve Summary'!$A$8:$AG$161,9)</f>
        <v>35.45</v>
      </c>
      <c r="AM12" s="171" t="n">
        <f aca="false">VLOOKUP(AM$7,'[6]Curve Summary'!$A$8:$AG$161,9)</f>
        <v>47.25</v>
      </c>
      <c r="AN12" s="171" t="n">
        <f aca="false">VLOOKUP(AN$7,'[6]Curve Summary'!$A$8:$AG$161,9)</f>
        <v>54.25</v>
      </c>
      <c r="AO12" s="171" t="n">
        <f aca="false">VLOOKUP(AO$7,'[6]Curve Summary'!$A$8:$AG$161,9)</f>
        <v>46.75</v>
      </c>
      <c r="AP12" s="171" t="n">
        <f aca="false">VLOOKUP(AP$7,'[6]Curve Summary'!$A$8:$AG$161,9)</f>
        <v>37.9</v>
      </c>
      <c r="AQ12" s="171" t="n">
        <f aca="false">VLOOKUP(AQ$7,'[6]Curve Summary'!$A$8:$AG$161,9)</f>
        <v>37</v>
      </c>
      <c r="AR12" s="171" t="n">
        <f aca="false">VLOOKUP(AR$7,'[6]Curve Summary'!$A$8:$AG$161,9)</f>
        <v>39</v>
      </c>
      <c r="AS12" s="171" t="n">
        <f aca="false">VLOOKUP(AS$7,'[6]Curve Summary'!$A$8:$AG$161,9)</f>
        <v>39.25</v>
      </c>
      <c r="AT12" s="171" t="n">
        <f aca="false">VLOOKUP(AT$7,'[6]Curve Summary'!$A$8:$AG$161,9)</f>
        <v>37.75</v>
      </c>
      <c r="AU12" s="171" t="n">
        <f aca="false">VLOOKUP(AU$7,'[6]Curve Summary'!$A$8:$AG$161,9)</f>
        <v>37</v>
      </c>
      <c r="AV12" s="171" t="n">
        <f aca="false">VLOOKUP(AV$7,'[6]Curve Summary'!$A$8:$AG$161,9)</f>
        <v>35.75</v>
      </c>
      <c r="AW12" s="171" t="n">
        <f aca="false">VLOOKUP(AW$7,'[6]Curve Summary'!$A$8:$AG$161,9)</f>
        <v>36.25</v>
      </c>
      <c r="AX12" s="171" t="n">
        <f aca="false">VLOOKUP(AX$7,'[6]Curve Summary'!$A$8:$AG$161,9)</f>
        <v>41.25</v>
      </c>
      <c r="AY12" s="171" t="n">
        <f aca="false">VLOOKUP(AY$7,'[6]Curve Summary'!$A$8:$AG$161,9)</f>
        <v>51.75</v>
      </c>
      <c r="AZ12" s="171" t="n">
        <f aca="false">VLOOKUP(AZ$7,'[6]Curve Summary'!$A$8:$AG$161,9)</f>
        <v>60.25</v>
      </c>
      <c r="BA12" s="171" t="n">
        <f aca="false">VLOOKUP(BA$7,'[6]Curve Summary'!$A$8:$AG$161,9)</f>
        <v>50</v>
      </c>
      <c r="BB12" s="171" t="n">
        <f aca="false">VLOOKUP(BB$7,'[6]Curve Summary'!$A$8:$AG$161,9)</f>
        <v>38.5</v>
      </c>
      <c r="BC12" s="171" t="n">
        <f aca="false">VLOOKUP(BC$7,'[6]Curve Summary'!$A$8:$AG$161,9)</f>
        <v>38.25</v>
      </c>
      <c r="BD12" s="171" t="n">
        <f aca="false">VLOOKUP(BD$7,'[6]Curve Summary'!$A$8:$AG$161,9)</f>
        <v>39.5</v>
      </c>
      <c r="BE12" s="171" t="n">
        <f aca="false">VLOOKUP(BE$7,'[6]Curve Summary'!$A$8:$AG$161,9)</f>
        <v>39.71</v>
      </c>
      <c r="BF12" s="171" t="n">
        <f aca="false">VLOOKUP(BF$7,'[6]Curve Summary'!$A$8:$AG$161,9)</f>
        <v>38.18</v>
      </c>
      <c r="BG12" s="171" t="n">
        <f aca="false">VLOOKUP(BG$7,'[6]Curve Summary'!$A$8:$AG$161,9)</f>
        <v>37.42</v>
      </c>
      <c r="BH12" s="171" t="n">
        <f aca="false">VLOOKUP(BH$7,'[6]Curve Summary'!$A$8:$AG$161,9)</f>
        <v>36.15</v>
      </c>
      <c r="BI12" s="171" t="n">
        <f aca="false">VLOOKUP(BI$7,'[6]Curve Summary'!$A$8:$AG$161,9)</f>
        <v>36.64</v>
      </c>
      <c r="BJ12" s="171" t="n">
        <f aca="false">VLOOKUP(BJ$7,'[6]Curve Summary'!$A$8:$AG$161,9)</f>
        <v>41.69</v>
      </c>
      <c r="BK12" s="171" t="n">
        <f aca="false">VLOOKUP(BK$7,'[6]Curve Summary'!$A$8:$AG$161,9)</f>
        <v>52.29</v>
      </c>
      <c r="BL12" s="171" t="n">
        <f aca="false">VLOOKUP(BL$7,'[6]Curve Summary'!$A$8:$AG$161,9)</f>
        <v>60.87</v>
      </c>
      <c r="BM12" s="171" t="n">
        <f aca="false">VLOOKUP(BM$7,'[6]Curve Summary'!$A$8:$AG$161,9)</f>
        <v>50.5</v>
      </c>
      <c r="BN12" s="171" t="n">
        <f aca="false">VLOOKUP(BN$7,'[6]Curve Summary'!$A$8:$AG$161,9)</f>
        <v>38.88</v>
      </c>
      <c r="BO12" s="171" t="n">
        <f aca="false">VLOOKUP(BO$7,'[6]Curve Summary'!$A$8:$AG$161,9)</f>
        <v>38.62</v>
      </c>
      <c r="BP12" s="171" t="n">
        <f aca="false">VLOOKUP(BP$7,'[6]Curve Summary'!$A$8:$AG$161,9)</f>
        <v>39.87</v>
      </c>
      <c r="BQ12" s="171" t="n">
        <f aca="false">VLOOKUP(BQ$7,'[6]Curve Summary'!$A$8:$AG$161,9)</f>
        <v>40.06</v>
      </c>
      <c r="BR12" s="171" t="n">
        <f aca="false">VLOOKUP(BR$7,'[6]Curve Summary'!$A$8:$AG$161,9)</f>
        <v>38.51</v>
      </c>
      <c r="BS12" s="171" t="n">
        <f aca="false">VLOOKUP(BS$7,'[6]Curve Summary'!$A$8:$AG$161,9)</f>
        <v>37.74</v>
      </c>
      <c r="BT12" s="171" t="n">
        <f aca="false">VLOOKUP(BT$7,'[6]Curve Summary'!$A$8:$AG$161,9)</f>
        <v>36.45</v>
      </c>
      <c r="BU12" s="171" t="n">
        <f aca="false">VLOOKUP(BU$7,'[6]Curve Summary'!$A$8:$AG$161,9)</f>
        <v>36.95</v>
      </c>
      <c r="BV12" s="171" t="n">
        <f aca="false">VLOOKUP(BV$7,'[6]Curve Summary'!$A$8:$AG$161,9)</f>
        <v>42.03</v>
      </c>
      <c r="BW12" s="171" t="n">
        <f aca="false">VLOOKUP(BW$7,'[6]Curve Summary'!$A$8:$AG$161,9)</f>
        <v>52.72</v>
      </c>
      <c r="BX12" s="171" t="n">
        <f aca="false">VLOOKUP(BX$7,'[6]Curve Summary'!$A$8:$AG$161,9)</f>
        <v>61.36</v>
      </c>
      <c r="BY12" s="171" t="n">
        <f aca="false">VLOOKUP(BY$7,'[6]Curve Summary'!$A$8:$AG$161,9)</f>
        <v>50.9</v>
      </c>
      <c r="BZ12" s="171" t="n">
        <f aca="false">VLOOKUP(BZ$7,'[6]Curve Summary'!$A$8:$AG$161,9)</f>
        <v>39.18</v>
      </c>
      <c r="CA12" s="171" t="n">
        <f aca="false">VLOOKUP(CA$7,'[6]Curve Summary'!$A$8:$AG$161,9)</f>
        <v>38.92</v>
      </c>
      <c r="CB12" s="171" t="n">
        <f aca="false">VLOOKUP(CB$7,'[6]Curve Summary'!$A$8:$AG$161,9)</f>
        <v>40.18</v>
      </c>
      <c r="CC12" s="171" t="n">
        <f aca="false">VLOOKUP(CC$7,'[6]Curve Summary'!$A$8:$AG$161,9)</f>
        <v>40.34</v>
      </c>
      <c r="CD12" s="171" t="n">
        <f aca="false">VLOOKUP(CD$7,'[6]Curve Summary'!$A$8:$AG$161,9)</f>
        <v>38.78</v>
      </c>
      <c r="CE12" s="171" t="n">
        <f aca="false">VLOOKUP(CE$7,'[6]Curve Summary'!$A$8:$AG$161,9)</f>
        <v>38</v>
      </c>
      <c r="CF12" s="171" t="n">
        <f aca="false">VLOOKUP(CF$7,'[6]Curve Summary'!$A$8:$AG$161,9)</f>
        <v>36.71</v>
      </c>
      <c r="CG12" s="171" t="n">
        <f aca="false">VLOOKUP(CG$7,'[6]Curve Summary'!$A$8:$AG$161,9)</f>
        <v>37.21</v>
      </c>
      <c r="CH12" s="171" t="n">
        <f aca="false">VLOOKUP(CH$7,'[6]Curve Summary'!$A$8:$AG$161,9)</f>
        <v>42.33</v>
      </c>
      <c r="CI12" s="171" t="n">
        <f aca="false">VLOOKUP(CI$7,'[6]Curve Summary'!$A$8:$AG$161,9)</f>
        <v>53.08</v>
      </c>
      <c r="CJ12" s="171" t="n">
        <f aca="false">VLOOKUP(CJ$7,'[6]Curve Summary'!$A$8:$AG$161,9)</f>
        <v>61.78</v>
      </c>
      <c r="CK12" s="171" t="n">
        <f aca="false">VLOOKUP(CK$7,'[6]Curve Summary'!$A$8:$AG$161,9)</f>
        <v>51.26</v>
      </c>
      <c r="CL12" s="171" t="n">
        <f aca="false">VLOOKUP(CL$7,'[6]Curve Summary'!$A$8:$AG$161,9)</f>
        <v>39.46</v>
      </c>
      <c r="CM12" s="171" t="n">
        <f aca="false">VLOOKUP(CM$7,'[6]Curve Summary'!$A$8:$AG$161,9)</f>
        <v>39.19</v>
      </c>
      <c r="CN12" s="171" t="n">
        <f aca="false">VLOOKUP(CN$7,'[6]Curve Summary'!$A$8:$AG$161,9)</f>
        <v>40.46</v>
      </c>
      <c r="CO12" s="171" t="n">
        <f aca="false">VLOOKUP(CO$7,'[6]Curve Summary'!$A$8:$AG$161,9)</f>
        <v>40.64</v>
      </c>
      <c r="CP12" s="171" t="n">
        <f aca="false">VLOOKUP(CP$7,'[6]Curve Summary'!$A$8:$AG$161,9)</f>
        <v>39.07</v>
      </c>
      <c r="CQ12" s="171" t="n">
        <f aca="false">VLOOKUP(CQ$7,'[6]Curve Summary'!$A$8:$AG$161,9)</f>
        <v>38.28</v>
      </c>
      <c r="CR12" s="171" t="n">
        <f aca="false">VLOOKUP(CR$7,'[6]Curve Summary'!$A$8:$AG$161,9)</f>
        <v>36.97</v>
      </c>
      <c r="CS12" s="171" t="n">
        <f aca="false">VLOOKUP(CS$7,'[6]Curve Summary'!$A$8:$AG$161,9)</f>
        <v>37.47</v>
      </c>
      <c r="CT12" s="171" t="n">
        <f aca="false">VLOOKUP(CT$7,'[6]Curve Summary'!$A$8:$AG$161,9)</f>
        <v>42.62</v>
      </c>
      <c r="CU12" s="171" t="n">
        <f aca="false">VLOOKUP(CU$7,'[6]Curve Summary'!$A$8:$AG$161,9)</f>
        <v>53.45</v>
      </c>
      <c r="CV12" s="171" t="n">
        <f aca="false">VLOOKUP(CV$7,'[6]Curve Summary'!$A$8:$AG$161,9)</f>
        <v>62.2</v>
      </c>
      <c r="CW12" s="171" t="n">
        <f aca="false">VLOOKUP(CW$7,'[6]Curve Summary'!$A$8:$AG$161,9)</f>
        <v>51.6</v>
      </c>
      <c r="CX12" s="171" t="n">
        <f aca="false">VLOOKUP(CX$7,'[6]Curve Summary'!$A$8:$AG$161,9)</f>
        <v>39.71</v>
      </c>
      <c r="CY12" s="171" t="n">
        <f aca="false">VLOOKUP(CY$7,'[6]Curve Summary'!$A$8:$AG$161,9)</f>
        <v>39.44</v>
      </c>
      <c r="CZ12" s="171" t="n">
        <f aca="false">VLOOKUP(CZ$7,'[6]Curve Summary'!$A$8:$AG$161,9)</f>
        <v>40.71</v>
      </c>
      <c r="DA12" s="171" t="n">
        <f aca="false">VLOOKUP(DA$7,'[6]Curve Summary'!$A$8:$AG$161,9)</f>
        <v>40.89</v>
      </c>
      <c r="DB12" s="171" t="n">
        <f aca="false">VLOOKUP(DB$7,'[6]Curve Summary'!$A$8:$AG$161,9)</f>
        <v>39.31</v>
      </c>
      <c r="DC12" s="171" t="n">
        <f aca="false">VLOOKUP(DC$7,'[6]Curve Summary'!$A$8:$AG$161,9)</f>
        <v>38.51</v>
      </c>
      <c r="DD12" s="171" t="n">
        <f aca="false">VLOOKUP(DD$7,'[6]Curve Summary'!$A$8:$AG$161,9)</f>
        <v>37.19</v>
      </c>
      <c r="DE12" s="171" t="n">
        <f aca="false">VLOOKUP(DE$7,'[6]Curve Summary'!$A$8:$AG$161,9)</f>
        <v>37.69</v>
      </c>
      <c r="DF12" s="171" t="n">
        <f aca="false">VLOOKUP(DF$7,'[6]Curve Summary'!$A$8:$AG$161,9)</f>
        <v>42.87</v>
      </c>
      <c r="DG12" s="171" t="n">
        <f aca="false">VLOOKUP(DG$7,'[6]Curve Summary'!$A$8:$AG$161,9)</f>
        <v>53.75</v>
      </c>
      <c r="DH12" s="171" t="n">
        <f aca="false">VLOOKUP(DH$7,'[6]Curve Summary'!$A$8:$AG$161,9)</f>
        <v>62.55</v>
      </c>
      <c r="DI12" s="171" t="n">
        <f aca="false">VLOOKUP(DI$7,'[6]Curve Summary'!$A$8:$AG$161,9)</f>
        <v>51.88</v>
      </c>
      <c r="DJ12" s="171" t="n">
        <f aca="false">VLOOKUP(DJ$7,'[6]Curve Summary'!$A$8:$AG$161,9)</f>
        <v>39.93</v>
      </c>
      <c r="DK12" s="171" t="n">
        <f aca="false">VLOOKUP(DK$7,'[6]Curve Summary'!$A$8:$AG$161,9)</f>
        <v>39.65</v>
      </c>
      <c r="DL12" s="171" t="n">
        <f aca="false">VLOOKUP(DL$7,'[6]Curve Summary'!$A$8:$AG$161,9)</f>
        <v>40.92</v>
      </c>
      <c r="DM12" s="171" t="n">
        <f aca="false">VLOOKUP(DM$7,'[6]Curve Summary'!$A$8:$AG$161,9)</f>
        <v>41.08</v>
      </c>
      <c r="DN12" s="171" t="n">
        <f aca="false">VLOOKUP(DN$7,'[6]Curve Summary'!$A$8:$AG$161,9)</f>
        <v>39.49</v>
      </c>
      <c r="DO12" s="171" t="n">
        <f aca="false">VLOOKUP(DO$7,'[6]Curve Summary'!$A$8:$AG$161,9)</f>
        <v>38.68</v>
      </c>
      <c r="DP12" s="171" t="n">
        <f aca="false">VLOOKUP(DP$7,'[6]Curve Summary'!$A$8:$AG$161,9)</f>
        <v>37.36</v>
      </c>
      <c r="DQ12" s="171" t="n">
        <f aca="false">VLOOKUP(DQ$7,'[6]Curve Summary'!$A$8:$AG$161,9)</f>
        <v>37.86</v>
      </c>
      <c r="DR12" s="171" t="n">
        <f aca="false">VLOOKUP(DR$7,'[6]Curve Summary'!$A$8:$AG$161,9)</f>
        <v>43.06</v>
      </c>
      <c r="DS12" s="171" t="n">
        <f aca="false">VLOOKUP(DS$7,'[6]Curve Summary'!$A$8:$AG$161,9)</f>
        <v>54</v>
      </c>
      <c r="DT12" s="171" t="n">
        <f aca="false">VLOOKUP(DT$7,'[6]Curve Summary'!$A$8:$AG$161,9)</f>
        <v>62.83</v>
      </c>
      <c r="DU12" s="171" t="n">
        <f aca="false">VLOOKUP(DU$7,'[6]Curve Summary'!$A$8:$AG$161,9)</f>
        <v>52.12</v>
      </c>
      <c r="DV12" s="171" t="n">
        <f aca="false">VLOOKUP(DV$7,'[6]Curve Summary'!$A$8:$AG$161,9)</f>
        <v>40.11</v>
      </c>
      <c r="DW12" s="171" t="n">
        <f aca="false">VLOOKUP(DW$7,'[6]Curve Summary'!$A$8:$AG$161,9)</f>
        <v>39.83</v>
      </c>
      <c r="DX12" s="171" t="n">
        <f aca="false">VLOOKUP(DX$7,'[6]Curve Summary'!$A$8:$AG$161,9)</f>
        <v>41.11</v>
      </c>
      <c r="DY12" s="171" t="n">
        <f aca="false">VLOOKUP(DY$7,'[6]Curve Summary'!$A$8:$AG$161,9)</f>
        <v>41.27</v>
      </c>
      <c r="DZ12" s="171" t="n">
        <f aca="false">VLOOKUP(DZ$7,'[6]Curve Summary'!$A$8:$AG$161,9)</f>
        <v>39.67</v>
      </c>
      <c r="EA12" s="171" t="n">
        <f aca="false">VLOOKUP(EA$7,'[6]Curve Summary'!$A$8:$AG$161,9)</f>
        <v>38.86</v>
      </c>
      <c r="EB12" s="171" t="n">
        <f aca="false">VLOOKUP(EB$7,'[6]Curve Summary'!$A$8:$AG$161,9)</f>
        <v>37.53</v>
      </c>
      <c r="EC12" s="171" t="n">
        <f aca="false">VLOOKUP(EC$7,'[6]Curve Summary'!$A$8:$AG$161,9)</f>
        <v>38.03</v>
      </c>
      <c r="ED12" s="171" t="n">
        <f aca="false">VLOOKUP(ED$7,'[6]Curve Summary'!$A$8:$AG$161,9)</f>
        <v>43.26</v>
      </c>
      <c r="EE12" s="171" t="n">
        <f aca="false">VLOOKUP(EE$7,'[6]Curve Summary'!$A$8:$AG$161,9)</f>
        <v>54.24</v>
      </c>
      <c r="EF12" s="171" t="n">
        <f aca="false">VLOOKUP(EF$7,'[6]Curve Summary'!$A$8:$AG$161,9)</f>
        <v>63.12</v>
      </c>
      <c r="EG12" s="171" t="n">
        <f aca="false">VLOOKUP(EG$7,'[6]Curve Summary'!$A$8:$AG$161,9)</f>
        <v>52.35</v>
      </c>
      <c r="EH12" s="171" t="n">
        <f aca="false">VLOOKUP(EH$7,'[6]Curve Summary'!$A$8:$AG$161,9)</f>
        <v>40.29</v>
      </c>
      <c r="EI12" s="171" t="n">
        <f aca="false">VLOOKUP(EI$7,'[6]Curve Summary'!$A$8:$AG$161,9)</f>
        <v>40.01</v>
      </c>
      <c r="EJ12" s="171" t="n">
        <f aca="false">VLOOKUP(EJ$7,'[6]Curve Summary'!$A$8:$AG$161,9)</f>
        <v>41.3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f aca="false">'[6]Power Desk Daily Price'!$AC13</f>
        <v>21.993</v>
      </c>
      <c r="D13" s="161" t="n">
        <f aca="true">IF(ISERROR((AVERAGE(OFFSET('[6]Curve Summary'!$F$6,12,0,14,1))*14+11*'[6]Curve Summary Backup'!$F$38)/25),'[6]Curve Summary Backup'!$F$38,(AVERAGE(OFFSET('[6]Curve Summary'!$F$6,12,0,14,1))*14+11*'[6]Curve Summary Backup'!$F$38)/25)</f>
        <v>29.25</v>
      </c>
      <c r="E13" s="168" t="n">
        <f aca="false">(C13*C$5+D13*D$5)/(SUM(C$5:D$5))</f>
        <v>26.9978275862069</v>
      </c>
      <c r="F13" s="161" t="n">
        <f aca="false">AVERAGE(G13:H13)</f>
        <v>31.525</v>
      </c>
      <c r="G13" s="161" t="n">
        <f aca="false">AG13</f>
        <v>31.7</v>
      </c>
      <c r="H13" s="161" t="n">
        <f aca="false">AH13</f>
        <v>31.35</v>
      </c>
      <c r="I13" s="161" t="n">
        <f aca="false">AVERAGE(J13:K13)</f>
        <v>30.1</v>
      </c>
      <c r="J13" s="161" t="n">
        <f aca="false">AI13</f>
        <v>31.1</v>
      </c>
      <c r="K13" s="161" t="n">
        <f aca="false">AJ13</f>
        <v>29.1</v>
      </c>
      <c r="L13" s="161" t="n">
        <f aca="false">AK13</f>
        <v>32.75</v>
      </c>
      <c r="M13" s="161" t="n">
        <f aca="false">AL13</f>
        <v>38.75</v>
      </c>
      <c r="N13" s="161" t="n">
        <f aca="false">AVERAGE(K13:M13)</f>
        <v>33.5333333333333</v>
      </c>
      <c r="O13" s="161" t="n">
        <f aca="false">AVERAGE(P13:R13)</f>
        <v>49.75</v>
      </c>
      <c r="P13" s="161" t="n">
        <f aca="false">AM13</f>
        <v>47.25</v>
      </c>
      <c r="Q13" s="161" t="n">
        <f aca="false">AN13</f>
        <v>55.25</v>
      </c>
      <c r="R13" s="161" t="n">
        <f aca="false">AO13</f>
        <v>46.75</v>
      </c>
      <c r="S13" s="161" t="n">
        <f aca="false">AVERAGE(T13:V13)</f>
        <v>38</v>
      </c>
      <c r="T13" s="161" t="n">
        <f aca="false">AP13</f>
        <v>38</v>
      </c>
      <c r="U13" s="161" t="n">
        <f aca="false">AQ13</f>
        <v>37</v>
      </c>
      <c r="V13" s="161" t="n">
        <f aca="false">AR13</f>
        <v>39</v>
      </c>
      <c r="W13" s="168" t="n">
        <f aca="false">SUM(AG32:AR32)/SUM($AG$5:$AR$5)</f>
        <v>38.1811764705882</v>
      </c>
      <c r="X13" s="161" t="n">
        <f aca="false">SUM(AS32:BD32)/SUM($AS$5:$BD$5)</f>
        <v>43.5245098039216</v>
      </c>
      <c r="Y13" s="161" t="n">
        <f aca="false">SUM(BE32:BR32)/SUM($BE$5:$BR$5)</f>
        <v>43.3195973154362</v>
      </c>
      <c r="Z13" s="161" t="n">
        <f aca="false">SUM(BQ32:CB32)/SUM($BQ$5:$CB$5)</f>
        <v>44.3667843137255</v>
      </c>
      <c r="AA13" s="161" t="n">
        <f aca="false">SUM(CC32:DX32)/SUM($CC$5:$DX$5)</f>
        <v>45.0218039215686</v>
      </c>
      <c r="AB13" s="169" t="n">
        <f aca="false">SUM(DY32:EJ32)/SUM($DY$5:$EJ$5)</f>
        <v>45.570625</v>
      </c>
      <c r="AC13" s="170" t="n">
        <f aca="false">(C13*C$5+D13*D$5+SUM(AG32:EJ32))/(SUM(C$5:D$5)+SUM($AG$5:$EJ$5))</f>
        <v>43.7552844864633</v>
      </c>
      <c r="AD13" s="164"/>
      <c r="AE13" s="164"/>
      <c r="AF13" s="165"/>
      <c r="AG13" s="171" t="n">
        <f aca="false">VLOOKUP(AG$7,'[6]Curve Summary'!$A$9:$AG$161,6)</f>
        <v>31.7</v>
      </c>
      <c r="AH13" s="171" t="n">
        <f aca="false">VLOOKUP(AH$7,'[6]Curve Summary'!$A$9:$AG$161,6)</f>
        <v>31.35</v>
      </c>
      <c r="AI13" s="171" t="n">
        <f aca="false">VLOOKUP(AI$7,'[6]Curve Summary'!$A$9:$AG$161,6)</f>
        <v>31.1</v>
      </c>
      <c r="AJ13" s="171" t="n">
        <f aca="false">VLOOKUP(AJ$7,'[6]Curve Summary'!$A$9:$AG$161,6)</f>
        <v>29.1</v>
      </c>
      <c r="AK13" s="171" t="n">
        <f aca="false">VLOOKUP(AK$7,'[6]Curve Summary'!$A$9:$AG$161,6)</f>
        <v>32.75</v>
      </c>
      <c r="AL13" s="171" t="n">
        <f aca="false">VLOOKUP(AL$7,'[6]Curve Summary'!$A$9:$AG$161,6)</f>
        <v>38.75</v>
      </c>
      <c r="AM13" s="171" t="n">
        <f aca="false">VLOOKUP(AM$7,'[6]Curve Summary'!$A$9:$AG$161,6)</f>
        <v>47.25</v>
      </c>
      <c r="AN13" s="171" t="n">
        <f aca="false">VLOOKUP(AN$7,'[6]Curve Summary'!$A$9:$AG$161,6)</f>
        <v>55.25</v>
      </c>
      <c r="AO13" s="171" t="n">
        <f aca="false">VLOOKUP(AO$7,'[6]Curve Summary'!$A$9:$AG$161,6)</f>
        <v>46.75</v>
      </c>
      <c r="AP13" s="171" t="n">
        <f aca="false">VLOOKUP(AP$7,'[6]Curve Summary'!$A$9:$AG$161,6)</f>
        <v>38</v>
      </c>
      <c r="AQ13" s="171" t="n">
        <f aca="false">VLOOKUP(AQ$7,'[6]Curve Summary'!$A$9:$AG$161,6)</f>
        <v>37</v>
      </c>
      <c r="AR13" s="171" t="n">
        <f aca="false">VLOOKUP(AR$7,'[6]Curve Summary'!$A$9:$AG$161,6)</f>
        <v>39</v>
      </c>
      <c r="AS13" s="171" t="n">
        <f aca="false">VLOOKUP(AS$7,'[6]Curve Summary'!$A$9:$AG$161,6)</f>
        <v>39.25</v>
      </c>
      <c r="AT13" s="171" t="n">
        <f aca="false">VLOOKUP(AT$7,'[6]Curve Summary'!$A$9:$AG$161,6)</f>
        <v>37.75</v>
      </c>
      <c r="AU13" s="171" t="n">
        <f aca="false">VLOOKUP(AU$7,'[6]Curve Summary'!$A$9:$AG$161,6)</f>
        <v>37</v>
      </c>
      <c r="AV13" s="171" t="n">
        <f aca="false">VLOOKUP(AV$7,'[6]Curve Summary'!$A$9:$AG$161,6)</f>
        <v>38</v>
      </c>
      <c r="AW13" s="171" t="n">
        <f aca="false">VLOOKUP(AW$7,'[6]Curve Summary'!$A$9:$AG$161,6)</f>
        <v>38.75</v>
      </c>
      <c r="AX13" s="171" t="n">
        <f aca="false">VLOOKUP(AX$7,'[6]Curve Summary'!$A$9:$AG$161,6)</f>
        <v>44.75</v>
      </c>
      <c r="AY13" s="171" t="n">
        <f aca="false">VLOOKUP(AY$7,'[6]Curve Summary'!$A$9:$AG$161,6)</f>
        <v>57.25</v>
      </c>
      <c r="AZ13" s="171" t="n">
        <f aca="false">VLOOKUP(AZ$7,'[6]Curve Summary'!$A$9:$AG$161,6)</f>
        <v>63</v>
      </c>
      <c r="BA13" s="171" t="n">
        <f aca="false">VLOOKUP(BA$7,'[6]Curve Summary'!$A$9:$AG$161,6)</f>
        <v>50</v>
      </c>
      <c r="BB13" s="171" t="n">
        <f aca="false">VLOOKUP(BB$7,'[6]Curve Summary'!$A$9:$AG$161,6)</f>
        <v>38.5</v>
      </c>
      <c r="BC13" s="171" t="n">
        <f aca="false">VLOOKUP(BC$7,'[6]Curve Summary'!$A$9:$AG$161,6)</f>
        <v>38.25</v>
      </c>
      <c r="BD13" s="171" t="n">
        <f aca="false">VLOOKUP(BD$7,'[6]Curve Summary'!$A$9:$AG$161,6)</f>
        <v>39.5</v>
      </c>
      <c r="BE13" s="171" t="n">
        <f aca="false">VLOOKUP(BE$7,'[6]Curve Summary'!$A$9:$AG$161,6)</f>
        <v>39.7</v>
      </c>
      <c r="BF13" s="171" t="n">
        <f aca="false">VLOOKUP(BF$7,'[6]Curve Summary'!$A$9:$AG$161,6)</f>
        <v>38.17</v>
      </c>
      <c r="BG13" s="171" t="n">
        <f aca="false">VLOOKUP(BG$7,'[6]Curve Summary'!$A$9:$AG$161,6)</f>
        <v>37.41</v>
      </c>
      <c r="BH13" s="171" t="n">
        <f aca="false">VLOOKUP(BH$7,'[6]Curve Summary'!$A$9:$AG$161,6)</f>
        <v>38.41</v>
      </c>
      <c r="BI13" s="171" t="n">
        <f aca="false">VLOOKUP(BI$7,'[6]Curve Summary'!$A$9:$AG$161,6)</f>
        <v>39.16</v>
      </c>
      <c r="BJ13" s="171" t="n">
        <f aca="false">VLOOKUP(BJ$7,'[6]Curve Summary'!$A$9:$AG$161,6)</f>
        <v>45.21</v>
      </c>
      <c r="BK13" s="171" t="n">
        <f aca="false">VLOOKUP(BK$7,'[6]Curve Summary'!$A$9:$AG$161,6)</f>
        <v>57.83</v>
      </c>
      <c r="BL13" s="171" t="n">
        <f aca="false">VLOOKUP(BL$7,'[6]Curve Summary'!$A$9:$AG$161,6)</f>
        <v>63.63</v>
      </c>
      <c r="BM13" s="171" t="n">
        <f aca="false">VLOOKUP(BM$7,'[6]Curve Summary'!$A$9:$AG$161,6)</f>
        <v>50.49</v>
      </c>
      <c r="BN13" s="171" t="n">
        <f aca="false">VLOOKUP(BN$7,'[6]Curve Summary'!$A$9:$AG$161,6)</f>
        <v>38.87</v>
      </c>
      <c r="BO13" s="171" t="n">
        <f aca="false">VLOOKUP(BO$7,'[6]Curve Summary'!$A$9:$AG$161,6)</f>
        <v>38.61</v>
      </c>
      <c r="BP13" s="171" t="n">
        <f aca="false">VLOOKUP(BP$7,'[6]Curve Summary'!$A$9:$AG$161,6)</f>
        <v>39.86</v>
      </c>
      <c r="BQ13" s="171" t="n">
        <f aca="false">VLOOKUP(BQ$7,'[6]Curve Summary'!$A$9:$AG$161,6)</f>
        <v>40.03</v>
      </c>
      <c r="BR13" s="171" t="n">
        <f aca="false">VLOOKUP(BR$7,'[6]Curve Summary'!$A$9:$AG$161,6)</f>
        <v>38.49</v>
      </c>
      <c r="BS13" s="171" t="n">
        <f aca="false">VLOOKUP(BS$7,'[6]Curve Summary'!$A$9:$AG$161,6)</f>
        <v>37.71</v>
      </c>
      <c r="BT13" s="171" t="n">
        <f aca="false">VLOOKUP(BT$7,'[6]Curve Summary'!$A$9:$AG$161,6)</f>
        <v>38.72</v>
      </c>
      <c r="BU13" s="171" t="n">
        <f aca="false">VLOOKUP(BU$7,'[6]Curve Summary'!$A$9:$AG$161,6)</f>
        <v>39.47</v>
      </c>
      <c r="BV13" s="171" t="n">
        <f aca="false">VLOOKUP(BV$7,'[6]Curve Summary'!$A$9:$AG$161,6)</f>
        <v>45.57</v>
      </c>
      <c r="BW13" s="171" t="n">
        <f aca="false">VLOOKUP(BW$7,'[6]Curve Summary'!$A$9:$AG$161,6)</f>
        <v>58.29</v>
      </c>
      <c r="BX13" s="171" t="n">
        <f aca="false">VLOOKUP(BX$7,'[6]Curve Summary'!$A$9:$AG$161,6)</f>
        <v>64.12</v>
      </c>
      <c r="BY13" s="171" t="n">
        <f aca="false">VLOOKUP(BY$7,'[6]Curve Summary'!$A$9:$AG$161,6)</f>
        <v>50.87</v>
      </c>
      <c r="BZ13" s="171" t="n">
        <f aca="false">VLOOKUP(BZ$7,'[6]Curve Summary'!$A$9:$AG$161,6)</f>
        <v>39.16</v>
      </c>
      <c r="CA13" s="171" t="n">
        <f aca="false">VLOOKUP(CA$7,'[6]Curve Summary'!$A$9:$AG$161,6)</f>
        <v>38.9</v>
      </c>
      <c r="CB13" s="171" t="n">
        <f aca="false">VLOOKUP(CB$7,'[6]Curve Summary'!$A$9:$AG$161,6)</f>
        <v>40.15</v>
      </c>
      <c r="CC13" s="171" t="n">
        <f aca="false">VLOOKUP(CC$7,'[6]Curve Summary'!$A$9:$AG$161,6)</f>
        <v>40.3</v>
      </c>
      <c r="CD13" s="171" t="n">
        <f aca="false">VLOOKUP(CD$7,'[6]Curve Summary'!$A$9:$AG$161,6)</f>
        <v>38.75</v>
      </c>
      <c r="CE13" s="171" t="n">
        <f aca="false">VLOOKUP(CE$7,'[6]Curve Summary'!$A$9:$AG$161,6)</f>
        <v>37.97</v>
      </c>
      <c r="CF13" s="171" t="n">
        <f aca="false">VLOOKUP(CF$7,'[6]Curve Summary'!$A$9:$AG$161,6)</f>
        <v>38.98</v>
      </c>
      <c r="CG13" s="171" t="n">
        <f aca="false">VLOOKUP(CG$7,'[6]Curve Summary'!$A$9:$AG$161,6)</f>
        <v>39.74</v>
      </c>
      <c r="CH13" s="171" t="n">
        <f aca="false">VLOOKUP(CH$7,'[6]Curve Summary'!$A$9:$AG$161,6)</f>
        <v>45.88</v>
      </c>
      <c r="CI13" s="171" t="n">
        <f aca="false">VLOOKUP(CI$7,'[6]Curve Summary'!$A$9:$AG$161,6)</f>
        <v>58.68</v>
      </c>
      <c r="CJ13" s="171" t="n">
        <f aca="false">VLOOKUP(CJ$7,'[6]Curve Summary'!$A$9:$AG$161,6)</f>
        <v>64.55</v>
      </c>
      <c r="CK13" s="171" t="n">
        <f aca="false">VLOOKUP(CK$7,'[6]Curve Summary'!$A$9:$AG$161,6)</f>
        <v>51.22</v>
      </c>
      <c r="CL13" s="171" t="n">
        <f aca="false">VLOOKUP(CL$7,'[6]Curve Summary'!$A$9:$AG$161,6)</f>
        <v>39.43</v>
      </c>
      <c r="CM13" s="171" t="n">
        <f aca="false">VLOOKUP(CM$7,'[6]Curve Summary'!$A$9:$AG$161,6)</f>
        <v>39.16</v>
      </c>
      <c r="CN13" s="171" t="n">
        <f aca="false">VLOOKUP(CN$7,'[6]Curve Summary'!$A$9:$AG$161,6)</f>
        <v>40.43</v>
      </c>
      <c r="CO13" s="171" t="n">
        <f aca="false">VLOOKUP(CO$7,'[6]Curve Summary'!$A$9:$AG$161,6)</f>
        <v>40.59</v>
      </c>
      <c r="CP13" s="171" t="n">
        <f aca="false">VLOOKUP(CP$7,'[6]Curve Summary'!$A$9:$AG$161,6)</f>
        <v>39.03</v>
      </c>
      <c r="CQ13" s="171" t="n">
        <f aca="false">VLOOKUP(CQ$7,'[6]Curve Summary'!$A$9:$AG$161,6)</f>
        <v>38.24</v>
      </c>
      <c r="CR13" s="171" t="n">
        <f aca="false">VLOOKUP(CR$7,'[6]Curve Summary'!$A$9:$AG$161,6)</f>
        <v>39.25</v>
      </c>
      <c r="CS13" s="171" t="n">
        <f aca="false">VLOOKUP(CS$7,'[6]Curve Summary'!$A$9:$AG$161,6)</f>
        <v>40.01</v>
      </c>
      <c r="CT13" s="171" t="n">
        <f aca="false">VLOOKUP(CT$7,'[6]Curve Summary'!$A$9:$AG$161,6)</f>
        <v>46.19</v>
      </c>
      <c r="CU13" s="171" t="n">
        <f aca="false">VLOOKUP(CU$7,'[6]Curve Summary'!$A$9:$AG$161,6)</f>
        <v>59.07</v>
      </c>
      <c r="CV13" s="171" t="n">
        <f aca="false">VLOOKUP(CV$7,'[6]Curve Summary'!$A$9:$AG$161,6)</f>
        <v>64.98</v>
      </c>
      <c r="CW13" s="171" t="n">
        <f aca="false">VLOOKUP(CW$7,'[6]Curve Summary'!$A$9:$AG$161,6)</f>
        <v>51.55</v>
      </c>
      <c r="CX13" s="171" t="n">
        <f aca="false">VLOOKUP(CX$7,'[6]Curve Summary'!$A$9:$AG$161,6)</f>
        <v>39.68</v>
      </c>
      <c r="CY13" s="171" t="n">
        <f aca="false">VLOOKUP(CY$7,'[6]Curve Summary'!$A$9:$AG$161,6)</f>
        <v>39.4</v>
      </c>
      <c r="CZ13" s="171" t="n">
        <f aca="false">VLOOKUP(CZ$7,'[6]Curve Summary'!$A$9:$AG$161,6)</f>
        <v>40.67</v>
      </c>
      <c r="DA13" s="171" t="n">
        <f aca="false">VLOOKUP(DA$7,'[6]Curve Summary'!$A$9:$AG$161,6)</f>
        <v>40.84</v>
      </c>
      <c r="DB13" s="171" t="n">
        <f aca="false">VLOOKUP(DB$7,'[6]Curve Summary'!$A$9:$AG$161,6)</f>
        <v>39.26</v>
      </c>
      <c r="DC13" s="171" t="n">
        <f aca="false">VLOOKUP(DC$7,'[6]Curve Summary'!$A$9:$AG$161,6)</f>
        <v>38.46</v>
      </c>
      <c r="DD13" s="171" t="n">
        <f aca="false">VLOOKUP(DD$7,'[6]Curve Summary'!$A$9:$AG$161,6)</f>
        <v>39.48</v>
      </c>
      <c r="DE13" s="171" t="n">
        <f aca="false">VLOOKUP(DE$7,'[6]Curve Summary'!$A$9:$AG$161,6)</f>
        <v>40.24</v>
      </c>
      <c r="DF13" s="171" t="n">
        <f aca="false">VLOOKUP(DF$7,'[6]Curve Summary'!$A$9:$AG$161,6)</f>
        <v>46.45</v>
      </c>
      <c r="DG13" s="171" t="n">
        <f aca="false">VLOOKUP(DG$7,'[6]Curve Summary'!$A$9:$AG$161,6)</f>
        <v>59.39</v>
      </c>
      <c r="DH13" s="171" t="n">
        <f aca="false">VLOOKUP(DH$7,'[6]Curve Summary'!$A$9:$AG$161,6)</f>
        <v>65.33</v>
      </c>
      <c r="DI13" s="171" t="n">
        <f aca="false">VLOOKUP(DI$7,'[6]Curve Summary'!$A$9:$AG$161,6)</f>
        <v>51.82</v>
      </c>
      <c r="DJ13" s="171" t="n">
        <f aca="false">VLOOKUP(DJ$7,'[6]Curve Summary'!$A$9:$AG$161,6)</f>
        <v>39.88</v>
      </c>
      <c r="DK13" s="171" t="n">
        <f aca="false">VLOOKUP(DK$7,'[6]Curve Summary'!$A$9:$AG$161,6)</f>
        <v>39.6</v>
      </c>
      <c r="DL13" s="171" t="n">
        <f aca="false">VLOOKUP(DL$7,'[6]Curve Summary'!$A$9:$AG$161,6)</f>
        <v>40.88</v>
      </c>
      <c r="DM13" s="171" t="n">
        <f aca="false">VLOOKUP(DM$7,'[6]Curve Summary'!$A$9:$AG$161,6)</f>
        <v>41.02</v>
      </c>
      <c r="DN13" s="171" t="n">
        <f aca="false">VLOOKUP(DN$7,'[6]Curve Summary'!$A$9:$AG$161,6)</f>
        <v>39.43</v>
      </c>
      <c r="DO13" s="171" t="n">
        <f aca="false">VLOOKUP(DO$7,'[6]Curve Summary'!$A$9:$AG$161,6)</f>
        <v>38.63</v>
      </c>
      <c r="DP13" s="171" t="n">
        <f aca="false">VLOOKUP(DP$7,'[6]Curve Summary'!$A$9:$AG$161,6)</f>
        <v>39.66</v>
      </c>
      <c r="DQ13" s="171" t="n">
        <f aca="false">VLOOKUP(DQ$7,'[6]Curve Summary'!$A$9:$AG$161,6)</f>
        <v>40.42</v>
      </c>
      <c r="DR13" s="171" t="n">
        <f aca="false">VLOOKUP(DR$7,'[6]Curve Summary'!$A$9:$AG$161,6)</f>
        <v>46.65</v>
      </c>
      <c r="DS13" s="171" t="n">
        <f aca="false">VLOOKUP(DS$7,'[6]Curve Summary'!$A$9:$AG$161,6)</f>
        <v>59.66</v>
      </c>
      <c r="DT13" s="171" t="n">
        <f aca="false">VLOOKUP(DT$7,'[6]Curve Summary'!$A$9:$AG$161,6)</f>
        <v>65.61</v>
      </c>
      <c r="DU13" s="171" t="n">
        <f aca="false">VLOOKUP(DU$7,'[6]Curve Summary'!$A$9:$AG$161,6)</f>
        <v>52.05</v>
      </c>
      <c r="DV13" s="171" t="n">
        <f aca="false">VLOOKUP(DV$7,'[6]Curve Summary'!$A$9:$AG$161,6)</f>
        <v>40.06</v>
      </c>
      <c r="DW13" s="171" t="n">
        <f aca="false">VLOOKUP(DW$7,'[6]Curve Summary'!$A$9:$AG$161,6)</f>
        <v>39.78</v>
      </c>
      <c r="DX13" s="171" t="n">
        <f aca="false">VLOOKUP(DX$7,'[6]Curve Summary'!$A$9:$AG$161,6)</f>
        <v>41.06</v>
      </c>
      <c r="DY13" s="171" t="n">
        <f aca="false">VLOOKUP(DY$7,'[6]Curve Summary'!$A$9:$AG$161,6)</f>
        <v>41.2</v>
      </c>
      <c r="DZ13" s="171" t="n">
        <f aca="false">VLOOKUP(DZ$7,'[6]Curve Summary'!$A$9:$AG$161,6)</f>
        <v>39.61</v>
      </c>
      <c r="EA13" s="171" t="n">
        <f aca="false">VLOOKUP(EA$7,'[6]Curve Summary'!$A$9:$AG$161,6)</f>
        <v>38.8</v>
      </c>
      <c r="EB13" s="171" t="n">
        <f aca="false">VLOOKUP(EB$7,'[6]Curve Summary'!$A$9:$AG$161,6)</f>
        <v>39.83</v>
      </c>
      <c r="EC13" s="171" t="n">
        <f aca="false">VLOOKUP(EC$7,'[6]Curve Summary'!$A$9:$AG$161,6)</f>
        <v>40.6</v>
      </c>
      <c r="ED13" s="171" t="n">
        <f aca="false">VLOOKUP(ED$7,'[6]Curve Summary'!$A$9:$AG$161,6)</f>
        <v>46.86</v>
      </c>
      <c r="EE13" s="171" t="n">
        <f aca="false">VLOOKUP(EE$7,'[6]Curve Summary'!$A$9:$AG$161,6)</f>
        <v>59.92</v>
      </c>
      <c r="EF13" s="171" t="n">
        <f aca="false">VLOOKUP(EF$7,'[6]Curve Summary'!$A$9:$AG$161,6)</f>
        <v>65.9</v>
      </c>
      <c r="EG13" s="171" t="n">
        <f aca="false">VLOOKUP(EG$7,'[6]Curve Summary'!$A$9:$AG$161,6)</f>
        <v>52.28</v>
      </c>
      <c r="EH13" s="171" t="n">
        <f aca="false">VLOOKUP(EH$7,'[6]Curve Summary'!$A$9:$AG$161,6)</f>
        <v>40.23</v>
      </c>
      <c r="EI13" s="171" t="n">
        <f aca="false">VLOOKUP(EI$7,'[6]Curve Summary'!$A$9:$AG$161,6)</f>
        <v>39.95</v>
      </c>
      <c r="EJ13" s="171" t="n">
        <f aca="false">VLOOKUP(EJ$7,'[6]Curve Summary'!$A$9:$AG$161,6)</f>
        <v>41.24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f aca="false">'[6]Power Desk Daily Price'!$AC14</f>
        <v>19.72</v>
      </c>
      <c r="D14" s="161" t="n">
        <f aca="true">IF(ISERROR((AVERAGE(OFFSET('[6]Curve Summary'!$B$6,12,0,14,1))*14+11*'[6]Curve Summary Backup'!$B$38)/25),'[6]Curve Summary Backup'!$B$38,(AVERAGE(OFFSET('[6]Curve Summary'!$B$6,12,0,14,1))*14+11*'[6]Curve Summary Backup'!$B$38)/25)</f>
        <v>26.5</v>
      </c>
      <c r="E14" s="168" t="n">
        <f aca="false">(C14*C$5+D14*D$5)/(SUM(C$5:D$5))</f>
        <v>24.3958620689655</v>
      </c>
      <c r="F14" s="161" t="n">
        <f aca="false">AVERAGE(G14:H14)</f>
        <v>28.875</v>
      </c>
      <c r="G14" s="161" t="n">
        <f aca="false">AG14</f>
        <v>29</v>
      </c>
      <c r="H14" s="161" t="n">
        <f aca="false">AH14</f>
        <v>28.75</v>
      </c>
      <c r="I14" s="161" t="n">
        <f aca="false">AVERAGE(J14:K14)</f>
        <v>28.875</v>
      </c>
      <c r="J14" s="161" t="n">
        <f aca="false">AI14</f>
        <v>28.75</v>
      </c>
      <c r="K14" s="161" t="n">
        <f aca="false">AJ14</f>
        <v>29</v>
      </c>
      <c r="L14" s="161" t="n">
        <f aca="false">AK14</f>
        <v>32.25</v>
      </c>
      <c r="M14" s="161" t="n">
        <f aca="false">AL14</f>
        <v>41.25</v>
      </c>
      <c r="N14" s="161" t="n">
        <f aca="false">AVERAGE(K14:M14)</f>
        <v>34.1666666666667</v>
      </c>
      <c r="O14" s="161" t="n">
        <f aca="false">AVERAGE(P14:R14)</f>
        <v>53.5</v>
      </c>
      <c r="P14" s="161" t="n">
        <f aca="false">AM14</f>
        <v>54</v>
      </c>
      <c r="Q14" s="161" t="n">
        <f aca="false">AN14</f>
        <v>60</v>
      </c>
      <c r="R14" s="161" t="n">
        <f aca="false">AO14</f>
        <v>46.5</v>
      </c>
      <c r="S14" s="161" t="n">
        <f aca="false">AVERAGE(T14:V14)</f>
        <v>35.5833333333333</v>
      </c>
      <c r="T14" s="161" t="n">
        <f aca="false">AP14</f>
        <v>36.5</v>
      </c>
      <c r="U14" s="161" t="n">
        <f aca="false">AQ14</f>
        <v>34.5</v>
      </c>
      <c r="V14" s="161" t="n">
        <f aca="false">AR14</f>
        <v>35.75</v>
      </c>
      <c r="W14" s="168" t="n">
        <f aca="false">SUM(AG33:AR33)/SUM($AG$5:$AR$5)</f>
        <v>38.0686274509804</v>
      </c>
      <c r="X14" s="161" t="n">
        <f aca="false">SUM(AS33:BD33)/SUM($AS$5:$BD$5)</f>
        <v>41.2990196078431</v>
      </c>
      <c r="Y14" s="161" t="n">
        <f aca="false">SUM(BE33:BR33)/SUM($BE$5:$BR$5)</f>
        <v>40.9407718120805</v>
      </c>
      <c r="Z14" s="161" t="n">
        <f aca="false">SUM(BQ33:CB33)/SUM($BQ$5:$CB$5)</f>
        <v>41.993568627451</v>
      </c>
      <c r="AA14" s="161" t="n">
        <f aca="false">SUM(CC33:DX33)/SUM($CC$5:$DX$5)</f>
        <v>42.6796862745098</v>
      </c>
      <c r="AB14" s="169" t="n">
        <f aca="false">SUM(DY33:EJ33)/SUM($DY$5:$EJ$5)</f>
        <v>43.4376171875</v>
      </c>
      <c r="AC14" s="170" t="n">
        <f aca="false">(C14*C$5+D14*D$5+SUM(AG33:EJ33))/(SUM(C$5:D$5)+SUM($AG$5:$EJ$5))</f>
        <v>41.6857455951869</v>
      </c>
      <c r="AD14" s="164"/>
      <c r="AE14" s="164"/>
      <c r="AF14" s="165"/>
      <c r="AG14" s="171" t="n">
        <f aca="false">VLOOKUP(AG$7,'[6]Curve Summary'!$A$9:$AG$161,2)</f>
        <v>29</v>
      </c>
      <c r="AH14" s="171" t="n">
        <f aca="false">VLOOKUP(AH$7,'[6]Curve Summary'!$A$9:$AG$161,2)</f>
        <v>28.75</v>
      </c>
      <c r="AI14" s="171" t="n">
        <f aca="false">VLOOKUP(AI$7,'[6]Curve Summary'!$A$9:$AG$161,2)</f>
        <v>28.75</v>
      </c>
      <c r="AJ14" s="171" t="n">
        <f aca="false">VLOOKUP(AJ$7,'[6]Curve Summary'!$A$9:$AG$161,2)</f>
        <v>29</v>
      </c>
      <c r="AK14" s="171" t="n">
        <f aca="false">VLOOKUP(AK$7,'[6]Curve Summary'!$A$9:$AG$161,2)</f>
        <v>32.25</v>
      </c>
      <c r="AL14" s="171" t="n">
        <f aca="false">VLOOKUP(AL$7,'[6]Curve Summary'!$A$9:$AG$161,2)</f>
        <v>41.25</v>
      </c>
      <c r="AM14" s="171" t="n">
        <f aca="false">VLOOKUP(AM$7,'[6]Curve Summary'!$A$9:$AG$161,2)</f>
        <v>54</v>
      </c>
      <c r="AN14" s="171" t="n">
        <f aca="false">VLOOKUP(AN$7,'[6]Curve Summary'!$A$9:$AG$161,2)</f>
        <v>60</v>
      </c>
      <c r="AO14" s="171" t="n">
        <f aca="false">VLOOKUP(AO$7,'[6]Curve Summary'!$A$9:$AG$161,2)</f>
        <v>46.5</v>
      </c>
      <c r="AP14" s="171" t="n">
        <f aca="false">VLOOKUP(AP$7,'[6]Curve Summary'!$A$9:$AG$161,2)</f>
        <v>36.5</v>
      </c>
      <c r="AQ14" s="171" t="n">
        <f aca="false">VLOOKUP(AQ$7,'[6]Curve Summary'!$A$9:$AG$161,2)</f>
        <v>34.5</v>
      </c>
      <c r="AR14" s="171" t="n">
        <f aca="false">VLOOKUP(AR$7,'[6]Curve Summary'!$A$9:$AG$161,2)</f>
        <v>35.75</v>
      </c>
      <c r="AS14" s="171" t="n">
        <f aca="false">VLOOKUP(AS$7,'[6]Curve Summary'!$A$9:$AG$161,2)</f>
        <v>35.75</v>
      </c>
      <c r="AT14" s="171" t="n">
        <f aca="false">VLOOKUP(AT$7,'[6]Curve Summary'!$A$9:$AG$161,2)</f>
        <v>35.75</v>
      </c>
      <c r="AU14" s="171" t="n">
        <f aca="false">VLOOKUP(AU$7,'[6]Curve Summary'!$A$9:$AG$161,2)</f>
        <v>35.75</v>
      </c>
      <c r="AV14" s="171" t="n">
        <f aca="false">VLOOKUP(AV$7,'[6]Curve Summary'!$A$9:$AG$161,2)</f>
        <v>34.25</v>
      </c>
      <c r="AW14" s="171" t="n">
        <f aca="false">VLOOKUP(AW$7,'[6]Curve Summary'!$A$9:$AG$161,2)</f>
        <v>35.25</v>
      </c>
      <c r="AX14" s="171" t="n">
        <f aca="false">VLOOKUP(AX$7,'[6]Curve Summary'!$A$9:$AG$161,2)</f>
        <v>41.75</v>
      </c>
      <c r="AY14" s="171" t="n">
        <f aca="false">VLOOKUP(AY$7,'[6]Curve Summary'!$A$9:$AG$161,2)</f>
        <v>53.75</v>
      </c>
      <c r="AZ14" s="171" t="n">
        <f aca="false">VLOOKUP(AZ$7,'[6]Curve Summary'!$A$9:$AG$161,2)</f>
        <v>63.75</v>
      </c>
      <c r="BA14" s="171" t="n">
        <f aca="false">VLOOKUP(BA$7,'[6]Curve Summary'!$A$9:$AG$161,2)</f>
        <v>50.25</v>
      </c>
      <c r="BB14" s="171" t="n">
        <f aca="false">VLOOKUP(BB$7,'[6]Curve Summary'!$A$9:$AG$161,2)</f>
        <v>37.25</v>
      </c>
      <c r="BC14" s="171" t="n">
        <f aca="false">VLOOKUP(BC$7,'[6]Curve Summary'!$A$9:$AG$161,2)</f>
        <v>36.25</v>
      </c>
      <c r="BD14" s="171" t="n">
        <f aca="false">VLOOKUP(BD$7,'[6]Curve Summary'!$A$9:$AG$161,2)</f>
        <v>35.75</v>
      </c>
      <c r="BE14" s="171" t="n">
        <f aca="false">VLOOKUP(BE$7,'[6]Curve Summary'!$A$9:$AG$161,2)</f>
        <v>36.46</v>
      </c>
      <c r="BF14" s="171" t="n">
        <f aca="false">VLOOKUP(BF$7,'[6]Curve Summary'!$A$9:$AG$161,2)</f>
        <v>36.46</v>
      </c>
      <c r="BG14" s="171" t="n">
        <f aca="false">VLOOKUP(BG$7,'[6]Curve Summary'!$A$9:$AG$161,2)</f>
        <v>36.46</v>
      </c>
      <c r="BH14" s="171" t="n">
        <f aca="false">VLOOKUP(BH$7,'[6]Curve Summary'!$A$9:$AG$161,2)</f>
        <v>35.07</v>
      </c>
      <c r="BI14" s="171" t="n">
        <f aca="false">VLOOKUP(BI$7,'[6]Curve Summary'!$A$9:$AG$161,2)</f>
        <v>35.99</v>
      </c>
      <c r="BJ14" s="171" t="n">
        <f aca="false">VLOOKUP(BJ$7,'[6]Curve Summary'!$A$9:$AG$161,2)</f>
        <v>42.02</v>
      </c>
      <c r="BK14" s="171" t="n">
        <f aca="false">VLOOKUP(BK$7,'[6]Curve Summary'!$A$9:$AG$161,2)</f>
        <v>53.14</v>
      </c>
      <c r="BL14" s="171" t="n">
        <f aca="false">VLOOKUP(BL$7,'[6]Curve Summary'!$A$9:$AG$161,2)</f>
        <v>62.41</v>
      </c>
      <c r="BM14" s="171" t="n">
        <f aca="false">VLOOKUP(BM$7,'[6]Curve Summary'!$A$9:$AG$161,2)</f>
        <v>49.9</v>
      </c>
      <c r="BN14" s="171" t="n">
        <f aca="false">VLOOKUP(BN$7,'[6]Curve Summary'!$A$9:$AG$161,2)</f>
        <v>37.85</v>
      </c>
      <c r="BO14" s="171" t="n">
        <f aca="false">VLOOKUP(BO$7,'[6]Curve Summary'!$A$9:$AG$161,2)</f>
        <v>36.92</v>
      </c>
      <c r="BP14" s="171" t="n">
        <f aca="false">VLOOKUP(BP$7,'[6]Curve Summary'!$A$9:$AG$161,2)</f>
        <v>36.46</v>
      </c>
      <c r="BQ14" s="171" t="n">
        <f aca="false">VLOOKUP(BQ$7,'[6]Curve Summary'!$A$9:$AG$161,2)</f>
        <v>36.72</v>
      </c>
      <c r="BR14" s="171" t="n">
        <f aca="false">VLOOKUP(BR$7,'[6]Curve Summary'!$A$9:$AG$161,2)</f>
        <v>36.72</v>
      </c>
      <c r="BS14" s="171" t="n">
        <f aca="false">VLOOKUP(BS$7,'[6]Curve Summary'!$A$9:$AG$161,2)</f>
        <v>36.72</v>
      </c>
      <c r="BT14" s="171" t="n">
        <f aca="false">VLOOKUP(BT$7,'[6]Curve Summary'!$A$9:$AG$161,2)</f>
        <v>35.32</v>
      </c>
      <c r="BU14" s="171" t="n">
        <f aca="false">VLOOKUP(BU$7,'[6]Curve Summary'!$A$9:$AG$161,2)</f>
        <v>36.25</v>
      </c>
      <c r="BV14" s="171" t="n">
        <f aca="false">VLOOKUP(BV$7,'[6]Curve Summary'!$A$9:$AG$161,2)</f>
        <v>42.32</v>
      </c>
      <c r="BW14" s="171" t="n">
        <f aca="false">VLOOKUP(BW$7,'[6]Curve Summary'!$A$9:$AG$161,2)</f>
        <v>53.52</v>
      </c>
      <c r="BX14" s="171" t="n">
        <f aca="false">VLOOKUP(BX$7,'[6]Curve Summary'!$A$9:$AG$161,2)</f>
        <v>62.86</v>
      </c>
      <c r="BY14" s="171" t="n">
        <f aca="false">VLOOKUP(BY$7,'[6]Curve Summary'!$A$9:$AG$161,2)</f>
        <v>50.26</v>
      </c>
      <c r="BZ14" s="171" t="n">
        <f aca="false">VLOOKUP(BZ$7,'[6]Curve Summary'!$A$9:$AG$161,2)</f>
        <v>38.12</v>
      </c>
      <c r="CA14" s="171" t="n">
        <f aca="false">VLOOKUP(CA$7,'[6]Curve Summary'!$A$9:$AG$161,2)</f>
        <v>37.19</v>
      </c>
      <c r="CB14" s="171" t="n">
        <f aca="false">VLOOKUP(CB$7,'[6]Curve Summary'!$A$9:$AG$161,2)</f>
        <v>36.72</v>
      </c>
      <c r="CC14" s="171" t="n">
        <f aca="false">VLOOKUP(CC$7,'[6]Curve Summary'!$A$9:$AG$161,2)</f>
        <v>36.98</v>
      </c>
      <c r="CD14" s="171" t="n">
        <f aca="false">VLOOKUP(CD$7,'[6]Curve Summary'!$A$9:$AG$161,2)</f>
        <v>36.98</v>
      </c>
      <c r="CE14" s="171" t="n">
        <f aca="false">VLOOKUP(CE$7,'[6]Curve Summary'!$A$9:$AG$161,2)</f>
        <v>36.98</v>
      </c>
      <c r="CF14" s="171" t="n">
        <f aca="false">VLOOKUP(CF$7,'[6]Curve Summary'!$A$9:$AG$161,2)</f>
        <v>35.57</v>
      </c>
      <c r="CG14" s="171" t="n">
        <f aca="false">VLOOKUP(CG$7,'[6]Curve Summary'!$A$9:$AG$161,2)</f>
        <v>36.51</v>
      </c>
      <c r="CH14" s="171" t="n">
        <f aca="false">VLOOKUP(CH$7,'[6]Curve Summary'!$A$9:$AG$161,2)</f>
        <v>42.63</v>
      </c>
      <c r="CI14" s="171" t="n">
        <f aca="false">VLOOKUP(CI$7,'[6]Curve Summary'!$A$9:$AG$161,2)</f>
        <v>53.91</v>
      </c>
      <c r="CJ14" s="171" t="n">
        <f aca="false">VLOOKUP(CJ$7,'[6]Curve Summary'!$A$9:$AG$161,2)</f>
        <v>63.31</v>
      </c>
      <c r="CK14" s="171" t="n">
        <f aca="false">VLOOKUP(CK$7,'[6]Curve Summary'!$A$9:$AG$161,2)</f>
        <v>50.62</v>
      </c>
      <c r="CL14" s="171" t="n">
        <f aca="false">VLOOKUP(CL$7,'[6]Curve Summary'!$A$9:$AG$161,2)</f>
        <v>38.4</v>
      </c>
      <c r="CM14" s="171" t="n">
        <f aca="false">VLOOKUP(CM$7,'[6]Curve Summary'!$A$9:$AG$161,2)</f>
        <v>37.46</v>
      </c>
      <c r="CN14" s="171" t="n">
        <f aca="false">VLOOKUP(CN$7,'[6]Curve Summary'!$A$9:$AG$161,2)</f>
        <v>36.99</v>
      </c>
      <c r="CO14" s="171" t="n">
        <f aca="false">VLOOKUP(CO$7,'[6]Curve Summary'!$A$9:$AG$161,2)</f>
        <v>37.25</v>
      </c>
      <c r="CP14" s="171" t="n">
        <f aca="false">VLOOKUP(CP$7,'[6]Curve Summary'!$A$9:$AG$161,2)</f>
        <v>37.25</v>
      </c>
      <c r="CQ14" s="171" t="n">
        <f aca="false">VLOOKUP(CQ$7,'[6]Curve Summary'!$A$9:$AG$161,2)</f>
        <v>37.25</v>
      </c>
      <c r="CR14" s="171" t="n">
        <f aca="false">VLOOKUP(CR$7,'[6]Curve Summary'!$A$9:$AG$161,2)</f>
        <v>35.83</v>
      </c>
      <c r="CS14" s="171" t="n">
        <f aca="false">VLOOKUP(CS$7,'[6]Curve Summary'!$A$9:$AG$161,2)</f>
        <v>36.77</v>
      </c>
      <c r="CT14" s="171" t="n">
        <f aca="false">VLOOKUP(CT$7,'[6]Curve Summary'!$A$9:$AG$161,2)</f>
        <v>42.93</v>
      </c>
      <c r="CU14" s="171" t="n">
        <f aca="false">VLOOKUP(CU$7,'[6]Curve Summary'!$A$9:$AG$161,2)</f>
        <v>54.29</v>
      </c>
      <c r="CV14" s="171" t="n">
        <f aca="false">VLOOKUP(CV$7,'[6]Curve Summary'!$A$9:$AG$161,2)</f>
        <v>63.76</v>
      </c>
      <c r="CW14" s="171" t="n">
        <f aca="false">VLOOKUP(CW$7,'[6]Curve Summary'!$A$9:$AG$161,2)</f>
        <v>50.98</v>
      </c>
      <c r="CX14" s="171" t="n">
        <f aca="false">VLOOKUP(CX$7,'[6]Curve Summary'!$A$9:$AG$161,2)</f>
        <v>38.67</v>
      </c>
      <c r="CY14" s="171" t="n">
        <f aca="false">VLOOKUP(CY$7,'[6]Curve Summary'!$A$9:$AG$161,2)</f>
        <v>37.72</v>
      </c>
      <c r="CZ14" s="171" t="n">
        <f aca="false">VLOOKUP(CZ$7,'[6]Curve Summary'!$A$9:$AG$161,2)</f>
        <v>37.25</v>
      </c>
      <c r="DA14" s="171" t="n">
        <f aca="false">VLOOKUP(DA$7,'[6]Curve Summary'!$A$9:$AG$161,2)</f>
        <v>37.51</v>
      </c>
      <c r="DB14" s="171" t="n">
        <f aca="false">VLOOKUP(DB$7,'[6]Curve Summary'!$A$9:$AG$161,2)</f>
        <v>37.51</v>
      </c>
      <c r="DC14" s="171" t="n">
        <f aca="false">VLOOKUP(DC$7,'[6]Curve Summary'!$A$9:$AG$161,2)</f>
        <v>37.51</v>
      </c>
      <c r="DD14" s="171" t="n">
        <f aca="false">VLOOKUP(DD$7,'[6]Curve Summary'!$A$9:$AG$161,2)</f>
        <v>36.08</v>
      </c>
      <c r="DE14" s="171" t="n">
        <f aca="false">VLOOKUP(DE$7,'[6]Curve Summary'!$A$9:$AG$161,2)</f>
        <v>37.03</v>
      </c>
      <c r="DF14" s="171" t="n">
        <f aca="false">VLOOKUP(DF$7,'[6]Curve Summary'!$A$9:$AG$161,2)</f>
        <v>43.23</v>
      </c>
      <c r="DG14" s="171" t="n">
        <f aca="false">VLOOKUP(DG$7,'[6]Curve Summary'!$A$9:$AG$161,2)</f>
        <v>54.67</v>
      </c>
      <c r="DH14" s="171" t="n">
        <f aca="false">VLOOKUP(DH$7,'[6]Curve Summary'!$A$9:$AG$161,2)</f>
        <v>64.21</v>
      </c>
      <c r="DI14" s="171" t="n">
        <f aca="false">VLOOKUP(DI$7,'[6]Curve Summary'!$A$9:$AG$161,2)</f>
        <v>51.34</v>
      </c>
      <c r="DJ14" s="171" t="n">
        <f aca="false">VLOOKUP(DJ$7,'[6]Curve Summary'!$A$9:$AG$161,2)</f>
        <v>38.94</v>
      </c>
      <c r="DK14" s="171" t="n">
        <f aca="false">VLOOKUP(DK$7,'[6]Curve Summary'!$A$9:$AG$161,2)</f>
        <v>37.99</v>
      </c>
      <c r="DL14" s="171" t="n">
        <f aca="false">VLOOKUP(DL$7,'[6]Curve Summary'!$A$9:$AG$161,2)</f>
        <v>37.51</v>
      </c>
      <c r="DM14" s="171" t="n">
        <f aca="false">VLOOKUP(DM$7,'[6]Curve Summary'!$A$9:$AG$161,2)</f>
        <v>37.77</v>
      </c>
      <c r="DN14" s="171" t="n">
        <f aca="false">VLOOKUP(DN$7,'[6]Curve Summary'!$A$9:$AG$161,2)</f>
        <v>37.77</v>
      </c>
      <c r="DO14" s="171" t="n">
        <f aca="false">VLOOKUP(DO$7,'[6]Curve Summary'!$A$9:$AG$161,2)</f>
        <v>37.77</v>
      </c>
      <c r="DP14" s="171" t="n">
        <f aca="false">VLOOKUP(DP$7,'[6]Curve Summary'!$A$9:$AG$161,2)</f>
        <v>36.33</v>
      </c>
      <c r="DQ14" s="171" t="n">
        <f aca="false">VLOOKUP(DQ$7,'[6]Curve Summary'!$A$9:$AG$161,2)</f>
        <v>37.29</v>
      </c>
      <c r="DR14" s="171" t="n">
        <f aca="false">VLOOKUP(DR$7,'[6]Curve Summary'!$A$9:$AG$161,2)</f>
        <v>43.53</v>
      </c>
      <c r="DS14" s="171" t="n">
        <f aca="false">VLOOKUP(DS$7,'[6]Curve Summary'!$A$9:$AG$161,2)</f>
        <v>55.06</v>
      </c>
      <c r="DT14" s="171" t="n">
        <f aca="false">VLOOKUP(DT$7,'[6]Curve Summary'!$A$9:$AG$161,2)</f>
        <v>64.66</v>
      </c>
      <c r="DU14" s="171" t="n">
        <f aca="false">VLOOKUP(DU$7,'[6]Curve Summary'!$A$9:$AG$161,2)</f>
        <v>51.7</v>
      </c>
      <c r="DV14" s="171" t="n">
        <f aca="false">VLOOKUP(DV$7,'[6]Curve Summary'!$A$9:$AG$161,2)</f>
        <v>39.21</v>
      </c>
      <c r="DW14" s="171" t="n">
        <f aca="false">VLOOKUP(DW$7,'[6]Curve Summary'!$A$9:$AG$161,2)</f>
        <v>38.25</v>
      </c>
      <c r="DX14" s="171" t="n">
        <f aca="false">VLOOKUP(DX$7,'[6]Curve Summary'!$A$9:$AG$161,2)</f>
        <v>37.77</v>
      </c>
      <c r="DY14" s="171" t="n">
        <f aca="false">VLOOKUP(DY$7,'[6]Curve Summary'!$A$9:$AG$161,2)</f>
        <v>38.04</v>
      </c>
      <c r="DZ14" s="171" t="n">
        <f aca="false">VLOOKUP(DZ$7,'[6]Curve Summary'!$A$9:$AG$161,2)</f>
        <v>38.04</v>
      </c>
      <c r="EA14" s="171" t="n">
        <f aca="false">VLOOKUP(EA$7,'[6]Curve Summary'!$A$9:$AG$161,2)</f>
        <v>38.04</v>
      </c>
      <c r="EB14" s="171" t="n">
        <f aca="false">VLOOKUP(EB$7,'[6]Curve Summary'!$A$9:$AG$161,2)</f>
        <v>36.59</v>
      </c>
      <c r="EC14" s="171" t="n">
        <f aca="false">VLOOKUP(EC$7,'[6]Curve Summary'!$A$9:$AG$161,2)</f>
        <v>37.55</v>
      </c>
      <c r="ED14" s="171" t="n">
        <f aca="false">VLOOKUP(ED$7,'[6]Curve Summary'!$A$9:$AG$161,2)</f>
        <v>43.84</v>
      </c>
      <c r="EE14" s="171" t="n">
        <f aca="false">VLOOKUP(EE$7,'[6]Curve Summary'!$A$9:$AG$161,2)</f>
        <v>55.44</v>
      </c>
      <c r="EF14" s="171" t="n">
        <f aca="false">VLOOKUP(EF$7,'[6]Curve Summary'!$A$9:$AG$161,2)</f>
        <v>65.11</v>
      </c>
      <c r="EG14" s="171" t="n">
        <f aca="false">VLOOKUP(EG$7,'[6]Curve Summary'!$A$9:$AG$161,2)</f>
        <v>52.06</v>
      </c>
      <c r="EH14" s="171" t="n">
        <f aca="false">VLOOKUP(EH$7,'[6]Curve Summary'!$A$9:$AG$161,2)</f>
        <v>39.49</v>
      </c>
      <c r="EI14" s="171" t="n">
        <f aca="false">VLOOKUP(EI$7,'[6]Curve Summary'!$A$9:$AG$161,2)</f>
        <v>38.52</v>
      </c>
      <c r="EJ14" s="171" t="n">
        <f aca="false">VLOOKUP(EJ$7,'[6]Curve Summary'!$A$9:$AG$161,2)</f>
        <v>38.04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f aca="false">'[6]Power Desk Daily Price'!$AC15</f>
        <v>20.72</v>
      </c>
      <c r="D15" s="174" t="n">
        <f aca="true">IF(ISERROR((AVERAGE(OFFSET('[6]Curve Summary'!$G$6,12,0,14,1))*14+11*'[6]Curve Summary Backup'!$G$38)/25),'[6]Curve Summary Backup'!$G$38,(AVERAGE(OFFSET('[6]Curve Summary'!$G$6,12,0,14,1))*14+11*'[6]Curve Summary Backup'!$G$38)/25)</f>
        <v>27.5</v>
      </c>
      <c r="E15" s="175" t="n">
        <f aca="false">(C15*C$5+D15*D$5)/(SUM(C$5:D$5))</f>
        <v>25.3958620689655</v>
      </c>
      <c r="F15" s="174" t="n">
        <f aca="false">AVERAGE(G15:H15)</f>
        <v>30.25</v>
      </c>
      <c r="G15" s="174" t="n">
        <f aca="false">AG15</f>
        <v>30.5</v>
      </c>
      <c r="H15" s="174" t="n">
        <f aca="false">AH15</f>
        <v>30</v>
      </c>
      <c r="I15" s="174" t="n">
        <f aca="false">AVERAGE(J15:K15)</f>
        <v>30.5</v>
      </c>
      <c r="J15" s="174" t="n">
        <f aca="false">AI15</f>
        <v>30</v>
      </c>
      <c r="K15" s="174" t="n">
        <f aca="false">AJ15</f>
        <v>31</v>
      </c>
      <c r="L15" s="174" t="n">
        <f aca="false">AK15</f>
        <v>35.25</v>
      </c>
      <c r="M15" s="174" t="n">
        <f aca="false">AL15</f>
        <v>46.25</v>
      </c>
      <c r="N15" s="174" t="n">
        <f aca="false">AVERAGE(K15:M15)</f>
        <v>37.5</v>
      </c>
      <c r="O15" s="174" t="n">
        <f aca="false">AVERAGE(P15:R15)</f>
        <v>61.5</v>
      </c>
      <c r="P15" s="174" t="n">
        <f aca="false">AM15</f>
        <v>61</v>
      </c>
      <c r="Q15" s="174" t="n">
        <f aca="false">AN15</f>
        <v>70</v>
      </c>
      <c r="R15" s="174" t="n">
        <f aca="false">AO15</f>
        <v>53.5</v>
      </c>
      <c r="S15" s="174" t="n">
        <f aca="false">AVERAGE(T15:V15)</f>
        <v>37.75</v>
      </c>
      <c r="T15" s="174" t="n">
        <f aca="false">AP15</f>
        <v>39</v>
      </c>
      <c r="U15" s="174" t="n">
        <f aca="false">AQ15</f>
        <v>36.5</v>
      </c>
      <c r="V15" s="174" t="n">
        <f aca="false">AR15</f>
        <v>37.75</v>
      </c>
      <c r="W15" s="175" t="n">
        <f aca="false">SUM(AG34:AR34)/SUM($AG$5:$AR$5)</f>
        <v>41.7852941176471</v>
      </c>
      <c r="X15" s="174" t="n">
        <f aca="false">SUM(AS34:BD34)/SUM($AS$5:$BD$5)</f>
        <v>44.6343137254902</v>
      </c>
      <c r="Y15" s="174" t="n">
        <f aca="false">SUM(BE34:BR34)/SUM($BE$5:$BR$5)</f>
        <v>44.1363422818792</v>
      </c>
      <c r="Z15" s="174" t="n">
        <f aca="false">SUM(BQ34:CB34)/SUM($BQ$5:$CB$5)</f>
        <v>45.2927843137255</v>
      </c>
      <c r="AA15" s="174" t="n">
        <f aca="false">SUM(CC34:DX34)/SUM($CC$5:$DX$5)</f>
        <v>45.8406764705882</v>
      </c>
      <c r="AB15" s="176" t="n">
        <f aca="false">SUM(DY34:EJ34)/SUM($DY$5:$EJ$5)</f>
        <v>46.42375</v>
      </c>
      <c r="AC15" s="177" t="n">
        <f aca="false">(C15*C$5+D15*D$5+SUM(AG34:EJ34))/(SUM(C$5:D$5)+SUM($AG$5:$EJ$5))</f>
        <v>44.9149548775247</v>
      </c>
      <c r="AD15" s="164"/>
      <c r="AE15" s="164"/>
      <c r="AF15" s="165"/>
      <c r="AG15" s="161" t="n">
        <f aca="false">VLOOKUP(AG$7,'[6]Curve Summary'!$A$9:$AG$161,7)</f>
        <v>30.5</v>
      </c>
      <c r="AH15" s="161" t="n">
        <f aca="false">VLOOKUP(AH$7,'[6]Curve Summary'!$A$9:$AG$161,7)</f>
        <v>30</v>
      </c>
      <c r="AI15" s="161" t="n">
        <f aca="false">VLOOKUP(AI$7,'[6]Curve Summary'!$A$9:$AG$161,7)</f>
        <v>30</v>
      </c>
      <c r="AJ15" s="161" t="n">
        <f aca="false">VLOOKUP(AJ$7,'[6]Curve Summary'!$A$9:$AG$161,7)</f>
        <v>31</v>
      </c>
      <c r="AK15" s="161" t="n">
        <f aca="false">VLOOKUP(AK$7,'[6]Curve Summary'!$A$9:$AG$161,7)</f>
        <v>35.25</v>
      </c>
      <c r="AL15" s="161" t="n">
        <f aca="false">VLOOKUP(AL$7,'[6]Curve Summary'!$A$9:$AG$161,7)</f>
        <v>46.25</v>
      </c>
      <c r="AM15" s="161" t="n">
        <f aca="false">VLOOKUP(AM$7,'[6]Curve Summary'!$A$9:$AG$161,7)</f>
        <v>61</v>
      </c>
      <c r="AN15" s="161" t="n">
        <f aca="false">VLOOKUP(AN$7,'[6]Curve Summary'!$A$9:$AG$161,7)</f>
        <v>70</v>
      </c>
      <c r="AO15" s="161" t="n">
        <f aca="false">VLOOKUP(AO$7,'[6]Curve Summary'!$A$9:$AG$161,7)</f>
        <v>53.5</v>
      </c>
      <c r="AP15" s="161" t="n">
        <f aca="false">VLOOKUP(AP$7,'[6]Curve Summary'!$A$9:$AG$161,7)</f>
        <v>39</v>
      </c>
      <c r="AQ15" s="161" t="n">
        <f aca="false">VLOOKUP(AQ$7,'[6]Curve Summary'!$A$9:$AG$161,7)</f>
        <v>36.5</v>
      </c>
      <c r="AR15" s="161" t="n">
        <f aca="false">VLOOKUP(AR$7,'[6]Curve Summary'!$A$9:$AG$161,7)</f>
        <v>37.75</v>
      </c>
      <c r="AS15" s="161" t="n">
        <f aca="false">VLOOKUP(AS$7,'[6]Curve Summary'!$A$9:$AG$161,7)</f>
        <v>37.75</v>
      </c>
      <c r="AT15" s="161" t="n">
        <f aca="false">VLOOKUP(AT$7,'[6]Curve Summary'!$A$9:$AG$161,7)</f>
        <v>37.75</v>
      </c>
      <c r="AU15" s="161" t="n">
        <f aca="false">VLOOKUP(AU$7,'[6]Curve Summary'!$A$9:$AG$161,7)</f>
        <v>37.75</v>
      </c>
      <c r="AV15" s="161" t="n">
        <f aca="false">VLOOKUP(AV$7,'[6]Curve Summary'!$A$9:$AG$161,7)</f>
        <v>36.25</v>
      </c>
      <c r="AW15" s="161" t="n">
        <f aca="false">VLOOKUP(AW$7,'[6]Curve Summary'!$A$9:$AG$161,7)</f>
        <v>37.25</v>
      </c>
      <c r="AX15" s="161" t="n">
        <f aca="false">VLOOKUP(AX$7,'[6]Curve Summary'!$A$9:$AG$161,7)</f>
        <v>46.25</v>
      </c>
      <c r="AY15" s="161" t="n">
        <f aca="false">VLOOKUP(AY$7,'[6]Curve Summary'!$A$9:$AG$161,7)</f>
        <v>59.75</v>
      </c>
      <c r="AZ15" s="161" t="n">
        <f aca="false">VLOOKUP(AZ$7,'[6]Curve Summary'!$A$9:$AG$161,7)</f>
        <v>71.75</v>
      </c>
      <c r="BA15" s="161" t="n">
        <f aca="false">VLOOKUP(BA$7,'[6]Curve Summary'!$A$9:$AG$161,7)</f>
        <v>56.25</v>
      </c>
      <c r="BB15" s="161" t="n">
        <f aca="false">VLOOKUP(BB$7,'[6]Curve Summary'!$A$9:$AG$161,7)</f>
        <v>39.5</v>
      </c>
      <c r="BC15" s="161" t="n">
        <f aca="false">VLOOKUP(BC$7,'[6]Curve Summary'!$A$9:$AG$161,7)</f>
        <v>38</v>
      </c>
      <c r="BD15" s="161" t="n">
        <f aca="false">VLOOKUP(BD$7,'[6]Curve Summary'!$A$9:$AG$161,7)</f>
        <v>37.25</v>
      </c>
      <c r="BE15" s="161" t="n">
        <f aca="false">VLOOKUP(BE$7,'[6]Curve Summary'!$A$9:$AG$161,7)</f>
        <v>38.66</v>
      </c>
      <c r="BF15" s="161" t="n">
        <f aca="false">VLOOKUP(BF$7,'[6]Curve Summary'!$A$9:$AG$161,7)</f>
        <v>38.66</v>
      </c>
      <c r="BG15" s="161" t="n">
        <f aca="false">VLOOKUP(BG$7,'[6]Curve Summary'!$A$9:$AG$161,7)</f>
        <v>38.66</v>
      </c>
      <c r="BH15" s="161" t="n">
        <f aca="false">VLOOKUP(BH$7,'[6]Curve Summary'!$A$9:$AG$161,7)</f>
        <v>37.27</v>
      </c>
      <c r="BI15" s="161" t="n">
        <f aca="false">VLOOKUP(BI$7,'[6]Curve Summary'!$A$9:$AG$161,7)</f>
        <v>38.19</v>
      </c>
      <c r="BJ15" s="161" t="n">
        <f aca="false">VLOOKUP(BJ$7,'[6]Curve Summary'!$A$9:$AG$161,7)</f>
        <v>46.35</v>
      </c>
      <c r="BK15" s="161" t="n">
        <f aca="false">VLOOKUP(BK$7,'[6]Curve Summary'!$A$9:$AG$161,7)</f>
        <v>58.74</v>
      </c>
      <c r="BL15" s="161" t="n">
        <f aca="false">VLOOKUP(BL$7,'[6]Curve Summary'!$A$9:$AG$161,7)</f>
        <v>69.71</v>
      </c>
      <c r="BM15" s="161" t="n">
        <f aca="false">VLOOKUP(BM$7,'[6]Curve Summary'!$A$9:$AG$161,7)</f>
        <v>55.5</v>
      </c>
      <c r="BN15" s="161" t="n">
        <f aca="false">VLOOKUP(BN$7,'[6]Curve Summary'!$A$9:$AG$161,7)</f>
        <v>40.26</v>
      </c>
      <c r="BO15" s="161" t="n">
        <f aca="false">VLOOKUP(BO$7,'[6]Curve Summary'!$A$9:$AG$161,7)</f>
        <v>38.9</v>
      </c>
      <c r="BP15" s="161" t="n">
        <f aca="false">VLOOKUP(BP$7,'[6]Curve Summary'!$A$9:$AG$161,7)</f>
        <v>38.23</v>
      </c>
      <c r="BQ15" s="161" t="n">
        <f aca="false">VLOOKUP(BQ$7,'[6]Curve Summary'!$A$9:$AG$161,7)</f>
        <v>39.04</v>
      </c>
      <c r="BR15" s="161" t="n">
        <f aca="false">VLOOKUP(BR$7,'[6]Curve Summary'!$A$9:$AG$161,7)</f>
        <v>39.04</v>
      </c>
      <c r="BS15" s="161" t="n">
        <f aca="false">VLOOKUP(BS$7,'[6]Curve Summary'!$A$9:$AG$161,7)</f>
        <v>39.04</v>
      </c>
      <c r="BT15" s="161" t="n">
        <f aca="false">VLOOKUP(BT$7,'[6]Curve Summary'!$A$9:$AG$161,7)</f>
        <v>37.64</v>
      </c>
      <c r="BU15" s="161" t="n">
        <f aca="false">VLOOKUP(BU$7,'[6]Curve Summary'!$A$9:$AG$161,7)</f>
        <v>38.57</v>
      </c>
      <c r="BV15" s="161" t="n">
        <f aca="false">VLOOKUP(BV$7,'[6]Curve Summary'!$A$9:$AG$161,7)</f>
        <v>46.45</v>
      </c>
      <c r="BW15" s="161" t="n">
        <f aca="false">VLOOKUP(BW$7,'[6]Curve Summary'!$A$9:$AG$161,7)</f>
        <v>58.72</v>
      </c>
      <c r="BX15" s="161" t="n">
        <f aca="false">VLOOKUP(BX$7,'[6]Curve Summary'!$A$9:$AG$161,7)</f>
        <v>69.5</v>
      </c>
      <c r="BY15" s="161" t="n">
        <f aca="false">VLOOKUP(BY$7,'[6]Curve Summary'!$A$9:$AG$161,7)</f>
        <v>55.46</v>
      </c>
      <c r="BZ15" s="161" t="n">
        <f aca="false">VLOOKUP(BZ$7,'[6]Curve Summary'!$A$9:$AG$161,7)</f>
        <v>40.62</v>
      </c>
      <c r="CA15" s="161" t="n">
        <f aca="false">VLOOKUP(CA$7,'[6]Curve Summary'!$A$9:$AG$161,7)</f>
        <v>39.33</v>
      </c>
      <c r="CB15" s="161" t="n">
        <f aca="false">VLOOKUP(CB$7,'[6]Curve Summary'!$A$9:$AG$161,7)</f>
        <v>38.68</v>
      </c>
      <c r="CC15" s="161" t="n">
        <f aca="false">VLOOKUP(CC$7,'[6]Curve Summary'!$A$9:$AG$161,7)</f>
        <v>39.4</v>
      </c>
      <c r="CD15" s="161" t="n">
        <f aca="false">VLOOKUP(CD$7,'[6]Curve Summary'!$A$9:$AG$161,7)</f>
        <v>39.4</v>
      </c>
      <c r="CE15" s="161" t="n">
        <f aca="false">VLOOKUP(CE$7,'[6]Curve Summary'!$A$9:$AG$161,7)</f>
        <v>39.4</v>
      </c>
      <c r="CF15" s="161" t="n">
        <f aca="false">VLOOKUP(CF$7,'[6]Curve Summary'!$A$9:$AG$161,7)</f>
        <v>37.99</v>
      </c>
      <c r="CG15" s="161" t="n">
        <f aca="false">VLOOKUP(CG$7,'[6]Curve Summary'!$A$9:$AG$161,7)</f>
        <v>38.93</v>
      </c>
      <c r="CH15" s="161" t="n">
        <f aca="false">VLOOKUP(CH$7,'[6]Curve Summary'!$A$9:$AG$161,7)</f>
        <v>46.59</v>
      </c>
      <c r="CI15" s="161" t="n">
        <f aca="false">VLOOKUP(CI$7,'[6]Curve Summary'!$A$9:$AG$161,7)</f>
        <v>58.77</v>
      </c>
      <c r="CJ15" s="161" t="n">
        <f aca="false">VLOOKUP(CJ$7,'[6]Curve Summary'!$A$9:$AG$161,7)</f>
        <v>69.39</v>
      </c>
      <c r="CK15" s="161" t="n">
        <f aca="false">VLOOKUP(CK$7,'[6]Curve Summary'!$A$9:$AG$161,7)</f>
        <v>55.48</v>
      </c>
      <c r="CL15" s="161" t="n">
        <f aca="false">VLOOKUP(CL$7,'[6]Curve Summary'!$A$9:$AG$161,7)</f>
        <v>40.97</v>
      </c>
      <c r="CM15" s="161" t="n">
        <f aca="false">VLOOKUP(CM$7,'[6]Curve Summary'!$A$9:$AG$161,7)</f>
        <v>39.72</v>
      </c>
      <c r="CN15" s="161" t="n">
        <f aca="false">VLOOKUP(CN$7,'[6]Curve Summary'!$A$9:$AG$161,7)</f>
        <v>39.1</v>
      </c>
      <c r="CO15" s="161" t="n">
        <f aca="false">VLOOKUP(CO$7,'[6]Curve Summary'!$A$9:$AG$161,7)</f>
        <v>39.7</v>
      </c>
      <c r="CP15" s="161" t="n">
        <f aca="false">VLOOKUP(CP$7,'[6]Curve Summary'!$A$9:$AG$161,7)</f>
        <v>39.7</v>
      </c>
      <c r="CQ15" s="161" t="n">
        <f aca="false">VLOOKUP(CQ$7,'[6]Curve Summary'!$A$9:$AG$161,7)</f>
        <v>39.7</v>
      </c>
      <c r="CR15" s="161" t="n">
        <f aca="false">VLOOKUP(CR$7,'[6]Curve Summary'!$A$9:$AG$161,7)</f>
        <v>38.29</v>
      </c>
      <c r="CS15" s="161" t="n">
        <f aca="false">VLOOKUP(CS$7,'[6]Curve Summary'!$A$9:$AG$161,7)</f>
        <v>39.22</v>
      </c>
      <c r="CT15" s="161" t="n">
        <f aca="false">VLOOKUP(CT$7,'[6]Curve Summary'!$A$9:$AG$161,7)</f>
        <v>46.77</v>
      </c>
      <c r="CU15" s="161" t="n">
        <f aca="false">VLOOKUP(CU$7,'[6]Curve Summary'!$A$9:$AG$161,7)</f>
        <v>58.93</v>
      </c>
      <c r="CV15" s="161" t="n">
        <f aca="false">VLOOKUP(CV$7,'[6]Curve Summary'!$A$9:$AG$161,7)</f>
        <v>69.5</v>
      </c>
      <c r="CW15" s="161" t="n">
        <f aca="false">VLOOKUP(CW$7,'[6]Curve Summary'!$A$9:$AG$161,7)</f>
        <v>55.62</v>
      </c>
      <c r="CX15" s="161" t="n">
        <f aca="false">VLOOKUP(CX$7,'[6]Curve Summary'!$A$9:$AG$161,7)</f>
        <v>41.25</v>
      </c>
      <c r="CY15" s="161" t="n">
        <f aca="false">VLOOKUP(CY$7,'[6]Curve Summary'!$A$9:$AG$161,7)</f>
        <v>40.03</v>
      </c>
      <c r="CZ15" s="161" t="n">
        <f aca="false">VLOOKUP(CZ$7,'[6]Curve Summary'!$A$9:$AG$161,7)</f>
        <v>39.42</v>
      </c>
      <c r="DA15" s="161" t="n">
        <f aca="false">VLOOKUP(DA$7,'[6]Curve Summary'!$A$9:$AG$161,7)</f>
        <v>39.97</v>
      </c>
      <c r="DB15" s="161" t="n">
        <f aca="false">VLOOKUP(DB$7,'[6]Curve Summary'!$A$9:$AG$161,7)</f>
        <v>39.97</v>
      </c>
      <c r="DC15" s="161" t="n">
        <f aca="false">VLOOKUP(DC$7,'[6]Curve Summary'!$A$9:$AG$161,7)</f>
        <v>39.97</v>
      </c>
      <c r="DD15" s="161" t="n">
        <f aca="false">VLOOKUP(DD$7,'[6]Curve Summary'!$A$9:$AG$161,7)</f>
        <v>38.55</v>
      </c>
      <c r="DE15" s="161" t="n">
        <f aca="false">VLOOKUP(DE$7,'[6]Curve Summary'!$A$9:$AG$161,7)</f>
        <v>39.5</v>
      </c>
      <c r="DF15" s="161" t="n">
        <f aca="false">VLOOKUP(DF$7,'[6]Curve Summary'!$A$9:$AG$161,7)</f>
        <v>46.97</v>
      </c>
      <c r="DG15" s="161" t="n">
        <f aca="false">VLOOKUP(DG$7,'[6]Curve Summary'!$A$9:$AG$161,7)</f>
        <v>59.14</v>
      </c>
      <c r="DH15" s="161" t="n">
        <f aca="false">VLOOKUP(DH$7,'[6]Curve Summary'!$A$9:$AG$161,7)</f>
        <v>69.69</v>
      </c>
      <c r="DI15" s="161" t="n">
        <f aca="false">VLOOKUP(DI$7,'[6]Curve Summary'!$A$9:$AG$161,7)</f>
        <v>55.81</v>
      </c>
      <c r="DJ15" s="161" t="n">
        <f aca="false">VLOOKUP(DJ$7,'[6]Curve Summary'!$A$9:$AG$161,7)</f>
        <v>41.52</v>
      </c>
      <c r="DK15" s="161" t="n">
        <f aca="false">VLOOKUP(DK$7,'[6]Curve Summary'!$A$9:$AG$161,7)</f>
        <v>40.32</v>
      </c>
      <c r="DL15" s="161" t="n">
        <f aca="false">VLOOKUP(DL$7,'[6]Curve Summary'!$A$9:$AG$161,7)</f>
        <v>39.71</v>
      </c>
      <c r="DM15" s="161" t="n">
        <f aca="false">VLOOKUP(DM$7,'[6]Curve Summary'!$A$9:$AG$161,7)</f>
        <v>40.24</v>
      </c>
      <c r="DN15" s="161" t="n">
        <f aca="false">VLOOKUP(DN$7,'[6]Curve Summary'!$A$9:$AG$161,7)</f>
        <v>40.24</v>
      </c>
      <c r="DO15" s="161" t="n">
        <f aca="false">VLOOKUP(DO$7,'[6]Curve Summary'!$A$9:$AG$161,7)</f>
        <v>40.24</v>
      </c>
      <c r="DP15" s="161" t="n">
        <f aca="false">VLOOKUP(DP$7,'[6]Curve Summary'!$A$9:$AG$161,7)</f>
        <v>38.8</v>
      </c>
      <c r="DQ15" s="161" t="n">
        <f aca="false">VLOOKUP(DQ$7,'[6]Curve Summary'!$A$9:$AG$161,7)</f>
        <v>39.76</v>
      </c>
      <c r="DR15" s="161" t="n">
        <f aca="false">VLOOKUP(DR$7,'[6]Curve Summary'!$A$9:$AG$161,7)</f>
        <v>47.18</v>
      </c>
      <c r="DS15" s="161" t="n">
        <f aca="false">VLOOKUP(DS$7,'[6]Curve Summary'!$A$9:$AG$161,7)</f>
        <v>59.36</v>
      </c>
      <c r="DT15" s="161" t="n">
        <f aca="false">VLOOKUP(DT$7,'[6]Curve Summary'!$A$9:$AG$161,7)</f>
        <v>69.89</v>
      </c>
      <c r="DU15" s="161" t="n">
        <f aca="false">VLOOKUP(DU$7,'[6]Curve Summary'!$A$9:$AG$161,7)</f>
        <v>56.01</v>
      </c>
      <c r="DV15" s="161" t="n">
        <f aca="false">VLOOKUP(DV$7,'[6]Curve Summary'!$A$9:$AG$161,7)</f>
        <v>41.78</v>
      </c>
      <c r="DW15" s="161" t="n">
        <f aca="false">VLOOKUP(DW$7,'[6]Curve Summary'!$A$9:$AG$161,7)</f>
        <v>40.59</v>
      </c>
      <c r="DX15" s="161" t="n">
        <f aca="false">VLOOKUP(DX$7,'[6]Curve Summary'!$A$9:$AG$161,7)</f>
        <v>39.99</v>
      </c>
      <c r="DY15" s="161" t="n">
        <f aca="false">VLOOKUP(DY$7,'[6]Curve Summary'!$A$9:$AG$161,7)</f>
        <v>40.46</v>
      </c>
      <c r="DZ15" s="161" t="n">
        <f aca="false">VLOOKUP(DZ$7,'[6]Curve Summary'!$A$9:$AG$161,7)</f>
        <v>40.46</v>
      </c>
      <c r="EA15" s="161" t="n">
        <f aca="false">VLOOKUP(EA$7,'[6]Curve Summary'!$A$9:$AG$161,7)</f>
        <v>40.47</v>
      </c>
      <c r="EB15" s="161" t="n">
        <f aca="false">VLOOKUP(EB$7,'[6]Curve Summary'!$A$9:$AG$161,7)</f>
        <v>39.02</v>
      </c>
      <c r="EC15" s="161" t="n">
        <f aca="false">VLOOKUP(EC$7,'[6]Curve Summary'!$A$9:$AG$161,7)</f>
        <v>39.98</v>
      </c>
      <c r="ED15" s="161" t="n">
        <f aca="false">VLOOKUP(ED$7,'[6]Curve Summary'!$A$9:$AG$161,7)</f>
        <v>47.34</v>
      </c>
      <c r="EE15" s="161" t="n">
        <f aca="false">VLOOKUP(EE$7,'[6]Curve Summary'!$A$9:$AG$161,7)</f>
        <v>59.53</v>
      </c>
      <c r="EF15" s="161" t="n">
        <f aca="false">VLOOKUP(EF$7,'[6]Curve Summary'!$A$9:$AG$161,7)</f>
        <v>70.05</v>
      </c>
      <c r="EG15" s="161" t="n">
        <f aca="false">VLOOKUP(EG$7,'[6]Curve Summary'!$A$9:$AG$161,7)</f>
        <v>56.16</v>
      </c>
      <c r="EH15" s="161" t="n">
        <f aca="false">VLOOKUP(EH$7,'[6]Curve Summary'!$A$9:$AG$161,7)</f>
        <v>42.01</v>
      </c>
      <c r="EI15" s="161" t="n">
        <f aca="false">VLOOKUP(EI$7,'[6]Curve Summary'!$A$9:$AG$161,7)</f>
        <v>40.83</v>
      </c>
      <c r="EJ15" s="161" t="n">
        <f aca="false">VLOOKUP(EJ$7,'[6]Curve Summary'!$A$9:$AG$161,7)</f>
        <v>40.24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f aca="false">'[6]Power Desk Daily Price'!$AC18</f>
        <v>27.4499954986572</v>
      </c>
      <c r="D18" s="183" t="n">
        <f aca="true">IF(ISERROR((AVERAGE(OFFSET('[6]Curve Summary ALBERTA'!$R$6,10,0,11,1))*11+9*'[6]Curve Summary Backup'!$R$38)/20),'[6]Curve Summary Backup'!$R$38,(AVERAGE(OFFSET('[6]Curve Summary ALBERTA'!$R$6,10,0,11,1))*11+9*'[6]Curve Summary Backup'!$R$38)/20)</f>
        <v>45.9511250839233</v>
      </c>
      <c r="E18" s="184" t="n">
        <f aca="false">(C18*C$5+D18*D$5)/(SUM(C$5:D$5))</f>
        <v>40.2093952126338</v>
      </c>
      <c r="F18" s="183" t="n">
        <f aca="false">AVERAGE(G18:H18)</f>
        <v>63.7033051799877</v>
      </c>
      <c r="G18" s="183" t="n">
        <f aca="false">AG18</f>
        <v>63.526620735952</v>
      </c>
      <c r="H18" s="183" t="n">
        <f aca="false">AH18</f>
        <v>63.8799896240234</v>
      </c>
      <c r="I18" s="183" t="n">
        <f aca="false">AVERAGE(J18:K18)</f>
        <v>57.801664352417</v>
      </c>
      <c r="J18" s="183" t="n">
        <f aca="false">AI18</f>
        <v>63.5490570068359</v>
      </c>
      <c r="K18" s="183" t="n">
        <f aca="false">AJ18</f>
        <v>52.0542716979981</v>
      </c>
      <c r="L18" s="183" t="n">
        <f aca="false">AK18</f>
        <v>53.0992889404297</v>
      </c>
      <c r="M18" s="183" t="n">
        <f aca="false">AL18</f>
        <v>54.1543922424316</v>
      </c>
      <c r="N18" s="183" t="n">
        <f aca="false">AVERAGE(K18:M18)</f>
        <v>53.1026509602865</v>
      </c>
      <c r="O18" s="183" t="n">
        <f aca="false">AVERAGE(P18:R18)</f>
        <v>49.6656723378456</v>
      </c>
      <c r="P18" s="183" t="n">
        <f aca="false">AM18</f>
        <v>49.0287222080909</v>
      </c>
      <c r="Q18" s="183" t="n">
        <f aca="false">AN18</f>
        <v>49.8691754593219</v>
      </c>
      <c r="R18" s="183" t="n">
        <f aca="false">AO18</f>
        <v>50.0991193461239</v>
      </c>
      <c r="S18" s="183" t="n">
        <f aca="false">AVERAGE(T18:V18)</f>
        <v>64.1634755194815</v>
      </c>
      <c r="T18" s="183" t="n">
        <f aca="false">AP18</f>
        <v>58.7068508596049</v>
      </c>
      <c r="U18" s="183" t="n">
        <f aca="false">AQ18</f>
        <v>64.6545057708726</v>
      </c>
      <c r="V18" s="183" t="n">
        <f aca="false">AR18</f>
        <v>69.129069927967</v>
      </c>
      <c r="W18" s="183" t="n">
        <f aca="false">SUM(AG37:AR37)/SUM($AG$5:$AR$5)</f>
        <v>57.5646122117264</v>
      </c>
      <c r="X18" s="183" t="n">
        <f aca="false">SUM(AS37:BD37)/SUM($AS$5:$BD$5)</f>
        <v>49.6478098155332</v>
      </c>
      <c r="Y18" s="183" t="n">
        <f aca="false">SUM(BE37:BR37)/SUM($BE$5:$BR$5)</f>
        <v>50.3862071601254</v>
      </c>
      <c r="Z18" s="183" t="n">
        <f aca="false">SUM(BQ37:CB37)/SUM($BQ$5:$CB$5)</f>
        <v>48.9363222096563</v>
      </c>
      <c r="AA18" s="183" t="n">
        <f aca="false">SUM(CC37:DX37)/SUM($CC$5:$DX$5)</f>
        <v>47.3324982784283</v>
      </c>
      <c r="AB18" s="185" t="n">
        <f aca="false">SUM(DY37:EJ37)/SUM($DY$5:$EJ$5)</f>
        <v>49.8247098477623</v>
      </c>
      <c r="AC18" s="186" t="n">
        <f aca="false">(C18*C$5+D18*D$5+SUM(AG37:EJ37))/(SUM(C$5:D$5)+SUM($AG$5:$EJ$5))</f>
        <v>49.3814377236481</v>
      </c>
      <c r="AD18" s="164"/>
      <c r="AE18" s="164"/>
      <c r="AF18" s="165"/>
      <c r="AG18" s="161" t="n">
        <f aca="false">VLOOKUP(AG$7,'[6]Curve Summary ALBERTA'!$A$13:$AG$161,18)</f>
        <v>63.526620735952</v>
      </c>
      <c r="AH18" s="161" t="n">
        <f aca="false">VLOOKUP(AH$7,'[6]Curve Summary ALBERTA'!$A$13:$AG$161,18)</f>
        <v>63.8799896240234</v>
      </c>
      <c r="AI18" s="161" t="n">
        <f aca="false">VLOOKUP(AI$7,'[6]Curve Summary ALBERTA'!$A$13:$AG$161,18)</f>
        <v>63.5490570068359</v>
      </c>
      <c r="AJ18" s="161" t="n">
        <f aca="false">VLOOKUP(AJ$7,'[6]Curve Summary ALBERTA'!$A$13:$AG$161,18)</f>
        <v>52.0542716979981</v>
      </c>
      <c r="AK18" s="161" t="n">
        <f aca="false">VLOOKUP(AK$7,'[6]Curve Summary ALBERTA'!$A$13:$AG$161,18)</f>
        <v>53.0992889404297</v>
      </c>
      <c r="AL18" s="161" t="n">
        <f aca="false">VLOOKUP(AL$7,'[6]Curve Summary ALBERTA'!$A$13:$AG$161,18)</f>
        <v>54.1543922424316</v>
      </c>
      <c r="AM18" s="161" t="n">
        <f aca="false">VLOOKUP(AM$7,'[6]Curve Summary ALBERTA'!$A$13:$AG$161,18)</f>
        <v>49.0287222080909</v>
      </c>
      <c r="AN18" s="161" t="n">
        <f aca="false">VLOOKUP(AN$7,'[6]Curve Summary ALBERTA'!$A$13:$AG$161,18)</f>
        <v>49.8691754593219</v>
      </c>
      <c r="AO18" s="161" t="n">
        <f aca="false">VLOOKUP(AO$7,'[6]Curve Summary ALBERTA'!$A$13:$AG$161,18)</f>
        <v>50.0991193461239</v>
      </c>
      <c r="AP18" s="161" t="n">
        <f aca="false">VLOOKUP(AP$7,'[6]Curve Summary ALBERTA'!$A$13:$AG$161,18)</f>
        <v>58.7068508596049</v>
      </c>
      <c r="AQ18" s="161" t="n">
        <f aca="false">VLOOKUP(AQ$7,'[6]Curve Summary ALBERTA'!$A$13:$AG$161,18)</f>
        <v>64.6545057708726</v>
      </c>
      <c r="AR18" s="161" t="n">
        <f aca="false">VLOOKUP(AR$7,'[6]Curve Summary ALBERTA'!$A$13:$AG$161,18)</f>
        <v>69.129069927967</v>
      </c>
      <c r="AS18" s="161" t="n">
        <f aca="false">VLOOKUP(AS$7,'[6]Curve Summary ALBERTA'!$A$13:$AG$161,18)</f>
        <v>51.4355362995648</v>
      </c>
      <c r="AT18" s="161" t="n">
        <f aca="false">VLOOKUP(AT$7,'[6]Curve Summary ALBERTA'!$A$13:$AG$161,18)</f>
        <v>50.2964255478494</v>
      </c>
      <c r="AU18" s="161" t="n">
        <f aca="false">VLOOKUP(AU$7,'[6]Curve Summary ALBERTA'!$A$13:$AG$161,18)</f>
        <v>48.8329639817352</v>
      </c>
      <c r="AV18" s="161" t="n">
        <f aca="false">VLOOKUP(AV$7,'[6]Curve Summary ALBERTA'!$A$13:$AG$161,18)</f>
        <v>47.0445104640256</v>
      </c>
      <c r="AW18" s="161" t="n">
        <f aca="false">VLOOKUP(AW$7,'[6]Curve Summary ALBERTA'!$A$13:$AG$161,18)</f>
        <v>47.2019403334408</v>
      </c>
      <c r="AX18" s="161" t="n">
        <f aca="false">VLOOKUP(AX$7,'[6]Curve Summary ALBERTA'!$A$13:$AG$161,18)</f>
        <v>47.6827315284993</v>
      </c>
      <c r="AY18" s="161" t="n">
        <f aca="false">VLOOKUP(AY$7,'[6]Curve Summary ALBERTA'!$A$13:$AG$161,18)</f>
        <v>48.2451282330304</v>
      </c>
      <c r="AZ18" s="161" t="n">
        <f aca="false">VLOOKUP(AZ$7,'[6]Curve Summary ALBERTA'!$A$13:$AG$161,18)</f>
        <v>48.678784886201</v>
      </c>
      <c r="BA18" s="161" t="n">
        <f aca="false">VLOOKUP(BA$7,'[6]Curve Summary ALBERTA'!$A$13:$AG$161,18)</f>
        <v>48.8041642893726</v>
      </c>
      <c r="BB18" s="161" t="n">
        <f aca="false">VLOOKUP(BB$7,'[6]Curve Summary ALBERTA'!$A$13:$AG$161,18)</f>
        <v>49.4824910219958</v>
      </c>
      <c r="BC18" s="161" t="n">
        <f aca="false">VLOOKUP(BC$7,'[6]Curve Summary ALBERTA'!$A$13:$AG$161,18)</f>
        <v>52.7722339737494</v>
      </c>
      <c r="BD18" s="161" t="n">
        <f aca="false">VLOOKUP(BD$7,'[6]Curve Summary ALBERTA'!$A$13:$AG$161,18)</f>
        <v>55.4694144394069</v>
      </c>
      <c r="BE18" s="161" t="n">
        <f aca="false">VLOOKUP(BE$7,'[6]Curve Summary ALBERTA'!$A$13:$AG$161,18)</f>
        <v>53.7817456199846</v>
      </c>
      <c r="BF18" s="161" t="n">
        <f aca="false">VLOOKUP(BF$7,'[6]Curve Summary ALBERTA'!$A$13:$AG$161,18)</f>
        <v>52.4663849908466</v>
      </c>
      <c r="BG18" s="161" t="n">
        <f aca="false">VLOOKUP(BG$7,'[6]Curve Summary ALBERTA'!$A$13:$AG$161,18)</f>
        <v>50.3650255722225</v>
      </c>
      <c r="BH18" s="161" t="n">
        <f aca="false">VLOOKUP(BH$7,'[6]Curve Summary ALBERTA'!$A$13:$AG$161,18)</f>
        <v>47.3412136807678</v>
      </c>
      <c r="BI18" s="161" t="n">
        <f aca="false">VLOOKUP(BI$7,'[6]Curve Summary ALBERTA'!$A$13:$AG$161,18)</f>
        <v>47.3917824467431</v>
      </c>
      <c r="BJ18" s="161" t="n">
        <f aca="false">VLOOKUP(BJ$7,'[6]Curve Summary ALBERTA'!$A$13:$AG$161,18)</f>
        <v>47.9964434793169</v>
      </c>
      <c r="BK18" s="161" t="n">
        <f aca="false">VLOOKUP(BK$7,'[6]Curve Summary ALBERTA'!$A$13:$AG$161,18)</f>
        <v>48.6348293206795</v>
      </c>
      <c r="BL18" s="161" t="n">
        <f aca="false">VLOOKUP(BL$7,'[6]Curve Summary ALBERTA'!$A$13:$AG$161,18)</f>
        <v>49.1990964548423</v>
      </c>
      <c r="BM18" s="161" t="n">
        <f aca="false">VLOOKUP(BM$7,'[6]Curve Summary ALBERTA'!$A$13:$AG$161,18)</f>
        <v>48.9308868118751</v>
      </c>
      <c r="BN18" s="161" t="n">
        <f aca="false">VLOOKUP(BN$7,'[6]Curve Summary ALBERTA'!$A$13:$AG$161,18)</f>
        <v>49.1283906018323</v>
      </c>
      <c r="BO18" s="161" t="n">
        <f aca="false">VLOOKUP(BO$7,'[6]Curve Summary ALBERTA'!$A$13:$AG$161,18)</f>
        <v>52.056775338258</v>
      </c>
      <c r="BP18" s="161" t="n">
        <f aca="false">VLOOKUP(BP$7,'[6]Curve Summary ALBERTA'!$A$13:$AG$161,18)</f>
        <v>54.5120294929858</v>
      </c>
      <c r="BQ18" s="161" t="n">
        <f aca="false">VLOOKUP(BQ$7,'[6]Curve Summary ALBERTA'!$A$13:$AG$161,18)</f>
        <v>52.3833241091129</v>
      </c>
      <c r="BR18" s="161" t="n">
        <f aca="false">VLOOKUP(BR$7,'[6]Curve Summary ALBERTA'!$A$13:$AG$161,18)</f>
        <v>51.1355275550405</v>
      </c>
      <c r="BS18" s="161" t="n">
        <f aca="false">VLOOKUP(BS$7,'[6]Curve Summary ALBERTA'!$A$13:$AG$161,18)</f>
        <v>49.1429379159669</v>
      </c>
      <c r="BT18" s="161" t="n">
        <f aca="false">VLOOKUP(BT$7,'[6]Curve Summary ALBERTA'!$A$13:$AG$161,18)</f>
        <v>46.2761033648797</v>
      </c>
      <c r="BU18" s="161" t="n">
        <f aca="false">VLOOKUP(BU$7,'[6]Curve Summary ALBERTA'!$A$13:$AG$161,18)</f>
        <v>46.3271795500406</v>
      </c>
      <c r="BV18" s="161" t="n">
        <f aca="false">VLOOKUP(BV$7,'[6]Curve Summary ALBERTA'!$A$13:$AG$161,18)</f>
        <v>46.9046320979152</v>
      </c>
      <c r="BW18" s="161" t="n">
        <f aca="false">VLOOKUP(BW$7,'[6]Curve Summary ALBERTA'!$A$13:$AG$161,18)</f>
        <v>47.5142767559148</v>
      </c>
      <c r="BX18" s="161" t="n">
        <f aca="false">VLOOKUP(BX$7,'[6]Curve Summary ALBERTA'!$A$13:$AG$161,18)</f>
        <v>48.0534750859639</v>
      </c>
      <c r="BY18" s="161" t="n">
        <f aca="false">VLOOKUP(BY$7,'[6]Curve Summary ALBERTA'!$A$13:$AG$161,18)</f>
        <v>47.8027653568014</v>
      </c>
      <c r="BZ18" s="161" t="n">
        <f aca="false">VLOOKUP(BZ$7,'[6]Curve Summary ALBERTA'!$A$13:$AG$161,18)</f>
        <v>47.9930618894329</v>
      </c>
      <c r="CA18" s="161" t="n">
        <f aca="false">VLOOKUP(CA$7,'[6]Curve Summary ALBERTA'!$A$13:$AG$161,18)</f>
        <v>50.7773342453725</v>
      </c>
      <c r="CB18" s="161" t="n">
        <f aca="false">VLOOKUP(CB$7,'[6]Curve Summary ALBERTA'!$A$13:$AG$161,18)</f>
        <v>53.1234063436326</v>
      </c>
      <c r="CC18" s="161" t="n">
        <f aca="false">VLOOKUP(CC$7,'[6]Curve Summary ALBERTA'!$A$13:$AG$161,18)</f>
        <v>48.6157087041004</v>
      </c>
      <c r="CD18" s="161" t="n">
        <f aca="false">VLOOKUP(CD$7,'[6]Curve Summary ALBERTA'!$A$13:$AG$161,18)</f>
        <v>47.515831571343</v>
      </c>
      <c r="CE18" s="161" t="n">
        <f aca="false">VLOOKUP(CE$7,'[6]Curve Summary ALBERTA'!$A$13:$AG$161,18)</f>
        <v>45.7383263456428</v>
      </c>
      <c r="CF18" s="161" t="n">
        <f aca="false">VLOOKUP(CF$7,'[6]Curve Summary ALBERTA'!$A$13:$AG$161,18)</f>
        <v>43.1658283723845</v>
      </c>
      <c r="CG18" s="161" t="n">
        <f aca="false">VLOOKUP(CG$7,'[6]Curve Summary ALBERTA'!$A$13:$AG$161,18)</f>
        <v>43.2325553060526</v>
      </c>
      <c r="CH18" s="161" t="n">
        <f aca="false">VLOOKUP(CH$7,'[6]Curve Summary ALBERTA'!$A$13:$AG$161,18)</f>
        <v>43.7782865769008</v>
      </c>
      <c r="CI18" s="161" t="n">
        <f aca="false">VLOOKUP(CI$7,'[6]Curve Summary ALBERTA'!$A$13:$AG$161,18)</f>
        <v>44.351087842658</v>
      </c>
      <c r="CJ18" s="161" t="n">
        <f aca="false">VLOOKUP(CJ$7,'[6]Curve Summary ALBERTA'!$A$13:$AG$161,18)</f>
        <v>44.8590391741595</v>
      </c>
      <c r="CK18" s="161" t="n">
        <f aca="false">VLOOKUP(CK$7,'[6]Curve Summary ALBERTA'!$A$13:$AG$161,18)</f>
        <v>44.6504446524854</v>
      </c>
      <c r="CL18" s="161" t="n">
        <f aca="false">VLOOKUP(CL$7,'[6]Curve Summary ALBERTA'!$A$13:$AG$161,18)</f>
        <v>44.8405821643183</v>
      </c>
      <c r="CM18" s="161" t="n">
        <f aca="false">VLOOKUP(CM$7,'[6]Curve Summary ALBERTA'!$A$13:$AG$161,18)</f>
        <v>47.3196195900496</v>
      </c>
      <c r="CN18" s="161" t="n">
        <f aca="false">VLOOKUP(CN$7,'[6]Curve Summary ALBERTA'!$A$13:$AG$161,18)</f>
        <v>49.4527352475925</v>
      </c>
      <c r="CO18" s="161" t="n">
        <f aca="false">VLOOKUP(CO$7,'[6]Curve Summary ALBERTA'!$A$13:$AG$161,18)</f>
        <v>49.9817087484675</v>
      </c>
      <c r="CP18" s="161" t="n">
        <f aca="false">VLOOKUP(CP$7,'[6]Curve Summary ALBERTA'!$A$13:$AG$161,18)</f>
        <v>48.8614356597682</v>
      </c>
      <c r="CQ18" s="161" t="n">
        <f aca="false">VLOOKUP(CQ$7,'[6]Curve Summary ALBERTA'!$A$13:$AG$161,18)</f>
        <v>47.0633097382929</v>
      </c>
      <c r="CR18" s="161" t="n">
        <f aca="false">VLOOKUP(CR$7,'[6]Curve Summary ALBERTA'!$A$13:$AG$161,18)</f>
        <v>44.4671908711303</v>
      </c>
      <c r="CS18" s="161" t="n">
        <f aca="false">VLOOKUP(CS$7,'[6]Curve Summary ALBERTA'!$A$13:$AG$161,18)</f>
        <v>44.5174934889533</v>
      </c>
      <c r="CT18" s="161" t="n">
        <f aca="false">VLOOKUP(CT$7,'[6]Curve Summary ALBERTA'!$A$13:$AG$161,18)</f>
        <v>45.0462780244864</v>
      </c>
      <c r="CU18" s="161" t="n">
        <f aca="false">VLOOKUP(CU$7,'[6]Curve Summary ALBERTA'!$A$13:$AG$161,18)</f>
        <v>45.6016162167202</v>
      </c>
      <c r="CV18" s="161" t="n">
        <f aca="false">VLOOKUP(CV$7,'[6]Curve Summary ALBERTA'!$A$13:$AG$161,18)</f>
        <v>46.0902377422697</v>
      </c>
      <c r="CW18" s="161" t="n">
        <f aca="false">VLOOKUP(CW$7,'[6]Curve Summary ALBERTA'!$A$13:$AG$161,18)</f>
        <v>45.8608975771823</v>
      </c>
      <c r="CX18" s="161" t="n">
        <f aca="false">VLOOKUP(CX$7,'[6]Curve Summary ALBERTA'!$A$13:$AG$161,18)</f>
        <v>46.0303953089522</v>
      </c>
      <c r="CY18" s="161" t="n">
        <f aca="false">VLOOKUP(CY$7,'[6]Curve Summary ALBERTA'!$A$13:$AG$161,18)</f>
        <v>48.6186615201608</v>
      </c>
      <c r="CZ18" s="161" t="n">
        <f aca="false">VLOOKUP(CZ$7,'[6]Curve Summary ALBERTA'!$A$13:$AG$161,18)</f>
        <v>50.741436246752</v>
      </c>
      <c r="DA18" s="161" t="n">
        <f aca="false">VLOOKUP(DA$7,'[6]Curve Summary ALBERTA'!$A$13:$AG$161,18)</f>
        <v>51.302225943292</v>
      </c>
      <c r="DB18" s="161" t="n">
        <f aca="false">VLOOKUP(DB$7,'[6]Curve Summary ALBERTA'!$A$13:$AG$161,18)</f>
        <v>50.1819253132917</v>
      </c>
      <c r="DC18" s="161" t="n">
        <f aca="false">VLOOKUP(DC$7,'[6]Curve Summary ALBERTA'!$A$13:$AG$161,18)</f>
        <v>48.38435867006</v>
      </c>
      <c r="DD18" s="161" t="n">
        <f aca="false">VLOOKUP(DD$7,'[6]Curve Summary ALBERTA'!$A$13:$AG$161,18)</f>
        <v>45.6567463616446</v>
      </c>
      <c r="DE18" s="161" t="n">
        <f aca="false">VLOOKUP(DE$7,'[6]Curve Summary ALBERTA'!$A$13:$AG$161,18)</f>
        <v>45.7061522342753</v>
      </c>
      <c r="DF18" s="161" t="n">
        <f aca="false">VLOOKUP(DF$7,'[6]Curve Summary ALBERTA'!$A$13:$AG$161,18)</f>
        <v>46.2335681084345</v>
      </c>
      <c r="DG18" s="161" t="n">
        <f aca="false">VLOOKUP(DG$7,'[6]Curve Summary ALBERTA'!$A$13:$AG$161,18)</f>
        <v>46.7875218455772</v>
      </c>
      <c r="DH18" s="161" t="n">
        <f aca="false">VLOOKUP(DH$7,'[6]Curve Summary ALBERTA'!$A$13:$AG$161,18)</f>
        <v>47.2747728423256</v>
      </c>
      <c r="DI18" s="161" t="n">
        <f aca="false">VLOOKUP(DI$7,'[6]Curve Summary ALBERTA'!$A$13:$AG$161,18)</f>
        <v>47.044741198515</v>
      </c>
      <c r="DJ18" s="161" t="n">
        <f aca="false">VLOOKUP(DJ$7,'[6]Curve Summary ALBERTA'!$A$13:$AG$161,18)</f>
        <v>47.2131888697171</v>
      </c>
      <c r="DK18" s="161" t="n">
        <f aca="false">VLOOKUP(DK$7,'[6]Curve Summary ALBERTA'!$A$13:$AG$161,18)</f>
        <v>48.8552195644266</v>
      </c>
      <c r="DL18" s="161" t="n">
        <f aca="false">VLOOKUP(DL$7,'[6]Curve Summary ALBERTA'!$A$13:$AG$161,18)</f>
        <v>50.9848623811097</v>
      </c>
      <c r="DM18" s="161" t="n">
        <f aca="false">VLOOKUP(DM$7,'[6]Curve Summary ALBERTA'!$A$13:$AG$161,18)</f>
        <v>51.6061107808806</v>
      </c>
      <c r="DN18" s="161" t="n">
        <f aca="false">VLOOKUP(DN$7,'[6]Curve Summary ALBERTA'!$A$13:$AG$161,18)</f>
        <v>50.5139366622786</v>
      </c>
      <c r="DO18" s="161" t="n">
        <f aca="false">VLOOKUP(DO$7,'[6]Curve Summary ALBERTA'!$A$13:$AG$161,18)</f>
        <v>48.7408083210377</v>
      </c>
      <c r="DP18" s="161" t="n">
        <f aca="false">VLOOKUP(DP$7,'[6]Curve Summary ALBERTA'!$A$13:$AG$161,18)</f>
        <v>46.4366868449727</v>
      </c>
      <c r="DQ18" s="161" t="n">
        <f aca="false">VLOOKUP(DQ$7,'[6]Curve Summary ALBERTA'!$A$13:$AG$161,18)</f>
        <v>46.5125990522034</v>
      </c>
      <c r="DR18" s="161" t="n">
        <f aca="false">VLOOKUP(DR$7,'[6]Curve Summary ALBERTA'!$A$13:$AG$161,18)</f>
        <v>47.069280320767</v>
      </c>
      <c r="DS18" s="161" t="n">
        <f aca="false">VLOOKUP(DS$7,'[6]Curve Summary ALBERTA'!$A$13:$AG$161,18)</f>
        <v>47.6529056707361</v>
      </c>
      <c r="DT18" s="161" t="n">
        <f aca="false">VLOOKUP(DT$7,'[6]Curve Summary ALBERTA'!$A$13:$AG$161,18)</f>
        <v>48.1718306394723</v>
      </c>
      <c r="DU18" s="161" t="n">
        <f aca="false">VLOOKUP(DU$7,'[6]Curve Summary ALBERTA'!$A$13:$AG$161,18)</f>
        <v>47.971592155453</v>
      </c>
      <c r="DV18" s="161" t="n">
        <f aca="false">VLOOKUP(DV$7,'[6]Curve Summary ALBERTA'!$A$13:$AG$161,18)</f>
        <v>48.1711685699329</v>
      </c>
      <c r="DW18" s="161" t="n">
        <f aca="false">VLOOKUP(DW$7,'[6]Curve Summary ALBERTA'!$A$13:$AG$161,18)</f>
        <v>50.8160329223729</v>
      </c>
      <c r="DX18" s="161" t="n">
        <f aca="false">VLOOKUP(DX$7,'[6]Curve Summary ALBERTA'!$A$13:$AG$161,18)</f>
        <v>52.9825249141279</v>
      </c>
      <c r="DY18" s="161" t="n">
        <f aca="false">VLOOKUP(DY$7,'[6]Curve Summary ALBERTA'!$A$13:$AG$161,18)</f>
        <v>53.6491280852964</v>
      </c>
      <c r="DZ18" s="161" t="n">
        <f aca="false">VLOOKUP(DZ$7,'[6]Curve Summary ALBERTA'!$A$13:$AG$161,18)</f>
        <v>52.5580672887207</v>
      </c>
      <c r="EA18" s="161" t="n">
        <f aca="false">VLOOKUP(EA$7,'[6]Curve Summary ALBERTA'!$A$13:$AG$161,18)</f>
        <v>50.7805416782912</v>
      </c>
      <c r="EB18" s="161" t="n">
        <f aca="false">VLOOKUP(EB$7,'[6]Curve Summary ALBERTA'!$A$13:$AG$161,18)</f>
        <v>47.0625217916159</v>
      </c>
      <c r="EC18" s="161" t="n">
        <f aca="false">VLOOKUP(EC$7,'[6]Curve Summary ALBERTA'!$A$13:$AG$161,18)</f>
        <v>47.1453301115564</v>
      </c>
      <c r="ED18" s="161" t="n">
        <f aca="false">VLOOKUP(ED$7,'[6]Curve Summary ALBERTA'!$A$13:$AG$161,18)</f>
        <v>47.7124954215634</v>
      </c>
      <c r="EE18" s="161" t="n">
        <f aca="false">VLOOKUP(EE$7,'[6]Curve Summary ALBERTA'!$A$13:$AG$161,18)</f>
        <v>48.306734689887</v>
      </c>
      <c r="EF18" s="161" t="n">
        <f aca="false">VLOOKUP(EF$7,'[6]Curve Summary ALBERTA'!$A$13:$AG$161,18)</f>
        <v>48.8361846693731</v>
      </c>
      <c r="EG18" s="161" t="n">
        <f aca="false">VLOOKUP(EG$7,'[6]Curve Summary ALBERTA'!$A$13:$AG$161,18)</f>
        <v>48.6413111441716</v>
      </c>
      <c r="EH18" s="161" t="n">
        <f aca="false">VLOOKUP(EH$7,'[6]Curve Summary ALBERTA'!$A$13:$AG$161,18)</f>
        <v>48.8489850139455</v>
      </c>
      <c r="EI18" s="161" t="n">
        <f aca="false">VLOOKUP(EI$7,'[6]Curve Summary ALBERTA'!$A$13:$AG$161,18)</f>
        <v>51.1038101205603</v>
      </c>
      <c r="EJ18" s="161" t="n">
        <f aca="false">VLOOKUP(EJ$7,'[6]Curve Summary ALBERTA'!$A$13:$AG$161,18)</f>
        <v>53.2938543895205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f aca="false">C9-C47</f>
        <v>-0.933333333333334</v>
      </c>
      <c r="D28" s="159" t="n">
        <f aca="false">D9-D47</f>
        <v>-0.199999999999999</v>
      </c>
      <c r="E28" s="160" t="n">
        <f aca="false">E9-E47</f>
        <v>-0.173180076628356</v>
      </c>
      <c r="F28" s="159" t="n">
        <f aca="false">F9-F47</f>
        <v>0</v>
      </c>
      <c r="G28" s="159" t="n">
        <f aca="false">G9-G47</f>
        <v>0.25</v>
      </c>
      <c r="H28" s="159" t="n">
        <f aca="false">H9-H47</f>
        <v>-0.25</v>
      </c>
      <c r="I28" s="159" t="n">
        <f aca="false">I9-I47</f>
        <v>0.25</v>
      </c>
      <c r="J28" s="159" t="n">
        <f aca="false">J9-J47</f>
        <v>0.5</v>
      </c>
      <c r="K28" s="159" t="n">
        <f aca="false">K9-K47</f>
        <v>0</v>
      </c>
      <c r="L28" s="159" t="n">
        <f aca="false">L9-L47</f>
        <v>0.25</v>
      </c>
      <c r="M28" s="159" t="n">
        <f aca="false">M9-M47</f>
        <v>0.5</v>
      </c>
      <c r="N28" s="159" t="n">
        <f aca="false">N9-N47</f>
        <v>0.25</v>
      </c>
      <c r="O28" s="159" t="n">
        <f aca="false">O9-O47</f>
        <v>0</v>
      </c>
      <c r="P28" s="159" t="n">
        <f aca="false">P9-P47</f>
        <v>0</v>
      </c>
      <c r="Q28" s="159" t="n">
        <f aca="false">Q9-Q47</f>
        <v>0</v>
      </c>
      <c r="R28" s="159" t="n">
        <f aca="false">R9-R47</f>
        <v>0</v>
      </c>
      <c r="S28" s="159" t="n">
        <f aca="false">S9-S47</f>
        <v>-1.25</v>
      </c>
      <c r="T28" s="159" t="n">
        <f aca="false">T9-T47</f>
        <v>-0.5</v>
      </c>
      <c r="U28" s="159" t="n">
        <f aca="false">U9-U47</f>
        <v>-1.25</v>
      </c>
      <c r="V28" s="159" t="n">
        <f aca="false">V9-V47</f>
        <v>-2</v>
      </c>
      <c r="W28" s="160" t="n">
        <f aca="false">W9-W47</f>
        <v>-0.20392156862745</v>
      </c>
      <c r="X28" s="159" t="n">
        <f aca="false">X9-X47</f>
        <v>0.185294117647061</v>
      </c>
      <c r="Y28" s="159" t="n">
        <f aca="false">Y9-Y47</f>
        <v>0.176677852348988</v>
      </c>
      <c r="Z28" s="159" t="n">
        <f aca="false">Z9-Z47</f>
        <v>0.202470588235279</v>
      </c>
      <c r="AA28" s="159" t="n">
        <f aca="false">AA9-AA47</f>
        <v>0.193039215686269</v>
      </c>
      <c r="AB28" s="159" t="n">
        <f aca="false">AB9-AB47</f>
        <v>0.192031249999999</v>
      </c>
      <c r="AC28" s="163" t="n">
        <f aca="false">AC9-AC47</f>
        <v>0.151118070353945</v>
      </c>
      <c r="AD28" s="164"/>
      <c r="AE28" s="164"/>
      <c r="AF28" s="165"/>
      <c r="AG28" s="161" t="n">
        <f aca="false">AG9*AG$5</f>
        <v>709.5</v>
      </c>
      <c r="AH28" s="194" t="n">
        <f aca="false">AH9*AH$5</f>
        <v>635</v>
      </c>
      <c r="AI28" s="194" t="n">
        <f aca="false">AI9*AI$5</f>
        <v>661.5</v>
      </c>
      <c r="AJ28" s="194" t="n">
        <f aca="false">AJ9*AJ$5</f>
        <v>616</v>
      </c>
      <c r="AK28" s="194" t="n">
        <f aca="false">AK9*AK$5</f>
        <v>583</v>
      </c>
      <c r="AL28" s="194" t="n">
        <f aca="false">AL9*AL$5</f>
        <v>570</v>
      </c>
      <c r="AM28" s="194" t="n">
        <f aca="false">AM9*AM$5</f>
        <v>924</v>
      </c>
      <c r="AN28" s="194" t="n">
        <f aca="false">AN9*AN$5</f>
        <v>1100</v>
      </c>
      <c r="AO28" s="194" t="n">
        <f aca="false">AO9*AO$5</f>
        <v>840</v>
      </c>
      <c r="AP28" s="194" t="n">
        <f aca="false">AP9*AP$5</f>
        <v>874</v>
      </c>
      <c r="AQ28" s="194" t="n">
        <f aca="false">AQ9*AQ$5</f>
        <v>730</v>
      </c>
      <c r="AR28" s="194" t="n">
        <f aca="false">AR9*AR$5</f>
        <v>777</v>
      </c>
      <c r="AS28" s="194" t="n">
        <f aca="false">AS9*AS$5</f>
        <v>924</v>
      </c>
      <c r="AT28" s="194" t="n">
        <f aca="false">AT9*AT$5</f>
        <v>800</v>
      </c>
      <c r="AU28" s="194" t="n">
        <f aca="false">AU9*AU$5</f>
        <v>798</v>
      </c>
      <c r="AV28" s="194" t="n">
        <f aca="false">AV9*AV$5</f>
        <v>726</v>
      </c>
      <c r="AW28" s="194" t="n">
        <f aca="false">AW9*AW$5</f>
        <v>619.5</v>
      </c>
      <c r="AX28" s="194" t="n">
        <f aca="false">AX9*AX$5</f>
        <v>651</v>
      </c>
      <c r="AY28" s="194" t="n">
        <f aca="false">AY9*AY$5</f>
        <v>1034</v>
      </c>
      <c r="AZ28" s="194" t="n">
        <f aca="false">AZ9*AZ$5</f>
        <v>1155</v>
      </c>
      <c r="BA28" s="194" t="n">
        <f aca="false">BA9*BA$5</f>
        <v>924</v>
      </c>
      <c r="BB28" s="194" t="n">
        <f aca="false">BB9*BB$5</f>
        <v>954.5</v>
      </c>
      <c r="BC28" s="194" t="n">
        <f aca="false">BC9*BC$5</f>
        <v>736.25</v>
      </c>
      <c r="BD28" s="194" t="n">
        <f aca="false">BD9*BD$5</f>
        <v>880</v>
      </c>
      <c r="BE28" s="194" t="n">
        <f aca="false">BE9*BE$5</f>
        <v>884.52</v>
      </c>
      <c r="BF28" s="194" t="n">
        <f aca="false">BF9*BF$5</f>
        <v>808</v>
      </c>
      <c r="BG28" s="194" t="n">
        <f aca="false">BG9*BG$5</f>
        <v>889.64</v>
      </c>
      <c r="BH28" s="194" t="n">
        <f aca="false">BH9*BH$5</f>
        <v>756.58</v>
      </c>
      <c r="BI28" s="194" t="n">
        <f aca="false">BI9*BI$5</f>
        <v>627.6</v>
      </c>
      <c r="BJ28" s="194" t="n">
        <f aca="false">BJ9*BJ$5</f>
        <v>718.74</v>
      </c>
      <c r="BK28" s="194" t="n">
        <f aca="false">BK9*BK$5</f>
        <v>974.61</v>
      </c>
      <c r="BL28" s="194" t="n">
        <f aca="false">BL9*BL$5</f>
        <v>1172.16</v>
      </c>
      <c r="BM28" s="194" t="n">
        <f aca="false">BM9*BM$5</f>
        <v>920.43</v>
      </c>
      <c r="BN28" s="194" t="n">
        <f aca="false">BN9*BN$5</f>
        <v>875.49</v>
      </c>
      <c r="BO28" s="194" t="n">
        <f aca="false">BO9*BO$5</f>
        <v>825.93</v>
      </c>
      <c r="BP28" s="194" t="n">
        <f aca="false">BP9*BP$5</f>
        <v>929.2</v>
      </c>
      <c r="BQ28" s="194" t="n">
        <f aca="false">BQ9*BQ$5</f>
        <v>886.41</v>
      </c>
      <c r="BR28" s="194" t="n">
        <f aca="false">BR9*BR$5</f>
        <v>814.8</v>
      </c>
      <c r="BS28" s="194" t="n">
        <f aca="false">BS9*BS$5</f>
        <v>903.21</v>
      </c>
      <c r="BT28" s="194" t="n">
        <f aca="false">BT9*BT$5</f>
        <v>747.39</v>
      </c>
      <c r="BU28" s="194" t="n">
        <f aca="false">BU9*BU$5</f>
        <v>693.42</v>
      </c>
      <c r="BV28" s="194" t="n">
        <f aca="false">BV9*BV$5</f>
        <v>750.64</v>
      </c>
      <c r="BW28" s="194" t="n">
        <f aca="false">BW9*BW$5</f>
        <v>918</v>
      </c>
      <c r="BX28" s="194" t="n">
        <f aca="false">BX9*BX$5</f>
        <v>1191.17</v>
      </c>
      <c r="BY28" s="194" t="n">
        <f aca="false">BY9*BY$5</f>
        <v>917.7</v>
      </c>
      <c r="BZ28" s="194" t="n">
        <f aca="false">BZ9*BZ$5</f>
        <v>879.06</v>
      </c>
      <c r="CA28" s="194" t="n">
        <f aca="false">CA9*CA$5</f>
        <v>836.43</v>
      </c>
      <c r="CB28" s="194" t="n">
        <f aca="false">CB9*CB$5</f>
        <v>855.96</v>
      </c>
      <c r="CC28" s="194" t="n">
        <f aca="false">CC9*CC$5</f>
        <v>891.87</v>
      </c>
      <c r="CD28" s="194" t="n">
        <f aca="false">CD9*CD$5</f>
        <v>822.8</v>
      </c>
      <c r="CE28" s="194" t="n">
        <f aca="false">CE9*CE$5</f>
        <v>915.4</v>
      </c>
      <c r="CF28" s="194" t="n">
        <f aca="false">CF9*CF$5</f>
        <v>729.2</v>
      </c>
      <c r="CG28" s="194" t="n">
        <f aca="false">CG9*CG$5</f>
        <v>750.64</v>
      </c>
      <c r="CH28" s="194" t="n">
        <f aca="false">CH9*CH$5</f>
        <v>772.64</v>
      </c>
      <c r="CI28" s="194" t="n">
        <f aca="false">CI9*CI$5</f>
        <v>916.6</v>
      </c>
      <c r="CJ28" s="194" t="n">
        <f aca="false">CJ9*CJ$5</f>
        <v>1177.14</v>
      </c>
      <c r="CK28" s="194" t="n">
        <f aca="false">CK9*CK$5</f>
        <v>876.6</v>
      </c>
      <c r="CL28" s="194" t="n">
        <f aca="false">CL9*CL$5</f>
        <v>927.52</v>
      </c>
      <c r="CM28" s="194" t="n">
        <f aca="false">CM9*CM$5</f>
        <v>846.72</v>
      </c>
      <c r="CN28" s="194" t="n">
        <f aca="false">CN9*CN$5</f>
        <v>823.2</v>
      </c>
      <c r="CO28" s="194" t="n">
        <f aca="false">CO9*CO$5</f>
        <v>940.28</v>
      </c>
      <c r="CP28" s="194" t="n">
        <f aca="false">CP9*CP$5</f>
        <v>830.6</v>
      </c>
      <c r="CQ28" s="194" t="n">
        <f aca="false">CQ9*CQ$5</f>
        <v>887.04</v>
      </c>
      <c r="CR28" s="194" t="n">
        <f aca="false">CR9*CR$5</f>
        <v>782.88</v>
      </c>
      <c r="CS28" s="194" t="n">
        <f aca="false">CS9*CS$5</f>
        <v>773.52</v>
      </c>
      <c r="CT28" s="194" t="n">
        <f aca="false">CT9*CT$5</f>
        <v>757.47</v>
      </c>
      <c r="CU28" s="194" t="n">
        <f aca="false">CU9*CU$5</f>
        <v>961.8</v>
      </c>
      <c r="CV28" s="194" t="n">
        <f aca="false">CV9*CV$5</f>
        <v>1165.41</v>
      </c>
      <c r="CW28" s="194" t="n">
        <f aca="false">CW9*CW$5</f>
        <v>835.81</v>
      </c>
      <c r="CX28" s="194" t="n">
        <f aca="false">CX9*CX$5</f>
        <v>976.81</v>
      </c>
      <c r="CY28" s="194" t="n">
        <f aca="false">CY9*CY$5</f>
        <v>856.8</v>
      </c>
      <c r="CZ28" s="194" t="n">
        <f aca="false">CZ9*CZ$5</f>
        <v>831.4</v>
      </c>
      <c r="DA28" s="194" t="n">
        <f aca="false">DA9*DA$5</f>
        <v>949.52</v>
      </c>
      <c r="DB28" s="194" t="n">
        <f aca="false">DB9*DB$5</f>
        <v>882.63</v>
      </c>
      <c r="DC28" s="194" t="n">
        <f aca="false">DC9*DC$5</f>
        <v>858.9</v>
      </c>
      <c r="DD28" s="194" t="n">
        <f aca="false">DD9*DD$5</f>
        <v>837.54</v>
      </c>
      <c r="DE28" s="194" t="n">
        <f aca="false">DE9*DE$5</f>
        <v>758.1</v>
      </c>
      <c r="DF28" s="194" t="n">
        <f aca="false">DF9*DF$5</f>
        <v>775.95</v>
      </c>
      <c r="DG28" s="194" t="n">
        <f aca="false">DG9*DG$5</f>
        <v>1012.22</v>
      </c>
      <c r="DH28" s="194" t="n">
        <f aca="false">DH9*DH$5</f>
        <v>1061.34</v>
      </c>
      <c r="DI28" s="194" t="n">
        <f aca="false">DI9*DI$5</f>
        <v>930.72</v>
      </c>
      <c r="DJ28" s="194" t="n">
        <f aca="false">DJ9*DJ$5</f>
        <v>986.93</v>
      </c>
      <c r="DK28" s="194" t="n">
        <f aca="false">DK9*DK$5</f>
        <v>785.65</v>
      </c>
      <c r="DL28" s="194" t="n">
        <f aca="false">DL9*DL$5</f>
        <v>925.54</v>
      </c>
      <c r="DM28" s="194" t="n">
        <f aca="false">DM9*DM$5</f>
        <v>915.18</v>
      </c>
      <c r="DN28" s="194" t="n">
        <f aca="false">DN9*DN$5</f>
        <v>850.6</v>
      </c>
      <c r="DO28" s="194" t="n">
        <f aca="false">DO9*DO$5</f>
        <v>912.56</v>
      </c>
      <c r="DP28" s="194" t="n">
        <f aca="false">DP9*DP$5</f>
        <v>854.7</v>
      </c>
      <c r="DQ28" s="194" t="n">
        <f aca="false">DQ9*DQ$5</f>
        <v>740</v>
      </c>
      <c r="DR28" s="194" t="n">
        <f aca="false">DR9*DR$5</f>
        <v>831.6</v>
      </c>
      <c r="DS28" s="194" t="n">
        <f aca="false">DS9*DS$5</f>
        <v>1017.06</v>
      </c>
      <c r="DT28" s="194" t="n">
        <f aca="false">DT9*DT$5</f>
        <v>1059.45</v>
      </c>
      <c r="DU28" s="194" t="n">
        <f aca="false">DU9*DU$5</f>
        <v>937.86</v>
      </c>
      <c r="DV28" s="194" t="n">
        <f aca="false">DV9*DV$5</f>
        <v>953.7</v>
      </c>
      <c r="DW28" s="194" t="n">
        <f aca="false">DW9*DW$5</f>
        <v>838</v>
      </c>
      <c r="DX28" s="194" t="n">
        <f aca="false">DX9*DX$5</f>
        <v>936.54</v>
      </c>
      <c r="DY28" s="194" t="n">
        <f aca="false">DY9*DY$5</f>
        <v>880</v>
      </c>
      <c r="DZ28" s="194" t="n">
        <f aca="false">DZ9*DZ$5</f>
        <v>860.4</v>
      </c>
      <c r="EA28" s="194" t="n">
        <f aca="false">EA9*EA$5</f>
        <v>967.15</v>
      </c>
      <c r="EB28" s="194" t="n">
        <f aca="false">EB9*EB$5</f>
        <v>871.2</v>
      </c>
      <c r="EC28" s="194" t="n">
        <f aca="false">EC9*EC$5</f>
        <v>757.8</v>
      </c>
      <c r="ED28" s="194" t="n">
        <f aca="false">ED9*ED$5</f>
        <v>849.86</v>
      </c>
      <c r="EE28" s="194" t="n">
        <f aca="false">EE9*EE$5</f>
        <v>976.08</v>
      </c>
      <c r="EF28" s="194" t="n">
        <f aca="false">EF9*EF$5</f>
        <v>1109.02</v>
      </c>
      <c r="EG28" s="194" t="n">
        <f aca="false">EG9*EG$5</f>
        <v>945.42</v>
      </c>
      <c r="EH28" s="194" t="n">
        <f aca="false">EH9*EH$5</f>
        <v>919.59</v>
      </c>
      <c r="EI28" s="194" t="n">
        <f aca="false">EI9*EI$5</f>
        <v>891.45</v>
      </c>
      <c r="EJ28" s="194" t="n">
        <f aca="false">EJ9*EJ$5</f>
        <v>990.61</v>
      </c>
    </row>
    <row r="29" customFormat="false" ht="13.7" hidden="false" customHeight="true" outlineLevel="0" collapsed="false">
      <c r="A29" s="166" t="s">
        <v>179</v>
      </c>
      <c r="B29" s="167"/>
      <c r="C29" s="161" t="n">
        <f aca="false">C10-C48</f>
        <v>-1.15</v>
      </c>
      <c r="D29" s="161" t="n">
        <f aca="false">D10-D48</f>
        <v>-0.219999999999999</v>
      </c>
      <c r="E29" s="168" t="n">
        <f aca="false">E10-E48</f>
        <v>-0.316321839080459</v>
      </c>
      <c r="F29" s="161" t="n">
        <f aca="false">F10-F48</f>
        <v>-0.800000000000001</v>
      </c>
      <c r="G29" s="161" t="n">
        <f aca="false">G10-G48</f>
        <v>-0.5</v>
      </c>
      <c r="H29" s="161" t="n">
        <f aca="false">H10-H48</f>
        <v>-1.1</v>
      </c>
      <c r="I29" s="161" t="n">
        <f aca="false">I10-I48</f>
        <v>-0.125</v>
      </c>
      <c r="J29" s="161" t="n">
        <f aca="false">J10-J48</f>
        <v>-0.25</v>
      </c>
      <c r="K29" s="161" t="n">
        <f aca="false">K10-K48</f>
        <v>0</v>
      </c>
      <c r="L29" s="161" t="n">
        <f aca="false">L10-L48</f>
        <v>0.25</v>
      </c>
      <c r="M29" s="161" t="n">
        <f aca="false">M10-M48</f>
        <v>0.5</v>
      </c>
      <c r="N29" s="161" t="n">
        <f aca="false">N10-N48</f>
        <v>0.25</v>
      </c>
      <c r="O29" s="161" t="n">
        <f aca="false">O10-O48</f>
        <v>0</v>
      </c>
      <c r="P29" s="161" t="n">
        <f aca="false">P10-P48</f>
        <v>0</v>
      </c>
      <c r="Q29" s="161" t="n">
        <f aca="false">Q10-Q48</f>
        <v>0</v>
      </c>
      <c r="R29" s="161" t="n">
        <f aca="false">R10-R48</f>
        <v>0</v>
      </c>
      <c r="S29" s="161" t="n">
        <f aca="false">S10-S48</f>
        <v>-0.916666666666664</v>
      </c>
      <c r="T29" s="161" t="n">
        <f aca="false">T10-T48</f>
        <v>0</v>
      </c>
      <c r="U29" s="161" t="n">
        <f aca="false">U10-U48</f>
        <v>-0.75</v>
      </c>
      <c r="V29" s="161" t="n">
        <f aca="false">V10-V48</f>
        <v>-2</v>
      </c>
      <c r="W29" s="168" t="n">
        <f aca="false">W10-W48</f>
        <v>-0.312745098039215</v>
      </c>
      <c r="X29" s="161" t="n">
        <f aca="false">X10-X48</f>
        <v>0.165686274509802</v>
      </c>
      <c r="Y29" s="161" t="n">
        <f aca="false">Y10-Y48</f>
        <v>0.14694630872485</v>
      </c>
      <c r="Z29" s="161" t="n">
        <f aca="false">Z10-Z48</f>
        <v>0.180901960784311</v>
      </c>
      <c r="AA29" s="161" t="n">
        <f aca="false">AA10-AA48</f>
        <v>-0.0770392156862698</v>
      </c>
      <c r="AB29" s="161" t="n">
        <f aca="false">AB10-AB48</f>
        <v>-0.0764453124999989</v>
      </c>
      <c r="AC29" s="170" t="n">
        <f aca="false">AC10-AC48</f>
        <v>-0.0166493331679405</v>
      </c>
      <c r="AD29" s="164"/>
      <c r="AE29" s="164"/>
      <c r="AF29" s="165"/>
      <c r="AG29" s="161" t="n">
        <f aca="false">AG10*AG$5</f>
        <v>709.5</v>
      </c>
      <c r="AH29" s="194" t="n">
        <f aca="false">AH10*AH$5</f>
        <v>633</v>
      </c>
      <c r="AI29" s="194" t="n">
        <f aca="false">AI10*AI$5</f>
        <v>661.5</v>
      </c>
      <c r="AJ29" s="194" t="n">
        <f aca="false">AJ10*AJ$5</f>
        <v>660</v>
      </c>
      <c r="AK29" s="194" t="n">
        <f aca="false">AK10*AK$5</f>
        <v>638</v>
      </c>
      <c r="AL29" s="194" t="n">
        <f aca="false">AL10*AL$5</f>
        <v>620</v>
      </c>
      <c r="AM29" s="194" t="n">
        <f aca="false">AM10*AM$5</f>
        <v>990</v>
      </c>
      <c r="AN29" s="194" t="n">
        <f aca="false">AN10*AN$5</f>
        <v>1155</v>
      </c>
      <c r="AO29" s="194" t="n">
        <f aca="false">AO10*AO$5</f>
        <v>910</v>
      </c>
      <c r="AP29" s="194" t="n">
        <f aca="false">AP10*AP$5</f>
        <v>897</v>
      </c>
      <c r="AQ29" s="194" t="n">
        <f aca="false">AQ10*AQ$5</f>
        <v>750</v>
      </c>
      <c r="AR29" s="194" t="n">
        <f aca="false">AR10*AR$5</f>
        <v>787.5</v>
      </c>
      <c r="AS29" s="194" t="n">
        <f aca="false">AS10*AS$5</f>
        <v>935</v>
      </c>
      <c r="AT29" s="194" t="n">
        <f aca="false">AT10*AT$5</f>
        <v>815</v>
      </c>
      <c r="AU29" s="194" t="n">
        <f aca="false">AU10*AU$5</f>
        <v>829.5</v>
      </c>
      <c r="AV29" s="194" t="n">
        <f aca="false">AV10*AV$5</f>
        <v>803</v>
      </c>
      <c r="AW29" s="194" t="n">
        <f aca="false">AW10*AW$5</f>
        <v>693</v>
      </c>
      <c r="AX29" s="194" t="n">
        <f aca="false">AX10*AX$5</f>
        <v>729.75</v>
      </c>
      <c r="AY29" s="194" t="n">
        <f aca="false">AY10*AY$5</f>
        <v>1133</v>
      </c>
      <c r="AZ29" s="194" t="n">
        <f aca="false">AZ10*AZ$5</f>
        <v>1228.5</v>
      </c>
      <c r="BA29" s="194" t="n">
        <f aca="false">BA10*BA$5</f>
        <v>997.5</v>
      </c>
      <c r="BB29" s="194" t="n">
        <f aca="false">BB10*BB$5</f>
        <v>994.75</v>
      </c>
      <c r="BC29" s="194" t="n">
        <f aca="false">BC10*BC$5</f>
        <v>750.5</v>
      </c>
      <c r="BD29" s="194" t="n">
        <f aca="false">BD10*BD$5</f>
        <v>896.5</v>
      </c>
      <c r="BE29" s="194" t="n">
        <f aca="false">BE10*BE$5</f>
        <v>900.48</v>
      </c>
      <c r="BF29" s="194" t="n">
        <f aca="false">BF10*BF$5</f>
        <v>827.6</v>
      </c>
      <c r="BG29" s="194" t="n">
        <f aca="false">BG10*BG$5</f>
        <v>926.9</v>
      </c>
      <c r="BH29" s="194" t="n">
        <f aca="false">BH10*BH$5</f>
        <v>830.06</v>
      </c>
      <c r="BI29" s="194" t="n">
        <f aca="false">BI10*BI$5</f>
        <v>694.6</v>
      </c>
      <c r="BJ29" s="194" t="n">
        <f aca="false">BJ10*BJ$5</f>
        <v>797.06</v>
      </c>
      <c r="BK29" s="194" t="n">
        <f aca="false">BK10*BK$5</f>
        <v>1062.6</v>
      </c>
      <c r="BL29" s="194" t="n">
        <f aca="false">BL10*BL$5</f>
        <v>1245.42</v>
      </c>
      <c r="BM29" s="194" t="n">
        <f aca="false">BM10*BM$5</f>
        <v>990.57</v>
      </c>
      <c r="BN29" s="194" t="n">
        <f aca="false">BN10*BN$5</f>
        <v>913.92</v>
      </c>
      <c r="BO29" s="194" t="n">
        <f aca="false">BO10*BO$5</f>
        <v>846.51</v>
      </c>
      <c r="BP29" s="194" t="n">
        <f aca="false">BP10*BP$5</f>
        <v>951.74</v>
      </c>
      <c r="BQ29" s="194" t="n">
        <f aca="false">BQ10*BQ$5</f>
        <v>906.99</v>
      </c>
      <c r="BR29" s="194" t="n">
        <f aca="false">BR10*BR$5</f>
        <v>838.2</v>
      </c>
      <c r="BS29" s="194" t="n">
        <f aca="false">BS10*BS$5</f>
        <v>942.77</v>
      </c>
      <c r="BT29" s="194" t="n">
        <f aca="false">BT10*BT$5</f>
        <v>814.59</v>
      </c>
      <c r="BU29" s="194" t="n">
        <f aca="false">BU10*BU$5</f>
        <v>760.62</v>
      </c>
      <c r="BV29" s="194" t="n">
        <f aca="false">BV10*BV$5</f>
        <v>825.22</v>
      </c>
      <c r="BW29" s="194" t="n">
        <f aca="false">BW10*BW$5</f>
        <v>996.6</v>
      </c>
      <c r="BX29" s="194" t="n">
        <f aca="false">BX10*BX$5</f>
        <v>1264.54</v>
      </c>
      <c r="BY29" s="194" t="n">
        <f aca="false">BY10*BY$5</f>
        <v>984.69</v>
      </c>
      <c r="BZ29" s="194" t="n">
        <f aca="false">BZ10*BZ$5</f>
        <v>919.17</v>
      </c>
      <c r="CA29" s="194" t="n">
        <f aca="false">CA10*CA$5</f>
        <v>861.42</v>
      </c>
      <c r="CB29" s="194" t="n">
        <f aca="false">CB10*CB$5</f>
        <v>880.74</v>
      </c>
      <c r="CC29" s="194" t="n">
        <f aca="false">CC10*CC$5</f>
        <v>916.86</v>
      </c>
      <c r="CD29" s="194" t="n">
        <f aca="false">CD10*CD$5</f>
        <v>850</v>
      </c>
      <c r="CE29" s="194" t="n">
        <f aca="false">CE10*CE$5</f>
        <v>958.41</v>
      </c>
      <c r="CF29" s="194" t="n">
        <f aca="false">CF10*CF$5</f>
        <v>793.4</v>
      </c>
      <c r="CG29" s="194" t="n">
        <f aca="false">CG10*CG$5</f>
        <v>821.26</v>
      </c>
      <c r="CH29" s="194" t="n">
        <f aca="false">CH10*CH$5</f>
        <v>847.22</v>
      </c>
      <c r="CI29" s="194" t="n">
        <f aca="false">CI10*CI$5</f>
        <v>994.6</v>
      </c>
      <c r="CJ29" s="194" t="n">
        <f aca="false">CJ10*CJ$5</f>
        <v>1251.66</v>
      </c>
      <c r="CK29" s="194" t="n">
        <f aca="false">CK10*CK$5</f>
        <v>941.4</v>
      </c>
      <c r="CL29" s="194" t="n">
        <f aca="false">CL10*CL$5</f>
        <v>973.06</v>
      </c>
      <c r="CM29" s="194" t="n">
        <f aca="false">CM10*CM$5</f>
        <v>876.12</v>
      </c>
      <c r="CN29" s="194" t="n">
        <f aca="false">CN10*CN$5</f>
        <v>851.4</v>
      </c>
      <c r="CO29" s="194" t="n">
        <f aca="false">CO10*CO$5</f>
        <v>976.8</v>
      </c>
      <c r="CP29" s="194" t="n">
        <f aca="false">CP10*CP$5</f>
        <v>866.8</v>
      </c>
      <c r="CQ29" s="194" t="n">
        <f aca="false">CQ10*CQ$5</f>
        <v>936.76</v>
      </c>
      <c r="CR29" s="194" t="n">
        <f aca="false">CR10*CR$5</f>
        <v>855.75</v>
      </c>
      <c r="CS29" s="194" t="n">
        <f aca="false">CS10*CS$5</f>
        <v>849.42</v>
      </c>
      <c r="CT29" s="194" t="n">
        <f aca="false">CT10*CT$5</f>
        <v>833.49</v>
      </c>
      <c r="CU29" s="194" t="n">
        <f aca="false">CU10*CU$5</f>
        <v>1049.16</v>
      </c>
      <c r="CV29" s="194" t="n">
        <f aca="false">CV10*CV$5</f>
        <v>1247.98</v>
      </c>
      <c r="CW29" s="194" t="n">
        <f aca="false">CW10*CW$5</f>
        <v>902.88</v>
      </c>
      <c r="CX29" s="194" t="n">
        <f aca="false">CX10*CX$5</f>
        <v>1033.39</v>
      </c>
      <c r="CY29" s="194" t="n">
        <f aca="false">CY10*CY$5</f>
        <v>895.23</v>
      </c>
      <c r="CZ29" s="194" t="n">
        <f aca="false">CZ10*CZ$5</f>
        <v>868.2</v>
      </c>
      <c r="DA29" s="194" t="n">
        <f aca="false">DA10*DA$5</f>
        <v>993.08</v>
      </c>
      <c r="DB29" s="194" t="n">
        <f aca="false">DB10*DB$5</f>
        <v>926.94</v>
      </c>
      <c r="DC29" s="194" t="n">
        <f aca="false">DC10*DC$5</f>
        <v>912.24</v>
      </c>
      <c r="DD29" s="194" t="n">
        <f aca="false">DD10*DD$5</f>
        <v>917.84</v>
      </c>
      <c r="DE29" s="194" t="n">
        <f aca="false">DE10*DE$5</f>
        <v>834.33</v>
      </c>
      <c r="DF29" s="194" t="n">
        <f aca="false">DF10*DF$5</f>
        <v>855.54</v>
      </c>
      <c r="DG29" s="194" t="n">
        <f aca="false">DG10*DG$5</f>
        <v>1107.7</v>
      </c>
      <c r="DH29" s="194" t="n">
        <f aca="false">DH10*DH$5</f>
        <v>1141.98</v>
      </c>
      <c r="DI29" s="194" t="n">
        <f aca="false">DI10*DI$5</f>
        <v>1009.68</v>
      </c>
      <c r="DJ29" s="194" t="n">
        <f aca="false">DJ10*DJ$5</f>
        <v>1049.95</v>
      </c>
      <c r="DK29" s="194" t="n">
        <f aca="false">DK10*DK$5</f>
        <v>826.5</v>
      </c>
      <c r="DL29" s="194" t="n">
        <f aca="false">DL10*DL$5</f>
        <v>973.06</v>
      </c>
      <c r="DM29" s="194" t="n">
        <f aca="false">DM10*DM$5</f>
        <v>965.58</v>
      </c>
      <c r="DN29" s="194" t="n">
        <f aca="false">DN10*DN$5</f>
        <v>901</v>
      </c>
      <c r="DO29" s="194" t="n">
        <f aca="false">DO10*DO$5</f>
        <v>976.58</v>
      </c>
      <c r="DP29" s="194" t="n">
        <f aca="false">DP10*DP$5</f>
        <v>941.16</v>
      </c>
      <c r="DQ29" s="194" t="n">
        <f aca="false">DQ10*DQ$5</f>
        <v>818.2</v>
      </c>
      <c r="DR29" s="194" t="n">
        <f aca="false">DR10*DR$5</f>
        <v>920.92</v>
      </c>
      <c r="DS29" s="194" t="n">
        <f aca="false">DS10*DS$5</f>
        <v>1119.14</v>
      </c>
      <c r="DT29" s="194" t="n">
        <f aca="false">DT10*DT$5</f>
        <v>1147.44</v>
      </c>
      <c r="DU29" s="194" t="n">
        <f aca="false">DU10*DU$5</f>
        <v>1023.54</v>
      </c>
      <c r="DV29" s="194" t="n">
        <f aca="false">DV10*DV$5</f>
        <v>1022.12</v>
      </c>
      <c r="DW29" s="194" t="n">
        <f aca="false">DW10*DW$5</f>
        <v>889.2</v>
      </c>
      <c r="DX29" s="194" t="n">
        <f aca="false">DX10*DX$5</f>
        <v>993.08</v>
      </c>
      <c r="DY29" s="194" t="n">
        <f aca="false">DY10*DY$5</f>
        <v>936.4</v>
      </c>
      <c r="DZ29" s="194" t="n">
        <f aca="false">DZ10*DZ$5</f>
        <v>919</v>
      </c>
      <c r="EA29" s="194" t="n">
        <f aca="false">EA10*EA$5</f>
        <v>1042.59</v>
      </c>
      <c r="EB29" s="194" t="n">
        <f aca="false">EB10*EB$5</f>
        <v>964.26</v>
      </c>
      <c r="EC29" s="194" t="n">
        <f aca="false">EC10*EC$5</f>
        <v>841.6</v>
      </c>
      <c r="ED29" s="194" t="n">
        <f aca="false">ED10*ED$5</f>
        <v>945.34</v>
      </c>
      <c r="EE29" s="194" t="n">
        <f aca="false">EE10*EE$5</f>
        <v>1079.61</v>
      </c>
      <c r="EF29" s="194" t="n">
        <f aca="false">EF10*EF$5</f>
        <v>1208.9</v>
      </c>
      <c r="EG29" s="194" t="n">
        <f aca="false">EG10*EG$5</f>
        <v>1037.82</v>
      </c>
      <c r="EH29" s="194" t="n">
        <f aca="false">EH10*EH$5</f>
        <v>992.88</v>
      </c>
      <c r="EI29" s="194" t="n">
        <f aca="false">EI10*EI$5</f>
        <v>953.4</v>
      </c>
      <c r="EJ29" s="194" t="n">
        <f aca="false">EJ10*EJ$5</f>
        <v>1058.92</v>
      </c>
    </row>
    <row r="30" customFormat="false" ht="13.7" hidden="false" customHeight="true" outlineLevel="0" collapsed="false">
      <c r="A30" s="166" t="s">
        <v>77</v>
      </c>
      <c r="B30" s="136"/>
      <c r="C30" s="161" t="n">
        <f aca="false">C11-C49</f>
        <v>-1.95</v>
      </c>
      <c r="D30" s="161" t="n">
        <f aca="false">D11-D49</f>
        <v>0</v>
      </c>
      <c r="E30" s="168" t="n">
        <f aca="false">E11-E49</f>
        <v>-0.44942528735632</v>
      </c>
      <c r="F30" s="161" t="n">
        <f aca="false">F11-F49</f>
        <v>0</v>
      </c>
      <c r="G30" s="161" t="n">
        <f aca="false">G11-G49</f>
        <v>0</v>
      </c>
      <c r="H30" s="161" t="n">
        <f aca="false">H11-H49</f>
        <v>0</v>
      </c>
      <c r="I30" s="161" t="n">
        <f aca="false">I11-I49</f>
        <v>0</v>
      </c>
      <c r="J30" s="161" t="n">
        <f aca="false">J11-J49</f>
        <v>0</v>
      </c>
      <c r="K30" s="161" t="n">
        <f aca="false">K11-K49</f>
        <v>0</v>
      </c>
      <c r="L30" s="161" t="n">
        <f aca="false">L11-L49</f>
        <v>0</v>
      </c>
      <c r="M30" s="161" t="n">
        <f aca="false">M11-M49</f>
        <v>0</v>
      </c>
      <c r="N30" s="161" t="n">
        <f aca="false">N11-N49</f>
        <v>0</v>
      </c>
      <c r="O30" s="161" t="n">
        <f aca="false">O11-O49</f>
        <v>0</v>
      </c>
      <c r="P30" s="161" t="n">
        <f aca="false">P11-P49</f>
        <v>0</v>
      </c>
      <c r="Q30" s="161" t="n">
        <f aca="false">Q11-Q49</f>
        <v>0</v>
      </c>
      <c r="R30" s="161" t="n">
        <f aca="false">R11-R49</f>
        <v>0</v>
      </c>
      <c r="S30" s="161" t="n">
        <f aca="false">S11-S49</f>
        <v>0</v>
      </c>
      <c r="T30" s="161" t="n">
        <f aca="false">T11-T49</f>
        <v>0</v>
      </c>
      <c r="U30" s="161" t="n">
        <f aca="false">U11-U49</f>
        <v>0</v>
      </c>
      <c r="V30" s="161" t="n">
        <f aca="false">V11-V49</f>
        <v>0</v>
      </c>
      <c r="W30" s="168" t="n">
        <f aca="false">W11-W49</f>
        <v>0</v>
      </c>
      <c r="X30" s="161" t="n">
        <f aca="false">X11-X49</f>
        <v>0</v>
      </c>
      <c r="Y30" s="161" t="n">
        <f aca="false">Y11-Y49</f>
        <v>0</v>
      </c>
      <c r="Z30" s="161" t="n">
        <f aca="false">Z11-Z49</f>
        <v>0</v>
      </c>
      <c r="AA30" s="161" t="n">
        <f aca="false">AA11-AA49</f>
        <v>0</v>
      </c>
      <c r="AB30" s="161" t="n">
        <f aca="false">AB11-AB49</f>
        <v>0</v>
      </c>
      <c r="AC30" s="170" t="n">
        <f aca="false">AC11-AC49</f>
        <v>0.000745185385369496</v>
      </c>
      <c r="AD30" s="164"/>
      <c r="AE30" s="164"/>
      <c r="AF30" s="165"/>
      <c r="AG30" s="161" t="n">
        <f aca="false">AG11*AG$5</f>
        <v>729.3</v>
      </c>
      <c r="AH30" s="194" t="n">
        <f aca="false">AH11*AH$5</f>
        <v>650</v>
      </c>
      <c r="AI30" s="194" t="n">
        <f aca="false">AI11*AI$5</f>
        <v>672</v>
      </c>
      <c r="AJ30" s="194" t="n">
        <f aca="false">AJ11*AJ$5</f>
        <v>642.4</v>
      </c>
      <c r="AK30" s="194" t="n">
        <f aca="false">AK11*AK$5</f>
        <v>636.9</v>
      </c>
      <c r="AL30" s="194" t="n">
        <f aca="false">AL11*AL$5</f>
        <v>709</v>
      </c>
      <c r="AM30" s="194" t="n">
        <f aca="false">AM11*AM$5</f>
        <v>1056</v>
      </c>
      <c r="AN30" s="194" t="n">
        <f aca="false">AN11*AN$5</f>
        <v>1193.5</v>
      </c>
      <c r="AO30" s="194" t="n">
        <f aca="false">AO11*AO$5</f>
        <v>940</v>
      </c>
      <c r="AP30" s="194" t="n">
        <f aca="false">AP11*AP$5</f>
        <v>871.7</v>
      </c>
      <c r="AQ30" s="194" t="n">
        <f aca="false">AQ11*AQ$5</f>
        <v>778</v>
      </c>
      <c r="AR30" s="194" t="n">
        <f aca="false">AR11*AR$5</f>
        <v>837.9</v>
      </c>
      <c r="AS30" s="194" t="n">
        <f aca="false">AS11*AS$5</f>
        <v>919.6</v>
      </c>
      <c r="AT30" s="194" t="n">
        <f aca="false">AT11*AT$5</f>
        <v>796</v>
      </c>
      <c r="AU30" s="194" t="n">
        <f aca="false">AU11*AU$5</f>
        <v>793.8</v>
      </c>
      <c r="AV30" s="194" t="n">
        <f aca="false">AV11*AV$5</f>
        <v>786.5</v>
      </c>
      <c r="AW30" s="194" t="n">
        <f aca="false">AW11*AW$5</f>
        <v>761.25</v>
      </c>
      <c r="AX30" s="194" t="n">
        <f aca="false">AX11*AX$5</f>
        <v>866.25</v>
      </c>
      <c r="AY30" s="194" t="n">
        <f aca="false">AY11*AY$5</f>
        <v>1138.5</v>
      </c>
      <c r="AZ30" s="194" t="n">
        <f aca="false">AZ11*AZ$5</f>
        <v>1265.25</v>
      </c>
      <c r="BA30" s="194" t="n">
        <f aca="false">BA11*BA$5</f>
        <v>1160.25</v>
      </c>
      <c r="BB30" s="194" t="n">
        <f aca="false">BB11*BB$5</f>
        <v>892.4</v>
      </c>
      <c r="BC30" s="194" t="n">
        <f aca="false">BC11*BC$5</f>
        <v>775.2</v>
      </c>
      <c r="BD30" s="194" t="n">
        <f aca="false">BD11*BD$5</f>
        <v>941.6</v>
      </c>
      <c r="BE30" s="194" t="n">
        <f aca="false">BE11*BE$5</f>
        <v>887.67</v>
      </c>
      <c r="BF30" s="194" t="n">
        <f aca="false">BF11*BF$5</f>
        <v>804.8</v>
      </c>
      <c r="BG30" s="194" t="n">
        <f aca="false">BG11*BG$5</f>
        <v>878.83</v>
      </c>
      <c r="BH30" s="194" t="n">
        <f aca="false">BH11*BH$5</f>
        <v>794.86</v>
      </c>
      <c r="BI30" s="194" t="n">
        <f aca="false">BI11*BI$5</f>
        <v>732.6</v>
      </c>
      <c r="BJ30" s="194" t="n">
        <f aca="false">BJ11*BJ$5</f>
        <v>916.96</v>
      </c>
      <c r="BK30" s="194" t="n">
        <f aca="false">BK11*BK$5</f>
        <v>1097.67</v>
      </c>
      <c r="BL30" s="194" t="n">
        <f aca="false">BL11*BL$5</f>
        <v>1338.7</v>
      </c>
      <c r="BM30" s="194" t="n">
        <f aca="false">BM11*BM$5</f>
        <v>1171.59</v>
      </c>
      <c r="BN30" s="194" t="n">
        <f aca="false">BN11*BN$5</f>
        <v>822.57</v>
      </c>
      <c r="BO30" s="194" t="n">
        <f aca="false">BO11*BO$5</f>
        <v>864.78</v>
      </c>
      <c r="BP30" s="194" t="n">
        <f aca="false">BP11*BP$5</f>
        <v>993.37</v>
      </c>
      <c r="BQ30" s="194" t="n">
        <f aca="false">BQ11*BQ$5</f>
        <v>895.23</v>
      </c>
      <c r="BR30" s="194" t="n">
        <f aca="false">BR11*BR$5</f>
        <v>811.6</v>
      </c>
      <c r="BS30" s="194" t="n">
        <f aca="false">BS11*BS$5</f>
        <v>886.19</v>
      </c>
      <c r="BT30" s="194" t="n">
        <f aca="false">BT11*BT$5</f>
        <v>765.03</v>
      </c>
      <c r="BU30" s="194" t="n">
        <f aca="false">BU11*BU$5</f>
        <v>775.53</v>
      </c>
      <c r="BV30" s="194" t="n">
        <f aca="false">BV11*BV$5</f>
        <v>924.22</v>
      </c>
      <c r="BW30" s="194" t="n">
        <f aca="false">BW11*BW$5</f>
        <v>1053.8</v>
      </c>
      <c r="BX30" s="194" t="n">
        <f aca="false">BX11*BX$5</f>
        <v>1410.36</v>
      </c>
      <c r="BY30" s="194" t="n">
        <f aca="false">BY11*BY$5</f>
        <v>1180.62</v>
      </c>
      <c r="BZ30" s="194" t="n">
        <f aca="false">BZ11*BZ$5</f>
        <v>828.87</v>
      </c>
      <c r="CA30" s="194" t="n">
        <f aca="false">CA11*CA$5</f>
        <v>871.29</v>
      </c>
      <c r="CB30" s="194" t="n">
        <f aca="false">CB11*CB$5</f>
        <v>913.71</v>
      </c>
      <c r="CC30" s="194" t="n">
        <f aca="false">CC11*CC$5</f>
        <v>901.32</v>
      </c>
      <c r="CD30" s="194" t="n">
        <f aca="false">CD11*CD$5</f>
        <v>817.2</v>
      </c>
      <c r="CE30" s="194" t="n">
        <f aca="false">CE11*CE$5</f>
        <v>892.17</v>
      </c>
      <c r="CF30" s="194" t="n">
        <f aca="false">CF11*CF$5</f>
        <v>733.6</v>
      </c>
      <c r="CG30" s="194" t="n">
        <f aca="false">CG11*CG$5</f>
        <v>817.96</v>
      </c>
      <c r="CH30" s="194" t="n">
        <f aca="false">CH11*CH$5</f>
        <v>930.38</v>
      </c>
      <c r="CI30" s="194" t="n">
        <f aca="false">CI11*CI$5</f>
        <v>1060.8</v>
      </c>
      <c r="CJ30" s="194" t="n">
        <f aca="false">CJ11*CJ$5</f>
        <v>1420.02</v>
      </c>
      <c r="CK30" s="194" t="n">
        <f aca="false">CK11*CK$5</f>
        <v>1132</v>
      </c>
      <c r="CL30" s="194" t="n">
        <f aca="false">CL11*CL$5</f>
        <v>874.06</v>
      </c>
      <c r="CM30" s="194" t="n">
        <f aca="false">CM11*CM$5</f>
        <v>877.17</v>
      </c>
      <c r="CN30" s="194" t="n">
        <f aca="false">CN11*CN$5</f>
        <v>876</v>
      </c>
      <c r="CO30" s="194" t="n">
        <f aca="false">CO11*CO$5</f>
        <v>951.06</v>
      </c>
      <c r="CP30" s="194" t="n">
        <f aca="false">CP11*CP$5</f>
        <v>823</v>
      </c>
      <c r="CQ30" s="194" t="n">
        <f aca="false">CQ11*CQ$5</f>
        <v>859.32</v>
      </c>
      <c r="CR30" s="194" t="n">
        <f aca="false">CR11*CR$5</f>
        <v>775.53</v>
      </c>
      <c r="CS30" s="194" t="n">
        <f aca="false">CS11*CS$5</f>
        <v>823.46</v>
      </c>
      <c r="CT30" s="194" t="n">
        <f aca="false">CT11*CT$5</f>
        <v>894.18</v>
      </c>
      <c r="CU30" s="194" t="n">
        <f aca="false">CU11*CU$5</f>
        <v>1121.19</v>
      </c>
      <c r="CV30" s="194" t="n">
        <f aca="false">CV11*CV$5</f>
        <v>1429.22</v>
      </c>
      <c r="CW30" s="194" t="n">
        <f aca="false">CW11*CW$5</f>
        <v>1082.24</v>
      </c>
      <c r="CX30" s="194" t="n">
        <f aca="false">CX11*CX$5</f>
        <v>919.54</v>
      </c>
      <c r="CY30" s="194" t="n">
        <f aca="false">CY11*CY$5</f>
        <v>882.63</v>
      </c>
      <c r="CZ30" s="194" t="n">
        <f aca="false">CZ11*CZ$5</f>
        <v>881.4</v>
      </c>
      <c r="DA30" s="194" t="n">
        <f aca="false">DA11*DA$5</f>
        <v>956.78</v>
      </c>
      <c r="DB30" s="194" t="n">
        <f aca="false">DB11*DB$5</f>
        <v>869.19</v>
      </c>
      <c r="DC30" s="194" t="n">
        <f aca="false">DC11*DC$5</f>
        <v>825.09</v>
      </c>
      <c r="DD30" s="194" t="n">
        <f aca="false">DD11*DD$5</f>
        <v>817.08</v>
      </c>
      <c r="DE30" s="194" t="n">
        <f aca="false">DE11*DE$5</f>
        <v>790.44</v>
      </c>
      <c r="DF30" s="194" t="n">
        <f aca="false">DF11*DF$5</f>
        <v>899.01</v>
      </c>
      <c r="DG30" s="194" t="n">
        <f aca="false">DG11*DG$5</f>
        <v>1181.18</v>
      </c>
      <c r="DH30" s="194" t="n">
        <f aca="false">DH11*DH$5</f>
        <v>1311.87</v>
      </c>
      <c r="DI30" s="194" t="n">
        <f aca="false">DI11*DI$5</f>
        <v>1202.46</v>
      </c>
      <c r="DJ30" s="194" t="n">
        <f aca="false">DJ11*DJ$5</f>
        <v>924.37</v>
      </c>
      <c r="DK30" s="194" t="n">
        <f aca="false">DK11*DK$5</f>
        <v>802.56</v>
      </c>
      <c r="DL30" s="194" t="n">
        <f aca="false">DL11*DL$5</f>
        <v>974.38</v>
      </c>
      <c r="DM30" s="194" t="n">
        <f aca="false">DM11*DM$5</f>
        <v>917.28</v>
      </c>
      <c r="DN30" s="194" t="n">
        <f aca="false">DN11*DN$5</f>
        <v>831.4</v>
      </c>
      <c r="DO30" s="194" t="n">
        <f aca="false">DO11*DO$5</f>
        <v>868.34</v>
      </c>
      <c r="DP30" s="194" t="n">
        <f aca="false">DP11*DP$5</f>
        <v>820.82</v>
      </c>
      <c r="DQ30" s="194" t="n">
        <f aca="false">DQ11*DQ$5</f>
        <v>756.2</v>
      </c>
      <c r="DR30" s="194" t="n">
        <f aca="false">DR11*DR$5</f>
        <v>946</v>
      </c>
      <c r="DS30" s="194" t="n">
        <f aca="false">DS11*DS$5</f>
        <v>1186.24</v>
      </c>
      <c r="DT30" s="194" t="n">
        <f aca="false">DT11*DT$5</f>
        <v>1317.75</v>
      </c>
      <c r="DU30" s="194" t="n">
        <f aca="false">DU11*DU$5</f>
        <v>1207.71</v>
      </c>
      <c r="DV30" s="194" t="n">
        <f aca="false">DV11*DV$5</f>
        <v>888.14</v>
      </c>
      <c r="DW30" s="194" t="n">
        <f aca="false">DW11*DW$5</f>
        <v>848.6</v>
      </c>
      <c r="DX30" s="194" t="n">
        <f aca="false">DX11*DX$5</f>
        <v>978.78</v>
      </c>
      <c r="DY30" s="194" t="n">
        <f aca="false">DY11*DY$5</f>
        <v>877.6</v>
      </c>
      <c r="DZ30" s="194" t="n">
        <f aca="false">DZ11*DZ$5</f>
        <v>835.2</v>
      </c>
      <c r="EA30" s="194" t="n">
        <f aca="false">EA11*EA$5</f>
        <v>911.72</v>
      </c>
      <c r="EB30" s="194" t="n">
        <f aca="false">EB11*EB$5</f>
        <v>824.34</v>
      </c>
      <c r="EC30" s="194" t="n">
        <f aca="false">EC11*EC$5</f>
        <v>759.6</v>
      </c>
      <c r="ED30" s="194" t="n">
        <f aca="false">ED11*ED$5</f>
        <v>950.18</v>
      </c>
      <c r="EE30" s="194" t="n">
        <f aca="false">EE11*EE$5</f>
        <v>1137.36</v>
      </c>
      <c r="EF30" s="194" t="n">
        <f aca="false">EF11*EF$5</f>
        <v>1386.66</v>
      </c>
      <c r="EG30" s="194" t="n">
        <f aca="false">EG11*EG$5</f>
        <v>1213.17</v>
      </c>
      <c r="EH30" s="194" t="n">
        <f aca="false">EH11*EH$5</f>
        <v>851.55</v>
      </c>
      <c r="EI30" s="194" t="n">
        <f aca="false">EI11*EI$5</f>
        <v>895.02</v>
      </c>
      <c r="EJ30" s="194" t="n">
        <f aca="false">EJ11*EJ$5</f>
        <v>1027.64</v>
      </c>
    </row>
    <row r="31" customFormat="false" ht="13.7" hidden="false" customHeight="true" outlineLevel="0" collapsed="false">
      <c r="A31" s="166" t="s">
        <v>181</v>
      </c>
      <c r="B31" s="136"/>
      <c r="C31" s="161" t="n">
        <f aca="false">C12-C50</f>
        <v>0.0350832951863609</v>
      </c>
      <c r="D31" s="161" t="n">
        <f aca="false">D12-D50</f>
        <v>-0.459999999999997</v>
      </c>
      <c r="E31" s="168" t="n">
        <f aca="false">E12-E50</f>
        <v>-0.0639837151596794</v>
      </c>
      <c r="F31" s="161" t="n">
        <f aca="false">F12-F50</f>
        <v>0</v>
      </c>
      <c r="G31" s="161" t="n">
        <f aca="false">G12-G50</f>
        <v>0</v>
      </c>
      <c r="H31" s="161" t="n">
        <f aca="false">H12-H50</f>
        <v>0</v>
      </c>
      <c r="I31" s="161" t="n">
        <f aca="false">I12-I50</f>
        <v>0</v>
      </c>
      <c r="J31" s="161" t="n">
        <f aca="false">J12-J50</f>
        <v>0</v>
      </c>
      <c r="K31" s="161" t="n">
        <f aca="false">K12-K50</f>
        <v>0</v>
      </c>
      <c r="L31" s="161" t="n">
        <f aca="false">L12-L50</f>
        <v>0</v>
      </c>
      <c r="M31" s="161" t="n">
        <f aca="false">M12-M50</f>
        <v>0</v>
      </c>
      <c r="N31" s="161" t="n">
        <f aca="false">N12-N50</f>
        <v>0</v>
      </c>
      <c r="O31" s="161" t="n">
        <f aca="false">O12-O50</f>
        <v>0</v>
      </c>
      <c r="P31" s="161" t="n">
        <f aca="false">P12-P50</f>
        <v>0</v>
      </c>
      <c r="Q31" s="161" t="n">
        <f aca="false">Q12-Q50</f>
        <v>0</v>
      </c>
      <c r="R31" s="161" t="n">
        <f aca="false">R12-R50</f>
        <v>0</v>
      </c>
      <c r="S31" s="161" t="n">
        <f aca="false">S12-S50</f>
        <v>0</v>
      </c>
      <c r="T31" s="161" t="n">
        <f aca="false">T12-T50</f>
        <v>0</v>
      </c>
      <c r="U31" s="161" t="n">
        <f aca="false">U12-U50</f>
        <v>0</v>
      </c>
      <c r="V31" s="161" t="n">
        <f aca="false">V12-V50</f>
        <v>0</v>
      </c>
      <c r="W31" s="168" t="n">
        <f aca="false">W12-W50</f>
        <v>0</v>
      </c>
      <c r="X31" s="161" t="n">
        <f aca="false">X12-X50</f>
        <v>0</v>
      </c>
      <c r="Y31" s="161" t="n">
        <f aca="false">Y12-Y50</f>
        <v>0</v>
      </c>
      <c r="Z31" s="161" t="n">
        <f aca="false">Z12-Z50</f>
        <v>0</v>
      </c>
      <c r="AA31" s="161" t="n">
        <f aca="false">AA12-AA50</f>
        <v>0</v>
      </c>
      <c r="AB31" s="161" t="n">
        <f aca="false">AB12-AB50</f>
        <v>0</v>
      </c>
      <c r="AC31" s="170" t="n">
        <f aca="false">AC12-AC50</f>
        <v>0.00554897639945295</v>
      </c>
      <c r="AD31" s="164"/>
      <c r="AE31" s="164"/>
      <c r="AF31" s="165"/>
      <c r="AG31" s="161" t="n">
        <f aca="false">AG12*AG$5</f>
        <v>697.4</v>
      </c>
      <c r="AH31" s="194" t="n">
        <f aca="false">AH12*AH$5</f>
        <v>627</v>
      </c>
      <c r="AI31" s="194" t="n">
        <f aca="false">AI12*AI$5</f>
        <v>653.1</v>
      </c>
      <c r="AJ31" s="194" t="n">
        <f aca="false">AJ12*AJ$5</f>
        <v>640.2</v>
      </c>
      <c r="AK31" s="194" t="n">
        <f aca="false">AK12*AK$5</f>
        <v>636.9</v>
      </c>
      <c r="AL31" s="194" t="n">
        <f aca="false">AL12*AL$5</f>
        <v>709</v>
      </c>
      <c r="AM31" s="194" t="n">
        <f aca="false">AM12*AM$5</f>
        <v>1039.5</v>
      </c>
      <c r="AN31" s="194" t="n">
        <f aca="false">AN12*AN$5</f>
        <v>1193.5</v>
      </c>
      <c r="AO31" s="194" t="n">
        <f aca="false">AO12*AO$5</f>
        <v>935</v>
      </c>
      <c r="AP31" s="194" t="n">
        <f aca="false">AP12*AP$5</f>
        <v>871.7</v>
      </c>
      <c r="AQ31" s="194" t="n">
        <f aca="false">AQ12*AQ$5</f>
        <v>740</v>
      </c>
      <c r="AR31" s="194" t="n">
        <f aca="false">AR12*AR$5</f>
        <v>819</v>
      </c>
      <c r="AS31" s="194" t="n">
        <f aca="false">AS12*AS$5</f>
        <v>863.5</v>
      </c>
      <c r="AT31" s="194" t="n">
        <f aca="false">AT12*AT$5</f>
        <v>755</v>
      </c>
      <c r="AU31" s="194" t="n">
        <f aca="false">AU12*AU$5</f>
        <v>777</v>
      </c>
      <c r="AV31" s="194" t="n">
        <f aca="false">AV12*AV$5</f>
        <v>786.5</v>
      </c>
      <c r="AW31" s="194" t="n">
        <f aca="false">AW12*AW$5</f>
        <v>761.25</v>
      </c>
      <c r="AX31" s="194" t="n">
        <f aca="false">AX12*AX$5</f>
        <v>866.25</v>
      </c>
      <c r="AY31" s="194" t="n">
        <f aca="false">AY12*AY$5</f>
        <v>1138.5</v>
      </c>
      <c r="AZ31" s="194" t="n">
        <f aca="false">AZ12*AZ$5</f>
        <v>1265.25</v>
      </c>
      <c r="BA31" s="194" t="n">
        <f aca="false">BA12*BA$5</f>
        <v>1050</v>
      </c>
      <c r="BB31" s="194" t="n">
        <f aca="false">BB12*BB$5</f>
        <v>885.5</v>
      </c>
      <c r="BC31" s="194" t="n">
        <f aca="false">BC12*BC$5</f>
        <v>726.75</v>
      </c>
      <c r="BD31" s="194" t="n">
        <f aca="false">BD12*BD$5</f>
        <v>869</v>
      </c>
      <c r="BE31" s="194" t="n">
        <f aca="false">BE12*BE$5</f>
        <v>833.91</v>
      </c>
      <c r="BF31" s="194" t="n">
        <f aca="false">BF12*BF$5</f>
        <v>763.6</v>
      </c>
      <c r="BG31" s="194" t="n">
        <f aca="false">BG12*BG$5</f>
        <v>860.66</v>
      </c>
      <c r="BH31" s="194" t="n">
        <f aca="false">BH12*BH$5</f>
        <v>795.3</v>
      </c>
      <c r="BI31" s="194" t="n">
        <f aca="false">BI12*BI$5</f>
        <v>732.8</v>
      </c>
      <c r="BJ31" s="194" t="n">
        <f aca="false">BJ12*BJ$5</f>
        <v>917.18</v>
      </c>
      <c r="BK31" s="194" t="n">
        <f aca="false">BK12*BK$5</f>
        <v>1098.09</v>
      </c>
      <c r="BL31" s="194" t="n">
        <f aca="false">BL12*BL$5</f>
        <v>1339.14</v>
      </c>
      <c r="BM31" s="194" t="n">
        <f aca="false">BM12*BM$5</f>
        <v>1060.5</v>
      </c>
      <c r="BN31" s="194" t="n">
        <f aca="false">BN12*BN$5</f>
        <v>816.48</v>
      </c>
      <c r="BO31" s="194" t="n">
        <f aca="false">BO12*BO$5</f>
        <v>811.02</v>
      </c>
      <c r="BP31" s="194" t="n">
        <f aca="false">BP12*BP$5</f>
        <v>917.01</v>
      </c>
      <c r="BQ31" s="194" t="n">
        <f aca="false">BQ12*BQ$5</f>
        <v>841.26</v>
      </c>
      <c r="BR31" s="194" t="n">
        <f aca="false">BR12*BR$5</f>
        <v>770.2</v>
      </c>
      <c r="BS31" s="194" t="n">
        <f aca="false">BS12*BS$5</f>
        <v>868.02</v>
      </c>
      <c r="BT31" s="194" t="n">
        <f aca="false">BT12*BT$5</f>
        <v>765.45</v>
      </c>
      <c r="BU31" s="194" t="n">
        <f aca="false">BU12*BU$5</f>
        <v>775.95</v>
      </c>
      <c r="BV31" s="194" t="n">
        <f aca="false">BV12*BV$5</f>
        <v>924.66</v>
      </c>
      <c r="BW31" s="194" t="n">
        <f aca="false">BW12*BW$5</f>
        <v>1054.4</v>
      </c>
      <c r="BX31" s="194" t="n">
        <f aca="false">BX12*BX$5</f>
        <v>1411.28</v>
      </c>
      <c r="BY31" s="194" t="n">
        <f aca="false">BY12*BY$5</f>
        <v>1068.9</v>
      </c>
      <c r="BZ31" s="194" t="n">
        <f aca="false">BZ12*BZ$5</f>
        <v>822.78</v>
      </c>
      <c r="CA31" s="194" t="n">
        <f aca="false">CA12*CA$5</f>
        <v>817.32</v>
      </c>
      <c r="CB31" s="194" t="n">
        <f aca="false">CB12*CB$5</f>
        <v>843.78</v>
      </c>
      <c r="CC31" s="194" t="n">
        <f aca="false">CC12*CC$5</f>
        <v>847.14</v>
      </c>
      <c r="CD31" s="194" t="n">
        <f aca="false">CD12*CD$5</f>
        <v>775.6</v>
      </c>
      <c r="CE31" s="194" t="n">
        <f aca="false">CE12*CE$5</f>
        <v>874</v>
      </c>
      <c r="CF31" s="194" t="n">
        <f aca="false">CF12*CF$5</f>
        <v>734.2</v>
      </c>
      <c r="CG31" s="194" t="n">
        <f aca="false">CG12*CG$5</f>
        <v>818.62</v>
      </c>
      <c r="CH31" s="194" t="n">
        <f aca="false">CH12*CH$5</f>
        <v>931.26</v>
      </c>
      <c r="CI31" s="194" t="n">
        <f aca="false">CI12*CI$5</f>
        <v>1061.6</v>
      </c>
      <c r="CJ31" s="194" t="n">
        <f aca="false">CJ12*CJ$5</f>
        <v>1420.94</v>
      </c>
      <c r="CK31" s="194" t="n">
        <f aca="false">CK12*CK$5</f>
        <v>1025.2</v>
      </c>
      <c r="CL31" s="194" t="n">
        <f aca="false">CL12*CL$5</f>
        <v>868.12</v>
      </c>
      <c r="CM31" s="194" t="n">
        <f aca="false">CM12*CM$5</f>
        <v>822.99</v>
      </c>
      <c r="CN31" s="194" t="n">
        <f aca="false">CN12*CN$5</f>
        <v>809.2</v>
      </c>
      <c r="CO31" s="194" t="n">
        <f aca="false">CO12*CO$5</f>
        <v>894.08</v>
      </c>
      <c r="CP31" s="194" t="n">
        <f aca="false">CP12*CP$5</f>
        <v>781.4</v>
      </c>
      <c r="CQ31" s="194" t="n">
        <f aca="false">CQ12*CQ$5</f>
        <v>842.16</v>
      </c>
      <c r="CR31" s="194" t="n">
        <f aca="false">CR12*CR$5</f>
        <v>776.37</v>
      </c>
      <c r="CS31" s="194" t="n">
        <f aca="false">CS12*CS$5</f>
        <v>824.34</v>
      </c>
      <c r="CT31" s="194" t="n">
        <f aca="false">CT12*CT$5</f>
        <v>895.02</v>
      </c>
      <c r="CU31" s="194" t="n">
        <f aca="false">CU12*CU$5</f>
        <v>1122.45</v>
      </c>
      <c r="CV31" s="194" t="n">
        <f aca="false">CV12*CV$5</f>
        <v>1430.6</v>
      </c>
      <c r="CW31" s="194" t="n">
        <f aca="false">CW12*CW$5</f>
        <v>980.4</v>
      </c>
      <c r="CX31" s="194" t="n">
        <f aca="false">CX12*CX$5</f>
        <v>913.33</v>
      </c>
      <c r="CY31" s="194" t="n">
        <f aca="false">CY12*CY$5</f>
        <v>828.24</v>
      </c>
      <c r="CZ31" s="194" t="n">
        <f aca="false">CZ12*CZ$5</f>
        <v>814.2</v>
      </c>
      <c r="DA31" s="194" t="n">
        <f aca="false">DA12*DA$5</f>
        <v>899.58</v>
      </c>
      <c r="DB31" s="194" t="n">
        <f aca="false">DB12*DB$5</f>
        <v>825.51</v>
      </c>
      <c r="DC31" s="194" t="n">
        <f aca="false">DC12*DC$5</f>
        <v>808.71</v>
      </c>
      <c r="DD31" s="194" t="n">
        <f aca="false">DD12*DD$5</f>
        <v>818.18</v>
      </c>
      <c r="DE31" s="194" t="n">
        <f aca="false">DE12*DE$5</f>
        <v>791.49</v>
      </c>
      <c r="DF31" s="194" t="n">
        <f aca="false">DF12*DF$5</f>
        <v>900.27</v>
      </c>
      <c r="DG31" s="194" t="n">
        <f aca="false">DG12*DG$5</f>
        <v>1182.5</v>
      </c>
      <c r="DH31" s="194" t="n">
        <f aca="false">DH12*DH$5</f>
        <v>1313.55</v>
      </c>
      <c r="DI31" s="194" t="n">
        <f aca="false">DI12*DI$5</f>
        <v>1089.48</v>
      </c>
      <c r="DJ31" s="194" t="n">
        <f aca="false">DJ12*DJ$5</f>
        <v>918.39</v>
      </c>
      <c r="DK31" s="194" t="n">
        <f aca="false">DK12*DK$5</f>
        <v>753.35</v>
      </c>
      <c r="DL31" s="194" t="n">
        <f aca="false">DL12*DL$5</f>
        <v>900.24</v>
      </c>
      <c r="DM31" s="194" t="n">
        <f aca="false">DM12*DM$5</f>
        <v>862.68</v>
      </c>
      <c r="DN31" s="194" t="n">
        <f aca="false">DN12*DN$5</f>
        <v>789.8</v>
      </c>
      <c r="DO31" s="194" t="n">
        <f aca="false">DO12*DO$5</f>
        <v>850.96</v>
      </c>
      <c r="DP31" s="194" t="n">
        <f aca="false">DP12*DP$5</f>
        <v>821.92</v>
      </c>
      <c r="DQ31" s="194" t="n">
        <f aca="false">DQ12*DQ$5</f>
        <v>757.2</v>
      </c>
      <c r="DR31" s="194" t="n">
        <f aca="false">DR12*DR$5</f>
        <v>947.32</v>
      </c>
      <c r="DS31" s="194" t="n">
        <f aca="false">DS12*DS$5</f>
        <v>1188</v>
      </c>
      <c r="DT31" s="194" t="n">
        <f aca="false">DT12*DT$5</f>
        <v>1319.43</v>
      </c>
      <c r="DU31" s="194" t="n">
        <f aca="false">DU12*DU$5</f>
        <v>1094.52</v>
      </c>
      <c r="DV31" s="194" t="n">
        <f aca="false">DV12*DV$5</f>
        <v>882.42</v>
      </c>
      <c r="DW31" s="194" t="n">
        <f aca="false">DW12*DW$5</f>
        <v>796.6</v>
      </c>
      <c r="DX31" s="194" t="n">
        <f aca="false">DX12*DX$5</f>
        <v>904.42</v>
      </c>
      <c r="DY31" s="194" t="n">
        <f aca="false">DY12*DY$5</f>
        <v>825.4</v>
      </c>
      <c r="DZ31" s="194" t="n">
        <f aca="false">DZ12*DZ$5</f>
        <v>793.4</v>
      </c>
      <c r="EA31" s="194" t="n">
        <f aca="false">EA12*EA$5</f>
        <v>893.78</v>
      </c>
      <c r="EB31" s="194" t="n">
        <f aca="false">EB12*EB$5</f>
        <v>825.66</v>
      </c>
      <c r="EC31" s="194" t="n">
        <f aca="false">EC12*EC$5</f>
        <v>760.6</v>
      </c>
      <c r="ED31" s="194" t="n">
        <f aca="false">ED12*ED$5</f>
        <v>951.72</v>
      </c>
      <c r="EE31" s="194" t="n">
        <f aca="false">EE12*EE$5</f>
        <v>1139.04</v>
      </c>
      <c r="EF31" s="194" t="n">
        <f aca="false">EF12*EF$5</f>
        <v>1388.64</v>
      </c>
      <c r="EG31" s="194" t="n">
        <f aca="false">EG12*EG$5</f>
        <v>1099.35</v>
      </c>
      <c r="EH31" s="194" t="n">
        <f aca="false">EH12*EH$5</f>
        <v>846.09</v>
      </c>
      <c r="EI31" s="194" t="n">
        <f aca="false">EI12*EI$5</f>
        <v>840.21</v>
      </c>
      <c r="EJ31" s="194" t="n">
        <f aca="false">EJ12*EJ$5</f>
        <v>949.9</v>
      </c>
    </row>
    <row r="32" customFormat="false" ht="13.7" hidden="false" customHeight="true" outlineLevel="0" collapsed="false">
      <c r="A32" s="166" t="s">
        <v>78</v>
      </c>
      <c r="B32" s="167"/>
      <c r="C32" s="161" t="n">
        <f aca="false">C13-C51</f>
        <v>-1.09033333333334</v>
      </c>
      <c r="D32" s="161" t="n">
        <f aca="false">D13-D51</f>
        <v>0</v>
      </c>
      <c r="E32" s="168" t="n">
        <f aca="false">E13-E51</f>
        <v>-0.196616858237551</v>
      </c>
      <c r="F32" s="161" t="n">
        <f aca="false">F13-F51</f>
        <v>0</v>
      </c>
      <c r="G32" s="161" t="n">
        <f aca="false">G13-G51</f>
        <v>0</v>
      </c>
      <c r="H32" s="161" t="n">
        <f aca="false">H13-H51</f>
        <v>0</v>
      </c>
      <c r="I32" s="161" t="n">
        <f aca="false">I13-I51</f>
        <v>0</v>
      </c>
      <c r="J32" s="161" t="n">
        <f aca="false">J13-J51</f>
        <v>0</v>
      </c>
      <c r="K32" s="161" t="n">
        <f aca="false">K13-K51</f>
        <v>0</v>
      </c>
      <c r="L32" s="161" t="n">
        <f aca="false">L13-L51</f>
        <v>0</v>
      </c>
      <c r="M32" s="161" t="n">
        <f aca="false">M13-M51</f>
        <v>0</v>
      </c>
      <c r="N32" s="161" t="n">
        <f aca="false">N13-N51</f>
        <v>0</v>
      </c>
      <c r="O32" s="161" t="n">
        <f aca="false">O13-O51</f>
        <v>0</v>
      </c>
      <c r="P32" s="161" t="n">
        <f aca="false">P13-P51</f>
        <v>0</v>
      </c>
      <c r="Q32" s="161" t="n">
        <f aca="false">Q13-Q51</f>
        <v>0</v>
      </c>
      <c r="R32" s="161" t="n">
        <f aca="false">R13-R51</f>
        <v>0</v>
      </c>
      <c r="S32" s="161" t="n">
        <f aca="false">S13-S51</f>
        <v>0</v>
      </c>
      <c r="T32" s="161" t="n">
        <f aca="false">T13-T51</f>
        <v>0</v>
      </c>
      <c r="U32" s="161" t="n">
        <f aca="false">U13-U51</f>
        <v>0</v>
      </c>
      <c r="V32" s="161" t="n">
        <f aca="false">V13-V51</f>
        <v>0</v>
      </c>
      <c r="W32" s="168" t="n">
        <f aca="false">W13-W51</f>
        <v>0</v>
      </c>
      <c r="X32" s="161" t="n">
        <f aca="false">X13-X51</f>
        <v>0</v>
      </c>
      <c r="Y32" s="161" t="n">
        <f aca="false">Y13-Y51</f>
        <v>0</v>
      </c>
      <c r="Z32" s="161" t="n">
        <f aca="false">Z13-Z51</f>
        <v>0</v>
      </c>
      <c r="AA32" s="161" t="n">
        <f aca="false">AA13-AA51</f>
        <v>0</v>
      </c>
      <c r="AB32" s="161" t="n">
        <f aca="false">AB13-AB51</f>
        <v>0</v>
      </c>
      <c r="AC32" s="170" t="n">
        <f aca="false">AC13-AC51</f>
        <v>0.00466449791800017</v>
      </c>
      <c r="AD32" s="164"/>
      <c r="AE32" s="164"/>
      <c r="AF32" s="165"/>
      <c r="AG32" s="161" t="n">
        <f aca="false">AG13*AG$5</f>
        <v>697.4</v>
      </c>
      <c r="AH32" s="194" t="n">
        <f aca="false">AH13*AH$5</f>
        <v>627</v>
      </c>
      <c r="AI32" s="194" t="n">
        <f aca="false">AI13*AI$5</f>
        <v>653.1</v>
      </c>
      <c r="AJ32" s="194" t="n">
        <f aca="false">AJ13*AJ$5</f>
        <v>640.2</v>
      </c>
      <c r="AK32" s="194" t="n">
        <f aca="false">AK13*AK$5</f>
        <v>720.5</v>
      </c>
      <c r="AL32" s="194" t="n">
        <f aca="false">AL13*AL$5</f>
        <v>775</v>
      </c>
      <c r="AM32" s="194" t="n">
        <f aca="false">AM13*AM$5</f>
        <v>1039.5</v>
      </c>
      <c r="AN32" s="194" t="n">
        <f aca="false">AN13*AN$5</f>
        <v>1215.5</v>
      </c>
      <c r="AO32" s="194" t="n">
        <f aca="false">AO13*AO$5</f>
        <v>935</v>
      </c>
      <c r="AP32" s="194" t="n">
        <f aca="false">AP13*AP$5</f>
        <v>874</v>
      </c>
      <c r="AQ32" s="194" t="n">
        <f aca="false">AQ13*AQ$5</f>
        <v>740</v>
      </c>
      <c r="AR32" s="194" t="n">
        <f aca="false">AR13*AR$5</f>
        <v>819</v>
      </c>
      <c r="AS32" s="194" t="n">
        <f aca="false">AS13*AS$5</f>
        <v>863.5</v>
      </c>
      <c r="AT32" s="194" t="n">
        <f aca="false">AT13*AT$5</f>
        <v>755</v>
      </c>
      <c r="AU32" s="194" t="n">
        <f aca="false">AU13*AU$5</f>
        <v>777</v>
      </c>
      <c r="AV32" s="194" t="n">
        <f aca="false">AV13*AV$5</f>
        <v>836</v>
      </c>
      <c r="AW32" s="194" t="n">
        <f aca="false">AW13*AW$5</f>
        <v>813.75</v>
      </c>
      <c r="AX32" s="194" t="n">
        <f aca="false">AX13*AX$5</f>
        <v>939.75</v>
      </c>
      <c r="AY32" s="194" t="n">
        <f aca="false">AY13*AY$5</f>
        <v>1259.5</v>
      </c>
      <c r="AZ32" s="194" t="n">
        <f aca="false">AZ13*AZ$5</f>
        <v>1323</v>
      </c>
      <c r="BA32" s="194" t="n">
        <f aca="false">BA13*BA$5</f>
        <v>1050</v>
      </c>
      <c r="BB32" s="194" t="n">
        <f aca="false">BB13*BB$5</f>
        <v>885.5</v>
      </c>
      <c r="BC32" s="194" t="n">
        <f aca="false">BC13*BC$5</f>
        <v>726.75</v>
      </c>
      <c r="BD32" s="194" t="n">
        <f aca="false">BD13*BD$5</f>
        <v>869</v>
      </c>
      <c r="BE32" s="194" t="n">
        <f aca="false">BE13*BE$5</f>
        <v>833.7</v>
      </c>
      <c r="BF32" s="194" t="n">
        <f aca="false">BF13*BF$5</f>
        <v>763.4</v>
      </c>
      <c r="BG32" s="194" t="n">
        <f aca="false">BG13*BG$5</f>
        <v>860.43</v>
      </c>
      <c r="BH32" s="194" t="n">
        <f aca="false">BH13*BH$5</f>
        <v>845.02</v>
      </c>
      <c r="BI32" s="194" t="n">
        <f aca="false">BI13*BI$5</f>
        <v>783.2</v>
      </c>
      <c r="BJ32" s="194" t="n">
        <f aca="false">BJ13*BJ$5</f>
        <v>994.62</v>
      </c>
      <c r="BK32" s="194" t="n">
        <f aca="false">BK13*BK$5</f>
        <v>1214.43</v>
      </c>
      <c r="BL32" s="194" t="n">
        <f aca="false">BL13*BL$5</f>
        <v>1399.86</v>
      </c>
      <c r="BM32" s="194" t="n">
        <f aca="false">BM13*BM$5</f>
        <v>1060.29</v>
      </c>
      <c r="BN32" s="194" t="n">
        <f aca="false">BN13*BN$5</f>
        <v>816.27</v>
      </c>
      <c r="BO32" s="194" t="n">
        <f aca="false">BO13*BO$5</f>
        <v>810.81</v>
      </c>
      <c r="BP32" s="194" t="n">
        <f aca="false">BP13*BP$5</f>
        <v>916.78</v>
      </c>
      <c r="BQ32" s="194" t="n">
        <f aca="false">BQ13*BQ$5</f>
        <v>840.63</v>
      </c>
      <c r="BR32" s="194" t="n">
        <f aca="false">BR13*BR$5</f>
        <v>769.8</v>
      </c>
      <c r="BS32" s="194" t="n">
        <f aca="false">BS13*BS$5</f>
        <v>867.33</v>
      </c>
      <c r="BT32" s="194" t="n">
        <f aca="false">BT13*BT$5</f>
        <v>813.12</v>
      </c>
      <c r="BU32" s="194" t="n">
        <f aca="false">BU13*BU$5</f>
        <v>828.87</v>
      </c>
      <c r="BV32" s="194" t="n">
        <f aca="false">BV13*BV$5</f>
        <v>1002.54</v>
      </c>
      <c r="BW32" s="194" t="n">
        <f aca="false">BW13*BW$5</f>
        <v>1165.8</v>
      </c>
      <c r="BX32" s="194" t="n">
        <f aca="false">BX13*BX$5</f>
        <v>1474.76</v>
      </c>
      <c r="BY32" s="194" t="n">
        <f aca="false">BY13*BY$5</f>
        <v>1068.27</v>
      </c>
      <c r="BZ32" s="194" t="n">
        <f aca="false">BZ13*BZ$5</f>
        <v>822.36</v>
      </c>
      <c r="CA32" s="194" t="n">
        <f aca="false">CA13*CA$5</f>
        <v>816.9</v>
      </c>
      <c r="CB32" s="194" t="n">
        <f aca="false">CB13*CB$5</f>
        <v>843.15</v>
      </c>
      <c r="CC32" s="194" t="n">
        <f aca="false">CC13*CC$5</f>
        <v>846.3</v>
      </c>
      <c r="CD32" s="194" t="n">
        <f aca="false">CD13*CD$5</f>
        <v>775</v>
      </c>
      <c r="CE32" s="194" t="n">
        <f aca="false">CE13*CE$5</f>
        <v>873.31</v>
      </c>
      <c r="CF32" s="194" t="n">
        <f aca="false">CF13*CF$5</f>
        <v>779.6</v>
      </c>
      <c r="CG32" s="194" t="n">
        <f aca="false">CG13*CG$5</f>
        <v>874.28</v>
      </c>
      <c r="CH32" s="194" t="n">
        <f aca="false">CH13*CH$5</f>
        <v>1009.36</v>
      </c>
      <c r="CI32" s="194" t="n">
        <f aca="false">CI13*CI$5</f>
        <v>1173.6</v>
      </c>
      <c r="CJ32" s="194" t="n">
        <f aca="false">CJ13*CJ$5</f>
        <v>1484.65</v>
      </c>
      <c r="CK32" s="194" t="n">
        <f aca="false">CK13*CK$5</f>
        <v>1024.4</v>
      </c>
      <c r="CL32" s="194" t="n">
        <f aca="false">CL13*CL$5</f>
        <v>867.46</v>
      </c>
      <c r="CM32" s="194" t="n">
        <f aca="false">CM13*CM$5</f>
        <v>822.36</v>
      </c>
      <c r="CN32" s="194" t="n">
        <f aca="false">CN13*CN$5</f>
        <v>808.6</v>
      </c>
      <c r="CO32" s="194" t="n">
        <f aca="false">CO13*CO$5</f>
        <v>892.98</v>
      </c>
      <c r="CP32" s="194" t="n">
        <f aca="false">CP13*CP$5</f>
        <v>780.6</v>
      </c>
      <c r="CQ32" s="194" t="n">
        <f aca="false">CQ13*CQ$5</f>
        <v>841.28</v>
      </c>
      <c r="CR32" s="194" t="n">
        <f aca="false">CR13*CR$5</f>
        <v>824.25</v>
      </c>
      <c r="CS32" s="194" t="n">
        <f aca="false">CS13*CS$5</f>
        <v>880.22</v>
      </c>
      <c r="CT32" s="194" t="n">
        <f aca="false">CT13*CT$5</f>
        <v>969.99</v>
      </c>
      <c r="CU32" s="194" t="n">
        <f aca="false">CU13*CU$5</f>
        <v>1240.47</v>
      </c>
      <c r="CV32" s="194" t="n">
        <f aca="false">CV13*CV$5</f>
        <v>1494.54</v>
      </c>
      <c r="CW32" s="194" t="n">
        <f aca="false">CW13*CW$5</f>
        <v>979.45</v>
      </c>
      <c r="CX32" s="194" t="n">
        <f aca="false">CX13*CX$5</f>
        <v>912.64</v>
      </c>
      <c r="CY32" s="194" t="n">
        <f aca="false">CY13*CY$5</f>
        <v>827.4</v>
      </c>
      <c r="CZ32" s="194" t="n">
        <f aca="false">CZ13*CZ$5</f>
        <v>813.4</v>
      </c>
      <c r="DA32" s="194" t="n">
        <f aca="false">DA13*DA$5</f>
        <v>898.48</v>
      </c>
      <c r="DB32" s="194" t="n">
        <f aca="false">DB13*DB$5</f>
        <v>824.46</v>
      </c>
      <c r="DC32" s="194" t="n">
        <f aca="false">DC13*DC$5</f>
        <v>807.66</v>
      </c>
      <c r="DD32" s="194" t="n">
        <f aca="false">DD13*DD$5</f>
        <v>868.56</v>
      </c>
      <c r="DE32" s="194" t="n">
        <f aca="false">DE13*DE$5</f>
        <v>845.04</v>
      </c>
      <c r="DF32" s="194" t="n">
        <f aca="false">DF13*DF$5</f>
        <v>975.45</v>
      </c>
      <c r="DG32" s="194" t="n">
        <f aca="false">DG13*DG$5</f>
        <v>1306.58</v>
      </c>
      <c r="DH32" s="194" t="n">
        <f aca="false">DH13*DH$5</f>
        <v>1371.93</v>
      </c>
      <c r="DI32" s="194" t="n">
        <f aca="false">DI13*DI$5</f>
        <v>1088.22</v>
      </c>
      <c r="DJ32" s="194" t="n">
        <f aca="false">DJ13*DJ$5</f>
        <v>917.24</v>
      </c>
      <c r="DK32" s="194" t="n">
        <f aca="false">DK13*DK$5</f>
        <v>752.4</v>
      </c>
      <c r="DL32" s="194" t="n">
        <f aca="false">DL13*DL$5</f>
        <v>899.36</v>
      </c>
      <c r="DM32" s="194" t="n">
        <f aca="false">DM13*DM$5</f>
        <v>861.42</v>
      </c>
      <c r="DN32" s="194" t="n">
        <f aca="false">DN13*DN$5</f>
        <v>788.6</v>
      </c>
      <c r="DO32" s="194" t="n">
        <f aca="false">DO13*DO$5</f>
        <v>849.86</v>
      </c>
      <c r="DP32" s="194" t="n">
        <f aca="false">DP13*DP$5</f>
        <v>872.52</v>
      </c>
      <c r="DQ32" s="194" t="n">
        <f aca="false">DQ13*DQ$5</f>
        <v>808.4</v>
      </c>
      <c r="DR32" s="194" t="n">
        <f aca="false">DR13*DR$5</f>
        <v>1026.3</v>
      </c>
      <c r="DS32" s="194" t="n">
        <f aca="false">DS13*DS$5</f>
        <v>1312.52</v>
      </c>
      <c r="DT32" s="194" t="n">
        <f aca="false">DT13*DT$5</f>
        <v>1377.81</v>
      </c>
      <c r="DU32" s="194" t="n">
        <f aca="false">DU13*DU$5</f>
        <v>1093.05</v>
      </c>
      <c r="DV32" s="194" t="n">
        <f aca="false">DV13*DV$5</f>
        <v>881.32</v>
      </c>
      <c r="DW32" s="194" t="n">
        <f aca="false">DW13*DW$5</f>
        <v>795.6</v>
      </c>
      <c r="DX32" s="194" t="n">
        <f aca="false">DX13*DX$5</f>
        <v>903.32</v>
      </c>
      <c r="DY32" s="194" t="n">
        <f aca="false">DY13*DY$5</f>
        <v>824</v>
      </c>
      <c r="DZ32" s="194" t="n">
        <f aca="false">DZ13*DZ$5</f>
        <v>792.2</v>
      </c>
      <c r="EA32" s="194" t="n">
        <f aca="false">EA13*EA$5</f>
        <v>892.4</v>
      </c>
      <c r="EB32" s="194" t="n">
        <f aca="false">EB13*EB$5</f>
        <v>876.26</v>
      </c>
      <c r="EC32" s="194" t="n">
        <f aca="false">EC13*EC$5</f>
        <v>812</v>
      </c>
      <c r="ED32" s="194" t="n">
        <f aca="false">ED13*ED$5</f>
        <v>1030.92</v>
      </c>
      <c r="EE32" s="194" t="n">
        <f aca="false">EE13*EE$5</f>
        <v>1258.32</v>
      </c>
      <c r="EF32" s="194" t="n">
        <f aca="false">EF13*EF$5</f>
        <v>1449.8</v>
      </c>
      <c r="EG32" s="194" t="n">
        <f aca="false">EG13*EG$5</f>
        <v>1097.88</v>
      </c>
      <c r="EH32" s="194" t="n">
        <f aca="false">EH13*EH$5</f>
        <v>844.83</v>
      </c>
      <c r="EI32" s="194" t="n">
        <f aca="false">EI13*EI$5</f>
        <v>838.95</v>
      </c>
      <c r="EJ32" s="194" t="n">
        <f aca="false">EJ13*EJ$5</f>
        <v>948.52</v>
      </c>
    </row>
    <row r="33" customFormat="false" ht="13.7" hidden="false" customHeight="true" outlineLevel="0" collapsed="false">
      <c r="A33" s="166" t="s">
        <v>183</v>
      </c>
      <c r="B33" s="136"/>
      <c r="C33" s="161" t="n">
        <f aca="false">C14-C52</f>
        <v>-0.921666666666667</v>
      </c>
      <c r="D33" s="161" t="n">
        <f aca="false">D14-D52</f>
        <v>0</v>
      </c>
      <c r="E33" s="168" t="n">
        <f aca="false">E14-E52</f>
        <v>-0.151360153256704</v>
      </c>
      <c r="F33" s="161" t="n">
        <f aca="false">F14-F52</f>
        <v>0</v>
      </c>
      <c r="G33" s="161" t="n">
        <f aca="false">G14-G52</f>
        <v>0</v>
      </c>
      <c r="H33" s="161" t="n">
        <f aca="false">H14-H52</f>
        <v>0</v>
      </c>
      <c r="I33" s="161" t="n">
        <f aca="false">I14-I52</f>
        <v>0</v>
      </c>
      <c r="J33" s="161" t="n">
        <f aca="false">J14-J52</f>
        <v>0</v>
      </c>
      <c r="K33" s="161" t="n">
        <f aca="false">K14-K52</f>
        <v>0</v>
      </c>
      <c r="L33" s="161" t="n">
        <f aca="false">L14-L52</f>
        <v>0</v>
      </c>
      <c r="M33" s="161" t="n">
        <f aca="false">M14-M52</f>
        <v>0</v>
      </c>
      <c r="N33" s="161" t="n">
        <f aca="false">N14-N52</f>
        <v>0</v>
      </c>
      <c r="O33" s="161" t="n">
        <f aca="false">O14-O52</f>
        <v>0</v>
      </c>
      <c r="P33" s="161" t="n">
        <f aca="false">P14-P52</f>
        <v>0</v>
      </c>
      <c r="Q33" s="161" t="n">
        <f aca="false">Q14-Q52</f>
        <v>0</v>
      </c>
      <c r="R33" s="161" t="n">
        <f aca="false">R14-R52</f>
        <v>0</v>
      </c>
      <c r="S33" s="161" t="n">
        <f aca="false">S14-S52</f>
        <v>0</v>
      </c>
      <c r="T33" s="161" t="n">
        <f aca="false">T14-T52</f>
        <v>0</v>
      </c>
      <c r="U33" s="161" t="n">
        <f aca="false">U14-U52</f>
        <v>0</v>
      </c>
      <c r="V33" s="161" t="n">
        <f aca="false">V14-V52</f>
        <v>0</v>
      </c>
      <c r="W33" s="168" t="n">
        <f aca="false">W14-W52</f>
        <v>0</v>
      </c>
      <c r="X33" s="161" t="n">
        <f aca="false">X14-X52</f>
        <v>0</v>
      </c>
      <c r="Y33" s="161" t="n">
        <f aca="false">Y14-Y52</f>
        <v>0</v>
      </c>
      <c r="Z33" s="161" t="n">
        <f aca="false">Z14-Z52</f>
        <v>0</v>
      </c>
      <c r="AA33" s="161" t="n">
        <f aca="false">AA14-AA52</f>
        <v>0</v>
      </c>
      <c r="AB33" s="161" t="n">
        <f aca="false">AB14-AB52</f>
        <v>0</v>
      </c>
      <c r="AC33" s="170" t="n">
        <f aca="false">AC14-AC52</f>
        <v>0.00547640847444342</v>
      </c>
      <c r="AD33" s="164"/>
      <c r="AE33" s="164"/>
      <c r="AF33" s="165"/>
      <c r="AG33" s="161" t="n">
        <f aca="false">AG14*AG$5</f>
        <v>638</v>
      </c>
      <c r="AH33" s="194" t="n">
        <f aca="false">AH14*AH$5</f>
        <v>575</v>
      </c>
      <c r="AI33" s="194" t="n">
        <f aca="false">AI14*AI$5</f>
        <v>603.75</v>
      </c>
      <c r="AJ33" s="194" t="n">
        <f aca="false">AJ14*AJ$5</f>
        <v>638</v>
      </c>
      <c r="AK33" s="194" t="n">
        <f aca="false">AK14*AK$5</f>
        <v>709.5</v>
      </c>
      <c r="AL33" s="194" t="n">
        <f aca="false">AL14*AL$5</f>
        <v>825</v>
      </c>
      <c r="AM33" s="194" t="n">
        <f aca="false">AM14*AM$5</f>
        <v>1188</v>
      </c>
      <c r="AN33" s="194" t="n">
        <f aca="false">AN14*AN$5</f>
        <v>1320</v>
      </c>
      <c r="AO33" s="194" t="n">
        <f aca="false">AO14*AO$5</f>
        <v>930</v>
      </c>
      <c r="AP33" s="194" t="n">
        <f aca="false">AP14*AP$5</f>
        <v>839.5</v>
      </c>
      <c r="AQ33" s="194" t="n">
        <f aca="false">AQ14*AQ$5</f>
        <v>690</v>
      </c>
      <c r="AR33" s="194" t="n">
        <f aca="false">AR14*AR$5</f>
        <v>750.75</v>
      </c>
      <c r="AS33" s="194" t="n">
        <f aca="false">AS14*AS$5</f>
        <v>786.5</v>
      </c>
      <c r="AT33" s="194" t="n">
        <f aca="false">AT14*AT$5</f>
        <v>715</v>
      </c>
      <c r="AU33" s="194" t="n">
        <f aca="false">AU14*AU$5</f>
        <v>750.75</v>
      </c>
      <c r="AV33" s="194" t="n">
        <f aca="false">AV14*AV$5</f>
        <v>753.5</v>
      </c>
      <c r="AW33" s="194" t="n">
        <f aca="false">AW14*AW$5</f>
        <v>740.25</v>
      </c>
      <c r="AX33" s="194" t="n">
        <f aca="false">AX14*AX$5</f>
        <v>876.75</v>
      </c>
      <c r="AY33" s="194" t="n">
        <f aca="false">AY14*AY$5</f>
        <v>1182.5</v>
      </c>
      <c r="AZ33" s="194" t="n">
        <f aca="false">AZ14*AZ$5</f>
        <v>1338.75</v>
      </c>
      <c r="BA33" s="194" t="n">
        <f aca="false">BA14*BA$5</f>
        <v>1055.25</v>
      </c>
      <c r="BB33" s="194" t="n">
        <f aca="false">BB14*BB$5</f>
        <v>856.75</v>
      </c>
      <c r="BC33" s="194" t="n">
        <f aca="false">BC14*BC$5</f>
        <v>688.75</v>
      </c>
      <c r="BD33" s="194" t="n">
        <f aca="false">BD14*BD$5</f>
        <v>786.5</v>
      </c>
      <c r="BE33" s="194" t="n">
        <f aca="false">BE14*BE$5</f>
        <v>765.66</v>
      </c>
      <c r="BF33" s="194" t="n">
        <f aca="false">BF14*BF$5</f>
        <v>729.2</v>
      </c>
      <c r="BG33" s="194" t="n">
        <f aca="false">BG14*BG$5</f>
        <v>838.58</v>
      </c>
      <c r="BH33" s="194" t="n">
        <f aca="false">BH14*BH$5</f>
        <v>771.54</v>
      </c>
      <c r="BI33" s="194" t="n">
        <f aca="false">BI14*BI$5</f>
        <v>719.8</v>
      </c>
      <c r="BJ33" s="194" t="n">
        <f aca="false">BJ14*BJ$5</f>
        <v>924.44</v>
      </c>
      <c r="BK33" s="194" t="n">
        <f aca="false">BK14*BK$5</f>
        <v>1115.94</v>
      </c>
      <c r="BL33" s="194" t="n">
        <f aca="false">BL14*BL$5</f>
        <v>1373.02</v>
      </c>
      <c r="BM33" s="194" t="n">
        <f aca="false">BM14*BM$5</f>
        <v>1047.9</v>
      </c>
      <c r="BN33" s="194" t="n">
        <f aca="false">BN14*BN$5</f>
        <v>794.85</v>
      </c>
      <c r="BO33" s="194" t="n">
        <f aca="false">BO14*BO$5</f>
        <v>775.32</v>
      </c>
      <c r="BP33" s="194" t="n">
        <f aca="false">BP14*BP$5</f>
        <v>838.58</v>
      </c>
      <c r="BQ33" s="194" t="n">
        <f aca="false">BQ14*BQ$5</f>
        <v>771.12</v>
      </c>
      <c r="BR33" s="194" t="n">
        <f aca="false">BR14*BR$5</f>
        <v>734.4</v>
      </c>
      <c r="BS33" s="194" t="n">
        <f aca="false">BS14*BS$5</f>
        <v>844.56</v>
      </c>
      <c r="BT33" s="194" t="n">
        <f aca="false">BT14*BT$5</f>
        <v>741.72</v>
      </c>
      <c r="BU33" s="194" t="n">
        <f aca="false">BU14*BU$5</f>
        <v>761.25</v>
      </c>
      <c r="BV33" s="194" t="n">
        <f aca="false">BV14*BV$5</f>
        <v>931.04</v>
      </c>
      <c r="BW33" s="194" t="n">
        <f aca="false">BW14*BW$5</f>
        <v>1070.4</v>
      </c>
      <c r="BX33" s="194" t="n">
        <f aca="false">BX14*BX$5</f>
        <v>1445.78</v>
      </c>
      <c r="BY33" s="194" t="n">
        <f aca="false">BY14*BY$5</f>
        <v>1055.46</v>
      </c>
      <c r="BZ33" s="194" t="n">
        <f aca="false">BZ14*BZ$5</f>
        <v>800.52</v>
      </c>
      <c r="CA33" s="194" t="n">
        <f aca="false">CA14*CA$5</f>
        <v>780.99</v>
      </c>
      <c r="CB33" s="194" t="n">
        <f aca="false">CB14*CB$5</f>
        <v>771.12</v>
      </c>
      <c r="CC33" s="194" t="n">
        <f aca="false">CC14*CC$5</f>
        <v>776.58</v>
      </c>
      <c r="CD33" s="194" t="n">
        <f aca="false">CD14*CD$5</f>
        <v>739.6</v>
      </c>
      <c r="CE33" s="194" t="n">
        <f aca="false">CE14*CE$5</f>
        <v>850.54</v>
      </c>
      <c r="CF33" s="194" t="n">
        <f aca="false">CF14*CF$5</f>
        <v>711.4</v>
      </c>
      <c r="CG33" s="194" t="n">
        <f aca="false">CG14*CG$5</f>
        <v>803.22</v>
      </c>
      <c r="CH33" s="194" t="n">
        <f aca="false">CH14*CH$5</f>
        <v>937.86</v>
      </c>
      <c r="CI33" s="194" t="n">
        <f aca="false">CI14*CI$5</f>
        <v>1078.2</v>
      </c>
      <c r="CJ33" s="194" t="n">
        <f aca="false">CJ14*CJ$5</f>
        <v>1456.13</v>
      </c>
      <c r="CK33" s="194" t="n">
        <f aca="false">CK14*CK$5</f>
        <v>1012.4</v>
      </c>
      <c r="CL33" s="194" t="n">
        <f aca="false">CL14*CL$5</f>
        <v>844.8</v>
      </c>
      <c r="CM33" s="194" t="n">
        <f aca="false">CM14*CM$5</f>
        <v>786.66</v>
      </c>
      <c r="CN33" s="194" t="n">
        <f aca="false">CN14*CN$5</f>
        <v>739.8</v>
      </c>
      <c r="CO33" s="194" t="n">
        <f aca="false">CO14*CO$5</f>
        <v>819.5</v>
      </c>
      <c r="CP33" s="194" t="n">
        <f aca="false">CP14*CP$5</f>
        <v>745</v>
      </c>
      <c r="CQ33" s="194" t="n">
        <f aca="false">CQ14*CQ$5</f>
        <v>819.5</v>
      </c>
      <c r="CR33" s="194" t="n">
        <f aca="false">CR14*CR$5</f>
        <v>752.43</v>
      </c>
      <c r="CS33" s="194" t="n">
        <f aca="false">CS14*CS$5</f>
        <v>808.94</v>
      </c>
      <c r="CT33" s="194" t="n">
        <f aca="false">CT14*CT$5</f>
        <v>901.53</v>
      </c>
      <c r="CU33" s="194" t="n">
        <f aca="false">CU14*CU$5</f>
        <v>1140.09</v>
      </c>
      <c r="CV33" s="194" t="n">
        <f aca="false">CV14*CV$5</f>
        <v>1466.48</v>
      </c>
      <c r="CW33" s="194" t="n">
        <f aca="false">CW14*CW$5</f>
        <v>968.62</v>
      </c>
      <c r="CX33" s="194" t="n">
        <f aca="false">CX14*CX$5</f>
        <v>889.41</v>
      </c>
      <c r="CY33" s="194" t="n">
        <f aca="false">CY14*CY$5</f>
        <v>792.12</v>
      </c>
      <c r="CZ33" s="194" t="n">
        <f aca="false">CZ14*CZ$5</f>
        <v>745</v>
      </c>
      <c r="DA33" s="194" t="n">
        <f aca="false">DA14*DA$5</f>
        <v>825.22</v>
      </c>
      <c r="DB33" s="194" t="n">
        <f aca="false">DB14*DB$5</f>
        <v>787.71</v>
      </c>
      <c r="DC33" s="194" t="n">
        <f aca="false">DC14*DC$5</f>
        <v>787.71</v>
      </c>
      <c r="DD33" s="194" t="n">
        <f aca="false">DD14*DD$5</f>
        <v>793.76</v>
      </c>
      <c r="DE33" s="194" t="n">
        <f aca="false">DE14*DE$5</f>
        <v>777.63</v>
      </c>
      <c r="DF33" s="194" t="n">
        <f aca="false">DF14*DF$5</f>
        <v>907.83</v>
      </c>
      <c r="DG33" s="194" t="n">
        <f aca="false">DG14*DG$5</f>
        <v>1202.74</v>
      </c>
      <c r="DH33" s="194" t="n">
        <f aca="false">DH14*DH$5</f>
        <v>1348.41</v>
      </c>
      <c r="DI33" s="194" t="n">
        <f aca="false">DI14*DI$5</f>
        <v>1078.14</v>
      </c>
      <c r="DJ33" s="194" t="n">
        <f aca="false">DJ14*DJ$5</f>
        <v>895.62</v>
      </c>
      <c r="DK33" s="194" t="n">
        <f aca="false">DK14*DK$5</f>
        <v>721.81</v>
      </c>
      <c r="DL33" s="194" t="n">
        <f aca="false">DL14*DL$5</f>
        <v>825.22</v>
      </c>
      <c r="DM33" s="194" t="n">
        <f aca="false">DM14*DM$5</f>
        <v>793.17</v>
      </c>
      <c r="DN33" s="194" t="n">
        <f aca="false">DN14*DN$5</f>
        <v>755.4</v>
      </c>
      <c r="DO33" s="194" t="n">
        <f aca="false">DO14*DO$5</f>
        <v>830.94</v>
      </c>
      <c r="DP33" s="194" t="n">
        <f aca="false">DP14*DP$5</f>
        <v>799.26</v>
      </c>
      <c r="DQ33" s="194" t="n">
        <f aca="false">DQ14*DQ$5</f>
        <v>745.8</v>
      </c>
      <c r="DR33" s="194" t="n">
        <f aca="false">DR14*DR$5</f>
        <v>957.66</v>
      </c>
      <c r="DS33" s="194" t="n">
        <f aca="false">DS14*DS$5</f>
        <v>1211.32</v>
      </c>
      <c r="DT33" s="194" t="n">
        <f aca="false">DT14*DT$5</f>
        <v>1357.86</v>
      </c>
      <c r="DU33" s="194" t="n">
        <f aca="false">DU14*DU$5</f>
        <v>1085.7</v>
      </c>
      <c r="DV33" s="194" t="n">
        <f aca="false">DV14*DV$5</f>
        <v>862.62</v>
      </c>
      <c r="DW33" s="194" t="n">
        <f aca="false">DW14*DW$5</f>
        <v>765</v>
      </c>
      <c r="DX33" s="194" t="n">
        <f aca="false">DX14*DX$5</f>
        <v>830.94</v>
      </c>
      <c r="DY33" s="194" t="n">
        <f aca="false">DY14*DY$5</f>
        <v>760.8</v>
      </c>
      <c r="DZ33" s="194" t="n">
        <f aca="false">DZ14*DZ$5</f>
        <v>760.8</v>
      </c>
      <c r="EA33" s="194" t="n">
        <f aca="false">EA14*EA$5</f>
        <v>874.92</v>
      </c>
      <c r="EB33" s="194" t="n">
        <f aca="false">EB14*EB$5</f>
        <v>804.98</v>
      </c>
      <c r="EC33" s="194" t="n">
        <f aca="false">EC14*EC$5</f>
        <v>751</v>
      </c>
      <c r="ED33" s="194" t="n">
        <f aca="false">ED14*ED$5</f>
        <v>964.48</v>
      </c>
      <c r="EE33" s="194" t="n">
        <f aca="false">EE14*EE$5</f>
        <v>1164.24</v>
      </c>
      <c r="EF33" s="194" t="n">
        <f aca="false">EF14*EF$5</f>
        <v>1432.42</v>
      </c>
      <c r="EG33" s="194" t="n">
        <f aca="false">EG14*EG$5</f>
        <v>1093.26</v>
      </c>
      <c r="EH33" s="194" t="n">
        <f aca="false">EH14*EH$5</f>
        <v>829.29</v>
      </c>
      <c r="EI33" s="194" t="n">
        <f aca="false">EI14*EI$5</f>
        <v>808.92</v>
      </c>
      <c r="EJ33" s="194" t="n">
        <f aca="false">EJ14*EJ$5</f>
        <v>874.92</v>
      </c>
    </row>
    <row r="34" customFormat="false" ht="13.7" hidden="false" customHeight="true" outlineLevel="0" collapsed="false">
      <c r="A34" s="172" t="s">
        <v>184</v>
      </c>
      <c r="B34" s="173"/>
      <c r="C34" s="174" t="n">
        <f aca="false">C15-C53</f>
        <v>-0.921666666666667</v>
      </c>
      <c r="D34" s="174" t="n">
        <f aca="false">D15-D53</f>
        <v>0</v>
      </c>
      <c r="E34" s="175" t="n">
        <f aca="false">E15-E53</f>
        <v>-0.151360153256704</v>
      </c>
      <c r="F34" s="174" t="n">
        <f aca="false">F15-F53</f>
        <v>0</v>
      </c>
      <c r="G34" s="174" t="n">
        <f aca="false">G15-G53</f>
        <v>0</v>
      </c>
      <c r="H34" s="174" t="n">
        <f aca="false">H15-H53</f>
        <v>0</v>
      </c>
      <c r="I34" s="174" t="n">
        <f aca="false">I15-I53</f>
        <v>0</v>
      </c>
      <c r="J34" s="174" t="n">
        <f aca="false">J15-J53</f>
        <v>0</v>
      </c>
      <c r="K34" s="174" t="n">
        <f aca="false">K15-K53</f>
        <v>0</v>
      </c>
      <c r="L34" s="174" t="n">
        <f aca="false">L15-L53</f>
        <v>0</v>
      </c>
      <c r="M34" s="174" t="n">
        <f aca="false">M15-M53</f>
        <v>0</v>
      </c>
      <c r="N34" s="174" t="n">
        <f aca="false">N15-N53</f>
        <v>0</v>
      </c>
      <c r="O34" s="174" t="n">
        <f aca="false">O15-O53</f>
        <v>0</v>
      </c>
      <c r="P34" s="174" t="n">
        <f aca="false">P15-P53</f>
        <v>0</v>
      </c>
      <c r="Q34" s="174" t="n">
        <f aca="false">Q15-Q53</f>
        <v>0</v>
      </c>
      <c r="R34" s="174" t="n">
        <f aca="false">R15-R53</f>
        <v>0</v>
      </c>
      <c r="S34" s="174" t="n">
        <f aca="false">S15-S53</f>
        <v>0</v>
      </c>
      <c r="T34" s="174" t="n">
        <f aca="false">T15-T53</f>
        <v>0</v>
      </c>
      <c r="U34" s="174" t="n">
        <f aca="false">U15-U53</f>
        <v>0</v>
      </c>
      <c r="V34" s="174" t="n">
        <f aca="false">V15-V53</f>
        <v>0</v>
      </c>
      <c r="W34" s="175" t="n">
        <f aca="false">W15-W53</f>
        <v>0</v>
      </c>
      <c r="X34" s="174" t="n">
        <f aca="false">X15-X53</f>
        <v>0</v>
      </c>
      <c r="Y34" s="174" t="n">
        <f aca="false">Y15-Y53</f>
        <v>0</v>
      </c>
      <c r="Z34" s="174" t="n">
        <f aca="false">Z15-Z53</f>
        <v>0</v>
      </c>
      <c r="AA34" s="174" t="n">
        <f aca="false">AA15-AA53</f>
        <v>0</v>
      </c>
      <c r="AB34" s="174" t="n">
        <f aca="false">AB15-AB53</f>
        <v>0</v>
      </c>
      <c r="AC34" s="177" t="n">
        <f aca="false">AC15-AC53</f>
        <v>0.00643397259915446</v>
      </c>
      <c r="AD34" s="164"/>
      <c r="AE34" s="164"/>
      <c r="AF34" s="165"/>
      <c r="AG34" s="161" t="n">
        <f aca="false">AG15*AG$5</f>
        <v>671</v>
      </c>
      <c r="AH34" s="194" t="n">
        <f aca="false">AH15*AH$5</f>
        <v>600</v>
      </c>
      <c r="AI34" s="194" t="n">
        <f aca="false">AI15*AI$5</f>
        <v>630</v>
      </c>
      <c r="AJ34" s="194" t="n">
        <f aca="false">AJ15*AJ$5</f>
        <v>682</v>
      </c>
      <c r="AK34" s="194" t="n">
        <f aca="false">AK15*AK$5</f>
        <v>775.5</v>
      </c>
      <c r="AL34" s="194" t="n">
        <f aca="false">AL15*AL$5</f>
        <v>925</v>
      </c>
      <c r="AM34" s="194" t="n">
        <f aca="false">AM15*AM$5</f>
        <v>1342</v>
      </c>
      <c r="AN34" s="194" t="n">
        <f aca="false">AN15*AN$5</f>
        <v>1540</v>
      </c>
      <c r="AO34" s="194" t="n">
        <f aca="false">AO15*AO$5</f>
        <v>1070</v>
      </c>
      <c r="AP34" s="194" t="n">
        <f aca="false">AP15*AP$5</f>
        <v>897</v>
      </c>
      <c r="AQ34" s="194" t="n">
        <f aca="false">AQ15*AQ$5</f>
        <v>730</v>
      </c>
      <c r="AR34" s="194" t="n">
        <f aca="false">AR15*AR$5</f>
        <v>792.75</v>
      </c>
      <c r="AS34" s="194" t="n">
        <f aca="false">AS15*AS$5</f>
        <v>830.5</v>
      </c>
      <c r="AT34" s="194" t="n">
        <f aca="false">AT15*AT$5</f>
        <v>755</v>
      </c>
      <c r="AU34" s="194" t="n">
        <f aca="false">AU15*AU$5</f>
        <v>792.75</v>
      </c>
      <c r="AV34" s="194" t="n">
        <f aca="false">AV15*AV$5</f>
        <v>797.5</v>
      </c>
      <c r="AW34" s="194" t="n">
        <f aca="false">AW15*AW$5</f>
        <v>782.25</v>
      </c>
      <c r="AX34" s="194" t="n">
        <f aca="false">AX15*AX$5</f>
        <v>971.25</v>
      </c>
      <c r="AY34" s="194" t="n">
        <f aca="false">AY15*AY$5</f>
        <v>1314.5</v>
      </c>
      <c r="AZ34" s="194" t="n">
        <f aca="false">AZ15*AZ$5</f>
        <v>1506.75</v>
      </c>
      <c r="BA34" s="194" t="n">
        <f aca="false">BA15*BA$5</f>
        <v>1181.25</v>
      </c>
      <c r="BB34" s="194" t="n">
        <f aca="false">BB15*BB$5</f>
        <v>908.5</v>
      </c>
      <c r="BC34" s="194" t="n">
        <f aca="false">BC15*BC$5</f>
        <v>722</v>
      </c>
      <c r="BD34" s="194" t="n">
        <f aca="false">BD15*BD$5</f>
        <v>819.5</v>
      </c>
      <c r="BE34" s="194" t="n">
        <f aca="false">BE15*BE$5</f>
        <v>811.86</v>
      </c>
      <c r="BF34" s="194" t="n">
        <f aca="false">BF15*BF$5</f>
        <v>773.2</v>
      </c>
      <c r="BG34" s="194" t="n">
        <f aca="false">BG15*BG$5</f>
        <v>889.18</v>
      </c>
      <c r="BH34" s="194" t="n">
        <f aca="false">BH15*BH$5</f>
        <v>819.94</v>
      </c>
      <c r="BI34" s="194" t="n">
        <f aca="false">BI15*BI$5</f>
        <v>763.8</v>
      </c>
      <c r="BJ34" s="194" t="n">
        <f aca="false">BJ15*BJ$5</f>
        <v>1019.7</v>
      </c>
      <c r="BK34" s="194" t="n">
        <f aca="false">BK15*BK$5</f>
        <v>1233.54</v>
      </c>
      <c r="BL34" s="194" t="n">
        <f aca="false">BL15*BL$5</f>
        <v>1533.62</v>
      </c>
      <c r="BM34" s="194" t="n">
        <f aca="false">BM15*BM$5</f>
        <v>1165.5</v>
      </c>
      <c r="BN34" s="194" t="n">
        <f aca="false">BN15*BN$5</f>
        <v>845.46</v>
      </c>
      <c r="BO34" s="194" t="n">
        <f aca="false">BO15*BO$5</f>
        <v>816.9</v>
      </c>
      <c r="BP34" s="194" t="n">
        <f aca="false">BP15*BP$5</f>
        <v>879.29</v>
      </c>
      <c r="BQ34" s="194" t="n">
        <f aca="false">BQ15*BQ$5</f>
        <v>819.84</v>
      </c>
      <c r="BR34" s="194" t="n">
        <f aca="false">BR15*BR$5</f>
        <v>780.8</v>
      </c>
      <c r="BS34" s="194" t="n">
        <f aca="false">BS15*BS$5</f>
        <v>897.92</v>
      </c>
      <c r="BT34" s="194" t="n">
        <f aca="false">BT15*BT$5</f>
        <v>790.44</v>
      </c>
      <c r="BU34" s="194" t="n">
        <f aca="false">BU15*BU$5</f>
        <v>809.97</v>
      </c>
      <c r="BV34" s="194" t="n">
        <f aca="false">BV15*BV$5</f>
        <v>1021.9</v>
      </c>
      <c r="BW34" s="194" t="n">
        <f aca="false">BW15*BW$5</f>
        <v>1174.4</v>
      </c>
      <c r="BX34" s="194" t="n">
        <f aca="false">BX15*BX$5</f>
        <v>1598.5</v>
      </c>
      <c r="BY34" s="194" t="n">
        <f aca="false">BY15*BY$5</f>
        <v>1164.66</v>
      </c>
      <c r="BZ34" s="194" t="n">
        <f aca="false">BZ15*BZ$5</f>
        <v>853.02</v>
      </c>
      <c r="CA34" s="194" t="n">
        <f aca="false">CA15*CA$5</f>
        <v>825.93</v>
      </c>
      <c r="CB34" s="194" t="n">
        <f aca="false">CB15*CB$5</f>
        <v>812.28</v>
      </c>
      <c r="CC34" s="194" t="n">
        <f aca="false">CC15*CC$5</f>
        <v>827.4</v>
      </c>
      <c r="CD34" s="194" t="n">
        <f aca="false">CD15*CD$5</f>
        <v>788</v>
      </c>
      <c r="CE34" s="194" t="n">
        <f aca="false">CE15*CE$5</f>
        <v>906.2</v>
      </c>
      <c r="CF34" s="194" t="n">
        <f aca="false">CF15*CF$5</f>
        <v>759.8</v>
      </c>
      <c r="CG34" s="194" t="n">
        <f aca="false">CG15*CG$5</f>
        <v>856.46</v>
      </c>
      <c r="CH34" s="194" t="n">
        <f aca="false">CH15*CH$5</f>
        <v>1024.98</v>
      </c>
      <c r="CI34" s="194" t="n">
        <f aca="false">CI15*CI$5</f>
        <v>1175.4</v>
      </c>
      <c r="CJ34" s="194" t="n">
        <f aca="false">CJ15*CJ$5</f>
        <v>1595.97</v>
      </c>
      <c r="CK34" s="194" t="n">
        <f aca="false">CK15*CK$5</f>
        <v>1109.6</v>
      </c>
      <c r="CL34" s="194" t="n">
        <f aca="false">CL15*CL$5</f>
        <v>901.34</v>
      </c>
      <c r="CM34" s="194" t="n">
        <f aca="false">CM15*CM$5</f>
        <v>834.12</v>
      </c>
      <c r="CN34" s="194" t="n">
        <f aca="false">CN15*CN$5</f>
        <v>782</v>
      </c>
      <c r="CO34" s="194" t="n">
        <f aca="false">CO15*CO$5</f>
        <v>873.4</v>
      </c>
      <c r="CP34" s="194" t="n">
        <f aca="false">CP15*CP$5</f>
        <v>794</v>
      </c>
      <c r="CQ34" s="194" t="n">
        <f aca="false">CQ15*CQ$5</f>
        <v>873.4</v>
      </c>
      <c r="CR34" s="194" t="n">
        <f aca="false">CR15*CR$5</f>
        <v>804.09</v>
      </c>
      <c r="CS34" s="194" t="n">
        <f aca="false">CS15*CS$5</f>
        <v>862.84</v>
      </c>
      <c r="CT34" s="194" t="n">
        <f aca="false">CT15*CT$5</f>
        <v>982.17</v>
      </c>
      <c r="CU34" s="194" t="n">
        <f aca="false">CU15*CU$5</f>
        <v>1237.53</v>
      </c>
      <c r="CV34" s="194" t="n">
        <f aca="false">CV15*CV$5</f>
        <v>1598.5</v>
      </c>
      <c r="CW34" s="194" t="n">
        <f aca="false">CW15*CW$5</f>
        <v>1056.78</v>
      </c>
      <c r="CX34" s="194" t="n">
        <f aca="false">CX15*CX$5</f>
        <v>948.75</v>
      </c>
      <c r="CY34" s="194" t="n">
        <f aca="false">CY15*CY$5</f>
        <v>840.63</v>
      </c>
      <c r="CZ34" s="194" t="n">
        <f aca="false">CZ15*CZ$5</f>
        <v>788.4</v>
      </c>
      <c r="DA34" s="194" t="n">
        <f aca="false">DA15*DA$5</f>
        <v>879.34</v>
      </c>
      <c r="DB34" s="194" t="n">
        <f aca="false">DB15*DB$5</f>
        <v>839.37</v>
      </c>
      <c r="DC34" s="194" t="n">
        <f aca="false">DC15*DC$5</f>
        <v>839.37</v>
      </c>
      <c r="DD34" s="194" t="n">
        <f aca="false">DD15*DD$5</f>
        <v>848.1</v>
      </c>
      <c r="DE34" s="194" t="n">
        <f aca="false">DE15*DE$5</f>
        <v>829.5</v>
      </c>
      <c r="DF34" s="194" t="n">
        <f aca="false">DF15*DF$5</f>
        <v>986.37</v>
      </c>
      <c r="DG34" s="194" t="n">
        <f aca="false">DG15*DG$5</f>
        <v>1301.08</v>
      </c>
      <c r="DH34" s="194" t="n">
        <f aca="false">DH15*DH$5</f>
        <v>1463.49</v>
      </c>
      <c r="DI34" s="194" t="n">
        <f aca="false">DI15*DI$5</f>
        <v>1172.01</v>
      </c>
      <c r="DJ34" s="194" t="n">
        <f aca="false">DJ15*DJ$5</f>
        <v>954.96</v>
      </c>
      <c r="DK34" s="194" t="n">
        <f aca="false">DK15*DK$5</f>
        <v>766.08</v>
      </c>
      <c r="DL34" s="194" t="n">
        <f aca="false">DL15*DL$5</f>
        <v>873.62</v>
      </c>
      <c r="DM34" s="194" t="n">
        <f aca="false">DM15*DM$5</f>
        <v>845.04</v>
      </c>
      <c r="DN34" s="194" t="n">
        <f aca="false">DN15*DN$5</f>
        <v>804.8</v>
      </c>
      <c r="DO34" s="194" t="n">
        <f aca="false">DO15*DO$5</f>
        <v>885.28</v>
      </c>
      <c r="DP34" s="194" t="n">
        <f aca="false">DP15*DP$5</f>
        <v>853.6</v>
      </c>
      <c r="DQ34" s="194" t="n">
        <f aca="false">DQ15*DQ$5</f>
        <v>795.2</v>
      </c>
      <c r="DR34" s="194" t="n">
        <f aca="false">DR15*DR$5</f>
        <v>1037.96</v>
      </c>
      <c r="DS34" s="194" t="n">
        <f aca="false">DS15*DS$5</f>
        <v>1305.92</v>
      </c>
      <c r="DT34" s="194" t="n">
        <f aca="false">DT15*DT$5</f>
        <v>1467.69</v>
      </c>
      <c r="DU34" s="194" t="n">
        <f aca="false">DU15*DU$5</f>
        <v>1176.21</v>
      </c>
      <c r="DV34" s="194" t="n">
        <f aca="false">DV15*DV$5</f>
        <v>919.16</v>
      </c>
      <c r="DW34" s="194" t="n">
        <f aca="false">DW15*DW$5</f>
        <v>811.8</v>
      </c>
      <c r="DX34" s="194" t="n">
        <f aca="false">DX15*DX$5</f>
        <v>879.78</v>
      </c>
      <c r="DY34" s="194" t="n">
        <f aca="false">DY15*DY$5</f>
        <v>809.2</v>
      </c>
      <c r="DZ34" s="194" t="n">
        <f aca="false">DZ15*DZ$5</f>
        <v>809.2</v>
      </c>
      <c r="EA34" s="194" t="n">
        <f aca="false">EA15*EA$5</f>
        <v>930.81</v>
      </c>
      <c r="EB34" s="194" t="n">
        <f aca="false">EB15*EB$5</f>
        <v>858.44</v>
      </c>
      <c r="EC34" s="194" t="n">
        <f aca="false">EC15*EC$5</f>
        <v>799.6</v>
      </c>
      <c r="ED34" s="194" t="n">
        <f aca="false">ED15*ED$5</f>
        <v>1041.48</v>
      </c>
      <c r="EE34" s="194" t="n">
        <f aca="false">EE15*EE$5</f>
        <v>1250.13</v>
      </c>
      <c r="EF34" s="194" t="n">
        <f aca="false">EF15*EF$5</f>
        <v>1541.1</v>
      </c>
      <c r="EG34" s="194" t="n">
        <f aca="false">EG15*EG$5</f>
        <v>1179.36</v>
      </c>
      <c r="EH34" s="194" t="n">
        <f aca="false">EH15*EH$5</f>
        <v>882.21</v>
      </c>
      <c r="EI34" s="194" t="n">
        <f aca="false">EI15*EI$5</f>
        <v>857.43</v>
      </c>
      <c r="EJ34" s="194" t="n">
        <f aca="false">EJ15*EJ$5</f>
        <v>925.52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f aca="false">C18-C56</f>
        <v>0.308333346049</v>
      </c>
      <c r="D37" s="183" t="n">
        <f aca="false">D18-D56</f>
        <v>1.36063646897357</v>
      </c>
      <c r="E37" s="184" t="n">
        <f aca="false">E18-E56</f>
        <v>1.43518208513127</v>
      </c>
      <c r="F37" s="183" t="n">
        <f aca="false">F18-F56</f>
        <v>0.633960696460832</v>
      </c>
      <c r="G37" s="183" t="n">
        <f aca="false">G18-G56</f>
        <v>2.26792139292166</v>
      </c>
      <c r="H37" s="183" t="n">
        <f aca="false">H18-H56</f>
        <v>-1</v>
      </c>
      <c r="I37" s="183" t="n">
        <f aca="false">I18-I56</f>
        <v>-0.499999389648437</v>
      </c>
      <c r="J37" s="183" t="n">
        <f aca="false">J18-J56</f>
        <v>-1</v>
      </c>
      <c r="K37" s="183" t="n">
        <f aca="false">K18-K56</f>
        <v>1.22070312613687E-006</v>
      </c>
      <c r="L37" s="183" t="n">
        <f aca="false">L18-L56</f>
        <v>-3.05175781534217E-007</v>
      </c>
      <c r="M37" s="183" t="n">
        <f aca="false">M18-M56</f>
        <v>1.67846679488548E-006</v>
      </c>
      <c r="N37" s="183" t="n">
        <f aca="false">N18-N56</f>
        <v>8.64664713162711E-007</v>
      </c>
      <c r="O37" s="183" t="n">
        <f aca="false">O18-O56</f>
        <v>1.14165119770655</v>
      </c>
      <c r="P37" s="183" t="n">
        <f aca="false">P18-P56</f>
        <v>1.18873288297226</v>
      </c>
      <c r="Q37" s="183" t="n">
        <f aca="false">Q18-Q56</f>
        <v>1.14868245841807</v>
      </c>
      <c r="R37" s="183" t="n">
        <f aca="false">R18-R56</f>
        <v>1.08753825172935</v>
      </c>
      <c r="S37" s="183" t="n">
        <f aca="false">S18-S56</f>
        <v>1.29431894390147</v>
      </c>
      <c r="T37" s="183" t="n">
        <f aca="false">T18-T56</f>
        <v>1.25478336662273</v>
      </c>
      <c r="U37" s="183" t="n">
        <f aca="false">U18-U56</f>
        <v>1.33244615184837</v>
      </c>
      <c r="V37" s="183" t="n">
        <f aca="false">V18-V56</f>
        <v>1.29572731323331</v>
      </c>
      <c r="W37" s="184" t="n">
        <f aca="false">W18-W56</f>
        <v>0.646225258617953</v>
      </c>
      <c r="X37" s="183" t="n">
        <f aca="false">X18-X56</f>
        <v>0.678644944648212</v>
      </c>
      <c r="Y37" s="183" t="n">
        <f aca="false">Y18-Y56</f>
        <v>0.266273348837842</v>
      </c>
      <c r="Z37" s="183" t="n">
        <f aca="false">Z18-Z56</f>
        <v>0.0812446252541363</v>
      </c>
      <c r="AA37" s="183" t="n">
        <f aca="false">AA18-AA56</f>
        <v>-2.06366001850803</v>
      </c>
      <c r="AB37" s="183" t="n">
        <f aca="false">AB18-AB56</f>
        <v>-2.4651495243488</v>
      </c>
      <c r="AC37" s="186" t="n">
        <f aca="false">AC18-AC56</f>
        <v>-0.969456818691704</v>
      </c>
      <c r="AD37" s="164"/>
      <c r="AE37" s="164"/>
      <c r="AF37" s="165"/>
      <c r="AG37" s="161" t="n">
        <f aca="false">AG18*AG$5</f>
        <v>1397.58565619094</v>
      </c>
      <c r="AH37" s="194" t="n">
        <f aca="false">AH18*AH$5</f>
        <v>1277.59979248047</v>
      </c>
      <c r="AI37" s="194" t="n">
        <f aca="false">AI18*AI$5</f>
        <v>1334.53019714355</v>
      </c>
      <c r="AJ37" s="194" t="n">
        <f aca="false">AJ18*AJ$5</f>
        <v>1145.19397735596</v>
      </c>
      <c r="AK37" s="194" t="n">
        <f aca="false">AK18*AK$5</f>
        <v>1168.18435668945</v>
      </c>
      <c r="AL37" s="194" t="n">
        <f aca="false">AL18*AL$5</f>
        <v>1083.08784484863</v>
      </c>
      <c r="AM37" s="194" t="n">
        <f aca="false">AM18*AM$5</f>
        <v>1078.631888578</v>
      </c>
      <c r="AN37" s="194" t="n">
        <f aca="false">AN18*AN$5</f>
        <v>1097.12186010508</v>
      </c>
      <c r="AO37" s="194" t="n">
        <f aca="false">AO18*AO$5</f>
        <v>1001.98238692248</v>
      </c>
      <c r="AP37" s="194" t="n">
        <f aca="false">AP18*AP$5</f>
        <v>1350.25756977091</v>
      </c>
      <c r="AQ37" s="194" t="n">
        <f aca="false">AQ18*AQ$5</f>
        <v>1293.09011541745</v>
      </c>
      <c r="AR37" s="194" t="n">
        <f aca="false">AR18*AR$5</f>
        <v>1451.71046848731</v>
      </c>
      <c r="AS37" s="194" t="n">
        <f aca="false">AS18*AS$5</f>
        <v>1131.58179859042</v>
      </c>
      <c r="AT37" s="194" t="n">
        <f aca="false">AT18*AT$5</f>
        <v>1005.92851095699</v>
      </c>
      <c r="AU37" s="194" t="n">
        <f aca="false">AU18*AU$5</f>
        <v>1025.49224361644</v>
      </c>
      <c r="AV37" s="194" t="n">
        <f aca="false">AV18*AV$5</f>
        <v>1034.97923020856</v>
      </c>
      <c r="AW37" s="194" t="n">
        <f aca="false">AW18*AW$5</f>
        <v>991.240747002257</v>
      </c>
      <c r="AX37" s="194" t="n">
        <f aca="false">AX18*AX$5</f>
        <v>1001.33736209849</v>
      </c>
      <c r="AY37" s="194" t="n">
        <f aca="false">AY18*AY$5</f>
        <v>1061.39282112667</v>
      </c>
      <c r="AZ37" s="194" t="n">
        <f aca="false">AZ18*AZ$5</f>
        <v>1022.25448261022</v>
      </c>
      <c r="BA37" s="194" t="n">
        <f aca="false">BA18*BA$5</f>
        <v>1024.88745007682</v>
      </c>
      <c r="BB37" s="194" t="n">
        <f aca="false">BB18*BB$5</f>
        <v>1138.0972935059</v>
      </c>
      <c r="BC37" s="194" t="n">
        <f aca="false">BC18*BC$5</f>
        <v>1002.67244550124</v>
      </c>
      <c r="BD37" s="194" t="n">
        <f aca="false">BD18*BD$5</f>
        <v>1220.32711766695</v>
      </c>
      <c r="BE37" s="194" t="n">
        <f aca="false">BE18*BE$5</f>
        <v>1129.41665801968</v>
      </c>
      <c r="BF37" s="194" t="n">
        <f aca="false">BF18*BF$5</f>
        <v>1049.32769981693</v>
      </c>
      <c r="BG37" s="194" t="n">
        <f aca="false">BG18*BG$5</f>
        <v>1158.39558816112</v>
      </c>
      <c r="BH37" s="194" t="n">
        <f aca="false">BH18*BH$5</f>
        <v>1041.50670097689</v>
      </c>
      <c r="BI37" s="194" t="n">
        <f aca="false">BI18*BI$5</f>
        <v>947.835648934862</v>
      </c>
      <c r="BJ37" s="194" t="n">
        <f aca="false">BJ18*BJ$5</f>
        <v>1055.92175654497</v>
      </c>
      <c r="BK37" s="194" t="n">
        <f aca="false">BK18*BK$5</f>
        <v>1021.33141573427</v>
      </c>
      <c r="BL37" s="194" t="n">
        <f aca="false">BL18*BL$5</f>
        <v>1082.38012200653</v>
      </c>
      <c r="BM37" s="194" t="n">
        <f aca="false">BM18*BM$5</f>
        <v>1027.54862304938</v>
      </c>
      <c r="BN37" s="194" t="n">
        <f aca="false">BN18*BN$5</f>
        <v>1031.69620263848</v>
      </c>
      <c r="BO37" s="194" t="n">
        <f aca="false">BO18*BO$5</f>
        <v>1093.19228210342</v>
      </c>
      <c r="BP37" s="194" t="n">
        <f aca="false">BP18*BP$5</f>
        <v>1253.77667833867</v>
      </c>
      <c r="BQ37" s="194" t="n">
        <f aca="false">BQ18*BQ$5</f>
        <v>1100.04980629137</v>
      </c>
      <c r="BR37" s="194" t="n">
        <f aca="false">BR18*BR$5</f>
        <v>1022.71055110081</v>
      </c>
      <c r="BS37" s="194" t="n">
        <f aca="false">BS18*BS$5</f>
        <v>1130.28757206724</v>
      </c>
      <c r="BT37" s="194" t="n">
        <f aca="false">BT18*BT$5</f>
        <v>971.798170662474</v>
      </c>
      <c r="BU37" s="194" t="n">
        <f aca="false">BU18*BU$5</f>
        <v>972.870770550852</v>
      </c>
      <c r="BV37" s="194" t="n">
        <f aca="false">BV18*BV$5</f>
        <v>1031.90190615413</v>
      </c>
      <c r="BW37" s="194" t="n">
        <f aca="false">BW18*BW$5</f>
        <v>950.285535118296</v>
      </c>
      <c r="BX37" s="194" t="n">
        <f aca="false">BX18*BX$5</f>
        <v>1105.22992697717</v>
      </c>
      <c r="BY37" s="194" t="n">
        <f aca="false">BY18*BY$5</f>
        <v>1003.85807249283</v>
      </c>
      <c r="BZ37" s="194" t="n">
        <f aca="false">BZ18*BZ$5</f>
        <v>1007.85429967809</v>
      </c>
      <c r="CA37" s="194" t="n">
        <f aca="false">CA18*CA$5</f>
        <v>1066.32401915282</v>
      </c>
      <c r="CB37" s="194" t="n">
        <f aca="false">CB18*CB$5</f>
        <v>1115.59153321628</v>
      </c>
      <c r="CC37" s="194" t="n">
        <f aca="false">CC18*CC$5</f>
        <v>1020.92988278611</v>
      </c>
      <c r="CD37" s="194" t="n">
        <f aca="false">CD18*CD$5</f>
        <v>950.31663142686</v>
      </c>
      <c r="CE37" s="194" t="n">
        <f aca="false">CE18*CE$5</f>
        <v>1051.98150594978</v>
      </c>
      <c r="CF37" s="194" t="n">
        <f aca="false">CF18*CF$5</f>
        <v>863.316567447689</v>
      </c>
      <c r="CG37" s="194" t="n">
        <f aca="false">CG18*CG$5</f>
        <v>951.116216733158</v>
      </c>
      <c r="CH37" s="194" t="n">
        <f aca="false">CH18*CH$5</f>
        <v>963.122304691818</v>
      </c>
      <c r="CI37" s="194" t="n">
        <f aca="false">CI18*CI$5</f>
        <v>887.021756853161</v>
      </c>
      <c r="CJ37" s="194" t="n">
        <f aca="false">CJ18*CJ$5</f>
        <v>1031.75790100567</v>
      </c>
      <c r="CK37" s="194" t="n">
        <f aca="false">CK18*CK$5</f>
        <v>893.008893049708</v>
      </c>
      <c r="CL37" s="194" t="n">
        <f aca="false">CL18*CL$5</f>
        <v>986.492807615002</v>
      </c>
      <c r="CM37" s="194" t="n">
        <f aca="false">CM18*CM$5</f>
        <v>993.712011391042</v>
      </c>
      <c r="CN37" s="194" t="n">
        <f aca="false">CN18*CN$5</f>
        <v>989.054704951849</v>
      </c>
      <c r="CO37" s="194" t="n">
        <f aca="false">CO18*CO$5</f>
        <v>1099.59759246629</v>
      </c>
      <c r="CP37" s="194" t="n">
        <f aca="false">CP18*CP$5</f>
        <v>977.228713195364</v>
      </c>
      <c r="CQ37" s="194" t="n">
        <f aca="false">CQ18*CQ$5</f>
        <v>1035.39281424244</v>
      </c>
      <c r="CR37" s="194" t="n">
        <f aca="false">CR18*CR$5</f>
        <v>933.811008293736</v>
      </c>
      <c r="CS37" s="194" t="n">
        <f aca="false">CS18*CS$5</f>
        <v>979.384856756971</v>
      </c>
      <c r="CT37" s="194" t="n">
        <f aca="false">CT18*CT$5</f>
        <v>945.971838514214</v>
      </c>
      <c r="CU37" s="194" t="n">
        <f aca="false">CU18*CU$5</f>
        <v>957.633940551124</v>
      </c>
      <c r="CV37" s="194" t="n">
        <f aca="false">CV18*CV$5</f>
        <v>1060.0754680722</v>
      </c>
      <c r="CW37" s="194" t="n">
        <f aca="false">CW18*CW$5</f>
        <v>871.357053966464</v>
      </c>
      <c r="CX37" s="194" t="n">
        <f aca="false">CX18*CX$5</f>
        <v>1058.6990921059</v>
      </c>
      <c r="CY37" s="194" t="n">
        <f aca="false">CY18*CY$5</f>
        <v>1020.99189192338</v>
      </c>
      <c r="CZ37" s="194" t="n">
        <f aca="false">CZ18*CZ$5</f>
        <v>1014.82872493504</v>
      </c>
      <c r="DA37" s="194" t="n">
        <f aca="false">DA18*DA$5</f>
        <v>1128.64897075242</v>
      </c>
      <c r="DB37" s="194" t="n">
        <f aca="false">DB18*DB$5</f>
        <v>1053.82043157913</v>
      </c>
      <c r="DC37" s="194" t="n">
        <f aca="false">DC18*DC$5</f>
        <v>1016.07153207126</v>
      </c>
      <c r="DD37" s="194" t="n">
        <f aca="false">DD18*DD$5</f>
        <v>1004.44841995618</v>
      </c>
      <c r="DE37" s="194" t="n">
        <f aca="false">DE18*DE$5</f>
        <v>959.829196919781</v>
      </c>
      <c r="DF37" s="194" t="n">
        <f aca="false">DF18*DF$5</f>
        <v>970.904930277124</v>
      </c>
      <c r="DG37" s="194" t="n">
        <f aca="false">DG18*DG$5</f>
        <v>1029.3254806027</v>
      </c>
      <c r="DH37" s="194" t="n">
        <f aca="false">DH18*DH$5</f>
        <v>992.770229688838</v>
      </c>
      <c r="DI37" s="194" t="n">
        <f aca="false">DI18*DI$5</f>
        <v>987.939565168814</v>
      </c>
      <c r="DJ37" s="194" t="n">
        <f aca="false">DJ18*DJ$5</f>
        <v>1085.90334400349</v>
      </c>
      <c r="DK37" s="194" t="n">
        <f aca="false">DK18*DK$5</f>
        <v>928.249171724106</v>
      </c>
      <c r="DL37" s="194" t="n">
        <f aca="false">DL18*DL$5</f>
        <v>1121.66697238441</v>
      </c>
      <c r="DM37" s="194" t="n">
        <f aca="false">DM18*DM$5</f>
        <v>1083.72832639849</v>
      </c>
      <c r="DN37" s="194" t="n">
        <f aca="false">DN18*DN$5</f>
        <v>1010.27873324557</v>
      </c>
      <c r="DO37" s="194" t="n">
        <f aca="false">DO18*DO$5</f>
        <v>1072.29778306283</v>
      </c>
      <c r="DP37" s="194" t="n">
        <f aca="false">DP18*DP$5</f>
        <v>1021.6071105894</v>
      </c>
      <c r="DQ37" s="194" t="n">
        <f aca="false">DQ18*DQ$5</f>
        <v>930.251981044068</v>
      </c>
      <c r="DR37" s="194" t="n">
        <f aca="false">DR18*DR$5</f>
        <v>1035.52416705687</v>
      </c>
      <c r="DS37" s="194" t="n">
        <f aca="false">DS18*DS$5</f>
        <v>1048.36392475619</v>
      </c>
      <c r="DT37" s="194" t="n">
        <f aca="false">DT18*DT$5</f>
        <v>1011.60844342892</v>
      </c>
      <c r="DU37" s="194" t="n">
        <f aca="false">DU18*DU$5</f>
        <v>1007.40343526451</v>
      </c>
      <c r="DV37" s="194" t="n">
        <f aca="false">DV18*DV$5</f>
        <v>1059.76570853852</v>
      </c>
      <c r="DW37" s="194" t="n">
        <f aca="false">DW18*DW$5</f>
        <v>1016.32065844746</v>
      </c>
      <c r="DX37" s="194" t="n">
        <f aca="false">DX18*DX$5</f>
        <v>1165.61554811081</v>
      </c>
      <c r="DY37" s="194" t="n">
        <f aca="false">DY18*DY$5</f>
        <v>1072.98256170593</v>
      </c>
      <c r="DZ37" s="194" t="n">
        <f aca="false">DZ18*DZ$5</f>
        <v>1051.16134577441</v>
      </c>
      <c r="EA37" s="194" t="n">
        <f aca="false">EA18*EA$5</f>
        <v>1167.9524586007</v>
      </c>
      <c r="EB37" s="194" t="n">
        <f aca="false">EB18*EB$5</f>
        <v>1035.37547941555</v>
      </c>
      <c r="EC37" s="194" t="n">
        <f aca="false">EC18*EC$5</f>
        <v>942.906602231128</v>
      </c>
      <c r="ED37" s="194" t="n">
        <f aca="false">ED18*ED$5</f>
        <v>1049.6748992744</v>
      </c>
      <c r="EE37" s="194" t="n">
        <f aca="false">EE18*EE$5</f>
        <v>1014.44142848763</v>
      </c>
      <c r="EF37" s="194" t="n">
        <f aca="false">EF18*EF$5</f>
        <v>1074.39606272621</v>
      </c>
      <c r="EG37" s="194" t="n">
        <f aca="false">EG18*EG$5</f>
        <v>1021.4675340276</v>
      </c>
      <c r="EH37" s="194" t="n">
        <f aca="false">EH18*EH$5</f>
        <v>1025.82868529285</v>
      </c>
      <c r="EI37" s="194" t="n">
        <f aca="false">EI18*EI$5</f>
        <v>1073.18001253177</v>
      </c>
      <c r="EJ37" s="194" t="n">
        <f aca="false">EJ18*EJ$5</f>
        <v>1225.75865095897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f aca="false">AG19*AG$5</f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f aca="false">AG20*AG$5</f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f aca="false">AG21*AG$5</f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f aca="false">AG22*AG$5</f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f aca="false">AG23*AG$5</f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f aca="false">AG24*AG$5</f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e">
        <f aca="false">WORKDAY([6]Top!C3,-1,Holidays)</f>
        <v>#VALUE!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19.9333333333333</v>
      </c>
      <c r="D47" s="198" t="n">
        <v>31</v>
      </c>
      <c r="E47" s="159" t="n">
        <v>27.3111111111111</v>
      </c>
      <c r="F47" s="159" t="n">
        <v>32</v>
      </c>
      <c r="G47" s="159" t="n">
        <v>32</v>
      </c>
      <c r="H47" s="159" t="n">
        <v>32</v>
      </c>
      <c r="I47" s="159" t="n">
        <v>29.5</v>
      </c>
      <c r="J47" s="159" t="n">
        <v>31</v>
      </c>
      <c r="K47" s="159" t="n">
        <v>28</v>
      </c>
      <c r="L47" s="159" t="n">
        <v>26.25</v>
      </c>
      <c r="M47" s="159" t="n">
        <v>28</v>
      </c>
      <c r="N47" s="159" t="n">
        <v>27.4166666666667</v>
      </c>
      <c r="O47" s="159" t="n">
        <v>44.6666666666667</v>
      </c>
      <c r="P47" s="159" t="n">
        <v>42</v>
      </c>
      <c r="Q47" s="159" t="n">
        <v>50</v>
      </c>
      <c r="R47" s="159" t="n">
        <v>42</v>
      </c>
      <c r="S47" s="159" t="n">
        <v>38.4166666666667</v>
      </c>
      <c r="T47" s="159" t="n">
        <v>38.5</v>
      </c>
      <c r="U47" s="159" t="n">
        <v>37.75</v>
      </c>
      <c r="V47" s="159" t="n">
        <v>39</v>
      </c>
      <c r="W47" s="198" t="n">
        <v>35.5764705882353</v>
      </c>
      <c r="X47" s="198" t="n">
        <v>39.8235294117647</v>
      </c>
      <c r="Y47" s="198" t="n">
        <v>40.3740268456376</v>
      </c>
      <c r="Z47" s="198" t="n">
        <v>40.5590588235294</v>
      </c>
      <c r="AA47" s="198" t="n">
        <v>41.6328823529412</v>
      </c>
      <c r="AB47" s="199" t="n">
        <v>42.849296875</v>
      </c>
      <c r="AC47" s="162" t="n">
        <v>40.4450830469645</v>
      </c>
      <c r="AF47" s="136"/>
      <c r="AG47" s="136" t="n">
        <v>32</v>
      </c>
      <c r="AH47" s="136" t="n">
        <v>32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22.875</v>
      </c>
      <c r="D48" s="199" t="n">
        <v>31.24</v>
      </c>
      <c r="E48" s="161" t="n">
        <v>28.4516666666667</v>
      </c>
      <c r="F48" s="161" t="n">
        <v>32.75</v>
      </c>
      <c r="G48" s="161" t="n">
        <v>32.75</v>
      </c>
      <c r="H48" s="161" t="n">
        <v>32.75</v>
      </c>
      <c r="I48" s="161" t="n">
        <v>30.875</v>
      </c>
      <c r="J48" s="161" t="n">
        <v>31.75</v>
      </c>
      <c r="K48" s="161" t="n">
        <v>30</v>
      </c>
      <c r="L48" s="161" t="n">
        <v>28.75</v>
      </c>
      <c r="M48" s="161" t="n">
        <v>30.5</v>
      </c>
      <c r="N48" s="161" t="n">
        <v>29.75</v>
      </c>
      <c r="O48" s="161" t="n">
        <v>47.6666666666667</v>
      </c>
      <c r="P48" s="161" t="n">
        <v>45</v>
      </c>
      <c r="Q48" s="161" t="n">
        <v>52.5</v>
      </c>
      <c r="R48" s="161" t="n">
        <v>45.5</v>
      </c>
      <c r="S48" s="161" t="n">
        <v>38.9166666666667</v>
      </c>
      <c r="T48" s="161" t="n">
        <v>39</v>
      </c>
      <c r="U48" s="161" t="n">
        <v>38.25</v>
      </c>
      <c r="V48" s="161" t="n">
        <v>39.5</v>
      </c>
      <c r="W48" s="199" t="n">
        <v>37.2205882352941</v>
      </c>
      <c r="X48" s="199" t="n">
        <v>42.2107843137255</v>
      </c>
      <c r="Y48" s="199" t="n">
        <v>42.580067114094</v>
      </c>
      <c r="Z48" s="199" t="n">
        <v>42.9389019607843</v>
      </c>
      <c r="AA48" s="199" t="n">
        <v>44.8398333333333</v>
      </c>
      <c r="AB48" s="199" t="n">
        <v>46.8761328125</v>
      </c>
      <c r="AC48" s="169" t="n">
        <v>43.2720017182131</v>
      </c>
      <c r="AF48" s="136"/>
      <c r="AG48" s="136" t="n">
        <v>32.75</v>
      </c>
      <c r="AH48" s="136" t="n">
        <v>32.75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24.475</v>
      </c>
      <c r="D49" s="199" t="n">
        <v>31.25</v>
      </c>
      <c r="E49" s="161" t="n">
        <v>28.9916666666667</v>
      </c>
      <c r="F49" s="161" t="n">
        <v>32.825</v>
      </c>
      <c r="G49" s="161" t="n">
        <v>33.15</v>
      </c>
      <c r="H49" s="161" t="n">
        <v>32.5</v>
      </c>
      <c r="I49" s="161" t="n">
        <v>30.6</v>
      </c>
      <c r="J49" s="161" t="n">
        <v>32</v>
      </c>
      <c r="K49" s="161" t="n">
        <v>29.2</v>
      </c>
      <c r="L49" s="161" t="n">
        <v>28.95</v>
      </c>
      <c r="M49" s="161" t="n">
        <v>35.45</v>
      </c>
      <c r="N49" s="161" t="n">
        <v>31.2</v>
      </c>
      <c r="O49" s="161" t="n">
        <v>49.75</v>
      </c>
      <c r="P49" s="161" t="n">
        <v>48</v>
      </c>
      <c r="Q49" s="161" t="n">
        <v>54.25</v>
      </c>
      <c r="R49" s="161" t="n">
        <v>47</v>
      </c>
      <c r="S49" s="161" t="n">
        <v>38.9</v>
      </c>
      <c r="T49" s="161" t="n">
        <v>37.9</v>
      </c>
      <c r="U49" s="161" t="n">
        <v>38.9</v>
      </c>
      <c r="V49" s="161" t="n">
        <v>39.9</v>
      </c>
      <c r="W49" s="199" t="n">
        <v>38.1047058823529</v>
      </c>
      <c r="X49" s="199" t="n">
        <v>43.5160784313726</v>
      </c>
      <c r="Y49" s="199" t="n">
        <v>43.6618456375839</v>
      </c>
      <c r="Z49" s="199" t="n">
        <v>44.3782352941177</v>
      </c>
      <c r="AA49" s="199" t="n">
        <v>44.9971764705882</v>
      </c>
      <c r="AB49" s="199" t="n">
        <v>45.58609375</v>
      </c>
      <c r="AC49" s="169" t="n">
        <v>43.7590463917526</v>
      </c>
      <c r="AF49" s="136"/>
      <c r="AG49" s="136" t="n">
        <v>33.15</v>
      </c>
      <c r="AH49" s="136" t="n">
        <v>32.5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20.672916094462</v>
      </c>
      <c r="D50" s="199" t="n">
        <v>31.216</v>
      </c>
      <c r="E50" s="161" t="n">
        <v>27.701638698154</v>
      </c>
      <c r="F50" s="161" t="n">
        <v>31.525</v>
      </c>
      <c r="G50" s="161" t="n">
        <v>31.7</v>
      </c>
      <c r="H50" s="161" t="n">
        <v>31.35</v>
      </c>
      <c r="I50" s="161" t="n">
        <v>30.1</v>
      </c>
      <c r="J50" s="161" t="n">
        <v>31.1</v>
      </c>
      <c r="K50" s="161" t="n">
        <v>29.1</v>
      </c>
      <c r="L50" s="161" t="n">
        <v>28.95</v>
      </c>
      <c r="M50" s="161" t="n">
        <v>35.45</v>
      </c>
      <c r="N50" s="161" t="n">
        <v>31.1666666666667</v>
      </c>
      <c r="O50" s="161" t="n">
        <v>49.4166666666667</v>
      </c>
      <c r="P50" s="161" t="n">
        <v>47.25</v>
      </c>
      <c r="Q50" s="161" t="n">
        <v>54.25</v>
      </c>
      <c r="R50" s="161" t="n">
        <v>46.75</v>
      </c>
      <c r="S50" s="161" t="n">
        <v>37.9666666666667</v>
      </c>
      <c r="T50" s="161" t="n">
        <v>37.9</v>
      </c>
      <c r="U50" s="161" t="n">
        <v>37</v>
      </c>
      <c r="V50" s="161" t="n">
        <v>39</v>
      </c>
      <c r="W50" s="199" t="n">
        <v>37.4992156862745</v>
      </c>
      <c r="X50" s="199" t="n">
        <v>42.1352941176471</v>
      </c>
      <c r="Y50" s="199" t="n">
        <v>42.1380872483222</v>
      </c>
      <c r="Z50" s="199" t="n">
        <v>42.9960784313726</v>
      </c>
      <c r="AA50" s="199" t="n">
        <v>43.6352745098039</v>
      </c>
      <c r="AB50" s="199" t="n">
        <v>44.1944921875</v>
      </c>
      <c r="AC50" s="169" t="n">
        <v>42.4696345193061</v>
      </c>
      <c r="AF50" s="136"/>
      <c r="AG50" s="136" t="n">
        <v>31.7</v>
      </c>
      <c r="AH50" s="136" t="n">
        <v>31.35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23.0833333333333</v>
      </c>
      <c r="D51" s="199" t="n">
        <v>29.25</v>
      </c>
      <c r="E51" s="161" t="n">
        <v>27.1944444444444</v>
      </c>
      <c r="F51" s="161" t="n">
        <v>31.525</v>
      </c>
      <c r="G51" s="161" t="n">
        <v>31.7</v>
      </c>
      <c r="H51" s="161" t="n">
        <v>31.35</v>
      </c>
      <c r="I51" s="161" t="n">
        <v>30.1</v>
      </c>
      <c r="J51" s="161" t="n">
        <v>31.1</v>
      </c>
      <c r="K51" s="161" t="n">
        <v>29.1</v>
      </c>
      <c r="L51" s="161" t="n">
        <v>32.75</v>
      </c>
      <c r="M51" s="161" t="n">
        <v>38.75</v>
      </c>
      <c r="N51" s="161" t="n">
        <v>33.5333333333333</v>
      </c>
      <c r="O51" s="161" t="n">
        <v>49.75</v>
      </c>
      <c r="P51" s="161" t="n">
        <v>47.25</v>
      </c>
      <c r="Q51" s="161" t="n">
        <v>55.25</v>
      </c>
      <c r="R51" s="161" t="n">
        <v>46.75</v>
      </c>
      <c r="S51" s="161" t="n">
        <v>38</v>
      </c>
      <c r="T51" s="161" t="n">
        <v>38</v>
      </c>
      <c r="U51" s="161" t="n">
        <v>37</v>
      </c>
      <c r="V51" s="161" t="n">
        <v>39</v>
      </c>
      <c r="W51" s="199" t="n">
        <v>38.1811764705882</v>
      </c>
      <c r="X51" s="199" t="n">
        <v>43.5245098039216</v>
      </c>
      <c r="Y51" s="199" t="n">
        <v>43.3195973154362</v>
      </c>
      <c r="Z51" s="199" t="n">
        <v>44.3667843137255</v>
      </c>
      <c r="AA51" s="199" t="n">
        <v>45.0218039215686</v>
      </c>
      <c r="AB51" s="199" t="n">
        <v>45.570625</v>
      </c>
      <c r="AC51" s="169" t="n">
        <v>43.7506199885453</v>
      </c>
      <c r="AF51" s="136"/>
      <c r="AG51" s="136" t="n">
        <v>31.7</v>
      </c>
      <c r="AH51" s="136" t="n">
        <v>31.35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20.6416666666667</v>
      </c>
      <c r="D52" s="199" t="n">
        <v>26.5</v>
      </c>
      <c r="E52" s="171" t="n">
        <v>24.5472222222222</v>
      </c>
      <c r="F52" s="171" t="n">
        <v>28.875</v>
      </c>
      <c r="G52" s="161" t="n">
        <v>29</v>
      </c>
      <c r="H52" s="161" t="n">
        <v>28.75</v>
      </c>
      <c r="I52" s="171" t="n">
        <v>28.875</v>
      </c>
      <c r="J52" s="161" t="n">
        <v>28.75</v>
      </c>
      <c r="K52" s="161" t="n">
        <v>29</v>
      </c>
      <c r="L52" s="161" t="n">
        <v>32.25</v>
      </c>
      <c r="M52" s="161" t="n">
        <v>41.25</v>
      </c>
      <c r="N52" s="161" t="n">
        <v>34.1666666666667</v>
      </c>
      <c r="O52" s="171" t="n">
        <v>53.5</v>
      </c>
      <c r="P52" s="161" t="n">
        <v>54</v>
      </c>
      <c r="Q52" s="161" t="n">
        <v>60</v>
      </c>
      <c r="R52" s="161" t="n">
        <v>46.5</v>
      </c>
      <c r="S52" s="171" t="n">
        <v>35.5833333333333</v>
      </c>
      <c r="T52" s="161" t="n">
        <v>36.5</v>
      </c>
      <c r="U52" s="161" t="n">
        <v>34.5</v>
      </c>
      <c r="V52" s="161" t="n">
        <v>35.75</v>
      </c>
      <c r="W52" s="199" t="n">
        <v>38.0686274509804</v>
      </c>
      <c r="X52" s="199" t="n">
        <v>41.2990196078431</v>
      </c>
      <c r="Y52" s="199" t="n">
        <v>40.9407718120805</v>
      </c>
      <c r="Z52" s="199" t="n">
        <v>41.993568627451</v>
      </c>
      <c r="AA52" s="199" t="n">
        <v>42.6796862745098</v>
      </c>
      <c r="AB52" s="199" t="n">
        <v>43.4376171875</v>
      </c>
      <c r="AC52" s="169" t="n">
        <v>41.6802691867125</v>
      </c>
      <c r="AF52" s="136"/>
      <c r="AG52" s="136" t="n">
        <v>29</v>
      </c>
      <c r="AH52" s="136" t="n">
        <v>28.75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21.6416666666667</v>
      </c>
      <c r="D53" s="199" t="n">
        <v>27.5</v>
      </c>
      <c r="E53" s="199" t="n">
        <v>25.5472222222222</v>
      </c>
      <c r="F53" s="161" t="n">
        <v>30.25</v>
      </c>
      <c r="G53" s="199" t="n">
        <v>30.5</v>
      </c>
      <c r="H53" s="199" t="n">
        <v>30</v>
      </c>
      <c r="I53" s="161" t="n">
        <v>30.5</v>
      </c>
      <c r="J53" s="199" t="n">
        <v>30</v>
      </c>
      <c r="K53" s="199" t="n">
        <v>31</v>
      </c>
      <c r="L53" s="199" t="n">
        <v>35.25</v>
      </c>
      <c r="M53" s="199" t="n">
        <v>46.25</v>
      </c>
      <c r="N53" s="199" t="n">
        <v>37.5</v>
      </c>
      <c r="O53" s="161" t="n">
        <v>61.5</v>
      </c>
      <c r="P53" s="199" t="n">
        <v>61</v>
      </c>
      <c r="Q53" s="199" t="n">
        <v>70</v>
      </c>
      <c r="R53" s="199" t="n">
        <v>53.5</v>
      </c>
      <c r="S53" s="161" t="n">
        <v>37.75</v>
      </c>
      <c r="T53" s="199" t="n">
        <v>39</v>
      </c>
      <c r="U53" s="199" t="n">
        <v>36.5</v>
      </c>
      <c r="V53" s="199" t="n">
        <v>37.75</v>
      </c>
      <c r="W53" s="199" t="n">
        <v>41.7852941176471</v>
      </c>
      <c r="X53" s="199" t="n">
        <v>44.6343137254902</v>
      </c>
      <c r="Y53" s="199" t="n">
        <v>44.1363422818792</v>
      </c>
      <c r="Z53" s="199" t="n">
        <v>45.2927843137255</v>
      </c>
      <c r="AA53" s="199" t="n">
        <v>45.8406764705882</v>
      </c>
      <c r="AB53" s="199" t="n">
        <v>46.42375</v>
      </c>
      <c r="AC53" s="169" t="n">
        <v>44.9085209049256</v>
      </c>
      <c r="AF53" s="136"/>
      <c r="AG53" s="136" t="n">
        <v>30.5</v>
      </c>
      <c r="AH53" s="136" t="n">
        <v>30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27.1416621526082</v>
      </c>
      <c r="D56" s="199" t="n">
        <v>44.5904886149497</v>
      </c>
      <c r="E56" s="199" t="n">
        <v>38.7742131275025</v>
      </c>
      <c r="F56" s="161" t="n">
        <v>63.0693444835269</v>
      </c>
      <c r="G56" s="199" t="n">
        <v>61.2586993430303</v>
      </c>
      <c r="H56" s="199" t="n">
        <v>64.8799896240234</v>
      </c>
      <c r="I56" s="161" t="n">
        <v>58.3016637420654</v>
      </c>
      <c r="J56" s="199" t="n">
        <v>64.5490570068359</v>
      </c>
      <c r="K56" s="199" t="n">
        <v>52.0542704772949</v>
      </c>
      <c r="L56" s="199" t="n">
        <v>53.0992892456055</v>
      </c>
      <c r="M56" s="199" t="n">
        <v>54.1543905639648</v>
      </c>
      <c r="N56" s="199" t="n">
        <v>53.1026500956218</v>
      </c>
      <c r="O56" s="161" t="n">
        <v>48.524021140139</v>
      </c>
      <c r="P56" s="199" t="n">
        <v>47.8399893251187</v>
      </c>
      <c r="Q56" s="199" t="n">
        <v>48.7204930009038</v>
      </c>
      <c r="R56" s="199" t="n">
        <v>49.0115810943946</v>
      </c>
      <c r="S56" s="161" t="n">
        <v>62.86915657558</v>
      </c>
      <c r="T56" s="199" t="n">
        <v>57.4520674929822</v>
      </c>
      <c r="U56" s="199" t="n">
        <v>63.3220596190242</v>
      </c>
      <c r="V56" s="199" t="n">
        <v>67.8333426147337</v>
      </c>
      <c r="W56" s="199" t="n">
        <v>56.9183869531085</v>
      </c>
      <c r="X56" s="199" t="n">
        <v>48.969164870885</v>
      </c>
      <c r="Y56" s="199" t="n">
        <v>50.1199338112876</v>
      </c>
      <c r="Z56" s="199" t="n">
        <v>48.8550775844022</v>
      </c>
      <c r="AA56" s="199" t="n">
        <v>49.3961582969363</v>
      </c>
      <c r="AB56" s="199" t="n">
        <v>52.2898593721111</v>
      </c>
      <c r="AC56" s="169" t="n">
        <v>50.3508945423398</v>
      </c>
      <c r="AF56" s="136"/>
      <c r="AG56" s="136" t="n">
        <v>61.2586993430303</v>
      </c>
      <c r="AH56" s="136" t="n">
        <v>64.8799896240234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tr">
        <f aca="false">C8</f>
        <v>Nov 01</v>
      </c>
      <c r="D66" s="205" t="str">
        <f aca="false">D8</f>
        <v>Dec 01</v>
      </c>
      <c r="E66" s="205" t="str">
        <f aca="false">E8</f>
        <v>2001 Total</v>
      </c>
      <c r="F66" s="205" t="str">
        <f aca="false">F8</f>
        <v>Jan-Feb '02</v>
      </c>
      <c r="G66" s="205" t="n">
        <f aca="false">G8</f>
        <v>37257</v>
      </c>
      <c r="H66" s="205" t="n">
        <f aca="false">H8</f>
        <v>37288</v>
      </c>
      <c r="I66" s="205" t="str">
        <f aca="false">I8</f>
        <v>Mar-Apr '02</v>
      </c>
      <c r="J66" s="205" t="n">
        <f aca="false">J8</f>
        <v>37316</v>
      </c>
      <c r="K66" s="205" t="n">
        <f aca="false">K8</f>
        <v>37347</v>
      </c>
      <c r="L66" s="205" t="n">
        <f aca="false">L8</f>
        <v>37377</v>
      </c>
      <c r="M66" s="205" t="n">
        <f aca="false">M8</f>
        <v>37408</v>
      </c>
      <c r="N66" s="205" t="s">
        <v>168</v>
      </c>
      <c r="O66" s="205" t="str">
        <f aca="false">O8</f>
        <v>Q3-02</v>
      </c>
      <c r="P66" s="205" t="n">
        <f aca="false">P8</f>
        <v>37438</v>
      </c>
      <c r="Q66" s="205" t="n">
        <f aca="false">Q8</f>
        <v>37469</v>
      </c>
      <c r="R66" s="205" t="n">
        <f aca="false">R8</f>
        <v>37500</v>
      </c>
      <c r="S66" s="205" t="str">
        <f aca="false">S8</f>
        <v>Q4-02</v>
      </c>
      <c r="T66" s="205" t="n">
        <f aca="false">T8</f>
        <v>37530</v>
      </c>
      <c r="U66" s="205" t="n">
        <f aca="false">U8</f>
        <v>37561</v>
      </c>
      <c r="V66" s="205" t="n">
        <f aca="false">V8</f>
        <v>37591</v>
      </c>
      <c r="W66" s="205" t="str">
        <f aca="false">W8</f>
        <v>2002</v>
      </c>
      <c r="X66" s="205" t="str">
        <f aca="false">X8</f>
        <v>2003</v>
      </c>
      <c r="Y66" s="205" t="str">
        <f aca="false">Y8</f>
        <v>2004</v>
      </c>
      <c r="Z66" s="205" t="str">
        <f aca="false">Z8</f>
        <v>2005</v>
      </c>
      <c r="AA66" s="205" t="str">
        <f aca="false">AA8</f>
        <v>2006-2009</v>
      </c>
      <c r="AB66" s="205" t="str">
        <f aca="false">AB8</f>
        <v>&gt; =2010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f aca="false">(C9/(VLOOKUP(C$7,'[6]Gas Curve Summary'!$A$7:$L179,4)))*1000</f>
        <v>6834.53237410072</v>
      </c>
      <c r="D67" s="207" t="n">
        <f aca="false">(D9/(VLOOKUP(D$7,'[6]Gas Curve Summary'!$A$7:$L179,4)))*1000</f>
        <v>12908.6336965633</v>
      </c>
      <c r="E67" s="207" t="n">
        <f aca="false">AVERAGE(C67:D67)</f>
        <v>9871.583035332</v>
      </c>
      <c r="F67" s="207" t="n">
        <f aca="false">AVERAGE(G67,H67)</f>
        <v>11937.7592408197</v>
      </c>
      <c r="G67" s="208" t="n">
        <f aca="false">(G9/(VLOOKUP(G$7,'[6]Gas Curve Summary'!$A$7:$L179,4)))*1000</f>
        <v>11826.1826182618</v>
      </c>
      <c r="H67" s="207" t="n">
        <f aca="false">(H9/(VLOOKUP(H$7,'[6]Gas Curve Summary'!$A$7:$L179,4)))*1000</f>
        <v>12049.3358633776</v>
      </c>
      <c r="I67" s="207" t="e">
        <f aca="false">(I9/(VLOOKUP(I$7,'[6]Gas Curve Summary'!$A$7:$L179,4)))*1000</f>
        <v>#VALUE!</v>
      </c>
      <c r="J67" s="207" t="n">
        <f aca="false">(J9/(VLOOKUP(J$7,'[6]Gas Curve Summary'!$A$7:$L179,4)))*1000</f>
        <v>12846.6557911909</v>
      </c>
      <c r="K67" s="207" t="n">
        <f aca="false">(K9/(VLOOKUP(K$7,'[6]Gas Curve Summary'!$A$7:$L179,4)))*1000</f>
        <v>11480.114801148</v>
      </c>
      <c r="L67" s="207" t="n">
        <f aca="false">(L9/(VLOOKUP(L$7,'[6]Gas Curve Summary'!$A$7:$L179,4)))*1000</f>
        <v>10676.8734891217</v>
      </c>
      <c r="M67" s="207" t="n">
        <f aca="false">(M9/(VLOOKUP(M$7,'[6]Gas Curve Summary'!$A$7:$L179,4)))*1000</f>
        <v>11255.9241706161</v>
      </c>
      <c r="N67" s="207" t="n">
        <f aca="false">AVERAGE(K67:M67)</f>
        <v>11137.6374869619</v>
      </c>
      <c r="O67" s="207" t="n">
        <f aca="false">AVERAGE(P67:R67)</f>
        <v>17500.1852207931</v>
      </c>
      <c r="P67" s="207" t="n">
        <f aca="false">(P9/(VLOOKUP(P$7,'[6]Gas Curve Summary'!$A$7:$L179,4)))*1000</f>
        <v>16686.5315852205</v>
      </c>
      <c r="Q67" s="207" t="n">
        <f aca="false">(Q9/(VLOOKUP(Q$7,'[6]Gas Curve Summary'!$A$7:$L179,4)))*1000</f>
        <v>19516.0031225605</v>
      </c>
      <c r="R67" s="207" t="n">
        <f aca="false">(R9/(VLOOKUP(R$7,'[6]Gas Curve Summary'!$A$7:$L179,4)))*1000</f>
        <v>16298.0209545984</v>
      </c>
      <c r="S67" s="207" t="n">
        <f aca="false">AVERAGE(T67:V67)</f>
        <v>11661.2749571045</v>
      </c>
      <c r="T67" s="207" t="n">
        <f aca="false">(T9/(VLOOKUP(T$7,'[6]Gas Curve Summary'!$A$7:$L179,4)))*1000</f>
        <v>13634.7326874776</v>
      </c>
      <c r="U67" s="207" t="n">
        <f aca="false">(U9/(VLOOKUP(U$7,'[6]Gas Curve Summary'!$A$7:$L179,4)))*1000</f>
        <v>11434.8370927318</v>
      </c>
      <c r="V67" s="207" t="n">
        <f aca="false">(V9/(VLOOKUP(V$7,'[6]Gas Curve Summary'!$A$7:$L179,4)))*1000</f>
        <v>9914.25509110397</v>
      </c>
      <c r="W67" s="209" t="n">
        <f aca="false">AVERAGE(G67,H67,J67,N67,O67,S67)</f>
        <v>12836.8786562816</v>
      </c>
      <c r="X67" s="207" t="n">
        <f aca="false">X9/AVERAGE('[6]Gas Curve Summary'!$D$31:$D$42)*1000</f>
        <v>11972.4167066393</v>
      </c>
      <c r="Y67" s="207" t="n">
        <f aca="false">Y9/AVERAGE('[6]Gas Curve Summary'!$D$43:$D$54)*1000</f>
        <v>11385.8499783761</v>
      </c>
      <c r="Z67" s="207" t="n">
        <f aca="false">Z9/AVERAGE('[6]Gas Curve Summary'!$D$55:$D$66)*1000</f>
        <v>10934.8643687109</v>
      </c>
      <c r="AA67" s="207" t="n">
        <f aca="false">AA9/AVERAGE('[6]Gas Curve Summary'!$D$67:$D$114)*1000</f>
        <v>10515.1902041299</v>
      </c>
      <c r="AB67" s="207" t="n">
        <f aca="false">AB9/AVERAGE('[6]Gas Curve Summary'!$D$115:$D$124)*1000</f>
        <v>10404.7497099137</v>
      </c>
      <c r="AC67" s="210" t="n">
        <f aca="false">AVERAGE(E67,W67,X67,Y67,Z67,AA67,AB67)</f>
        <v>11131.6475227691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f aca="false">(C10/(VLOOKUP(C$7,'[6]Gas Curve Summary'!$A$7:$L180,6)))*1000</f>
        <v>7465.63573883162</v>
      </c>
      <c r="D68" s="207" t="n">
        <f aca="false">(D10/(VLOOKUP(D$7,'[6]Gas Curve Summary'!$A$7:$L180,6)))*1000</f>
        <v>13250.7475437847</v>
      </c>
      <c r="E68" s="211" t="n">
        <f aca="false">AVERAGE(C68:D68)</f>
        <v>10358.1916413082</v>
      </c>
      <c r="F68" s="207" t="n">
        <f aca="false">AVERAGE(G68,H68)</f>
        <v>12250.1987856804</v>
      </c>
      <c r="G68" s="207" t="n">
        <f aca="false">(G10/(VLOOKUP(G$7,'[6]Gas Curve Summary'!$A$7:$L180,6)))*1000</f>
        <v>12466.1770390414</v>
      </c>
      <c r="H68" s="207" t="n">
        <f aca="false">(H10/(VLOOKUP(H$7,'[6]Gas Curve Summary'!$A$7:$L180,6)))*1000</f>
        <v>12034.2205323194</v>
      </c>
      <c r="I68" s="207" t="e">
        <f aca="false">(I10/(VLOOKUP(I$7,'[6]Gas Curve Summary'!$A$7:$L180,6)))*1000</f>
        <v>#VALUE!</v>
      </c>
      <c r="J68" s="207" t="n">
        <f aca="false">(J10/(VLOOKUP(J$7,'[6]Gas Curve Summary'!$A$7:$L180,6)))*1000</f>
        <v>12152.7777777778</v>
      </c>
      <c r="K68" s="207" t="n">
        <f aca="false">(K10/(VLOOKUP(K$7,'[6]Gas Curve Summary'!$A$7:$L180,6)))*1000</f>
        <v>11746.2803445576</v>
      </c>
      <c r="L68" s="207" t="n">
        <f aca="false">(L10/(VLOOKUP(L$7,'[6]Gas Curve Summary'!$A$7:$L180,6)))*1000</f>
        <v>11166.7308432807</v>
      </c>
      <c r="M68" s="207" t="n">
        <f aca="false">(M10/(VLOOKUP(M$7,'[6]Gas Curve Summary'!$A$7:$L180,6)))*1000</f>
        <v>11711.3713638081</v>
      </c>
      <c r="N68" s="207" t="n">
        <f aca="false">AVERAGE(K68:M68)</f>
        <v>11541.4608505488</v>
      </c>
      <c r="O68" s="207" t="n">
        <f aca="false">AVERAGE(P68:R68)</f>
        <v>16366.8124807254</v>
      </c>
      <c r="P68" s="207" t="n">
        <f aca="false">(P10/(VLOOKUP(P$7,'[6]Gas Curve Summary'!$A$7:$L180,6)))*1000</f>
        <v>15641.2930135558</v>
      </c>
      <c r="Q68" s="207" t="n">
        <f aca="false">(Q10/(VLOOKUP(Q$7,'[6]Gas Curve Summary'!$A$7:$L180,6)))*1000</f>
        <v>17967.1457905544</v>
      </c>
      <c r="R68" s="207" t="n">
        <f aca="false">(R10/(VLOOKUP(R$7,'[6]Gas Curve Summary'!$A$7:$L180,6)))*1000</f>
        <v>15491.9986380661</v>
      </c>
      <c r="S68" s="207" t="n">
        <f aca="false">AVERAGE(T68:V68)</f>
        <v>11822.14921608</v>
      </c>
      <c r="T68" s="207" t="n">
        <f aca="false">(T10/(VLOOKUP(T$7,'[6]Gas Curve Summary'!$A$7:$L180,6)))*1000</f>
        <v>13233.7970817781</v>
      </c>
      <c r="U68" s="207" t="n">
        <f aca="false">(U10/(VLOOKUP(U$7,'[6]Gas Curve Summary'!$A$7:$L180,6)))*1000</f>
        <v>11478.4205693297</v>
      </c>
      <c r="V68" s="207" t="n">
        <f aca="false">(V10/(VLOOKUP(V$7,'[6]Gas Curve Summary'!$A$7:$L180,6)))*1000</f>
        <v>10754.2299971322</v>
      </c>
      <c r="W68" s="211" t="n">
        <f aca="false">AVERAGE(G68,H68,J68,N68,O68,S68)</f>
        <v>12730.5996494155</v>
      </c>
      <c r="X68" s="207" t="n">
        <f aca="false">X10/AVERAGE('[6]Gas Curve Summary'!$F$31:$F$42)*1000</f>
        <v>11969.0638577137</v>
      </c>
      <c r="Y68" s="207" t="n">
        <f aca="false">Y10/AVERAGE('[6]Gas Curve Summary'!$F$43:$F$54)*1000</f>
        <v>11193.1399365561</v>
      </c>
      <c r="Z68" s="207" t="n">
        <f aca="false">Z10/AVERAGE('[6]Gas Curve Summary'!$F$55:$F$66)*1000</f>
        <v>10979.6432418534</v>
      </c>
      <c r="AA68" s="207" t="n">
        <f aca="false">AA10/AVERAGE('[6]Gas Curve Summary'!$F$67:$F$114)*1000</f>
        <v>10838.8316660044</v>
      </c>
      <c r="AB68" s="207" t="n">
        <f aca="false">AB10/AVERAGE('[6]Gas Curve Summary'!$F$115:$F$124)*1000</f>
        <v>11031.6779812837</v>
      </c>
      <c r="AC68" s="210" t="n">
        <f aca="false">AVERAGE(E68,W68,X68,Y68,Z68,AA68,AB68)</f>
        <v>11300.163996305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f aca="false">(C11/(VLOOKUP(C$7,'[6]Gas Curve Summary'!$A$7:$L181,8)))*1000</f>
        <v>7337.1335504886</v>
      </c>
      <c r="D69" s="207" t="n">
        <f aca="false">(D11/(VLOOKUP(D$7,'[6]Gas Curve Summary'!$A$7:$L181,8)))*1000</f>
        <v>12828.407224959</v>
      </c>
      <c r="E69" s="211" t="n">
        <f aca="false">AVERAGE(C69:D69)</f>
        <v>10082.7703877238</v>
      </c>
      <c r="F69" s="207" t="n">
        <f aca="false">AVERAGE(G69,H69)</f>
        <v>12222.8313755715</v>
      </c>
      <c r="G69" s="207" t="n">
        <f aca="false">(G11/(VLOOKUP(G$7,'[6]Gas Curve Summary'!$A$7:$L181,8)))*1000</f>
        <v>12453.0428249437</v>
      </c>
      <c r="H69" s="207" t="n">
        <f aca="false">(H11/(VLOOKUP(H$7,'[6]Gas Curve Summary'!$A$7:$L181,8)))*1000</f>
        <v>11992.6199261993</v>
      </c>
      <c r="I69" s="207" t="e">
        <f aca="false">(I11/(VLOOKUP(I$7,'[6]Gas Curve Summary'!$A$7:$L181,8)))*1000</f>
        <v>#VALUE!</v>
      </c>
      <c r="J69" s="207" t="n">
        <f aca="false">(J11/(VLOOKUP(J$7,'[6]Gas Curve Summary'!$A$7:$L181,8)))*1000</f>
        <v>11953.6794919686</v>
      </c>
      <c r="K69" s="207" t="n">
        <f aca="false">(K11/(VLOOKUP(K$7,'[6]Gas Curve Summary'!$A$7:$L181,8)))*1000</f>
        <v>10719.53010279</v>
      </c>
      <c r="L69" s="207" t="n">
        <f aca="false">(L11/(VLOOKUP(L$7,'[6]Gas Curve Summary'!$A$7:$L181,8)))*1000</f>
        <v>10331.9057815846</v>
      </c>
      <c r="M69" s="207" t="n">
        <f aca="false">(M11/(VLOOKUP(M$7,'[6]Gas Curve Summary'!$A$7:$L181,8)))*1000</f>
        <v>11968.264686023</v>
      </c>
      <c r="N69" s="207" t="n">
        <f aca="false">AVERAGE(K69:M69)</f>
        <v>11006.5668567992</v>
      </c>
      <c r="O69" s="207" t="n">
        <f aca="false">AVERAGE(P69:R69)</f>
        <v>15711.1595466919</v>
      </c>
      <c r="P69" s="207" t="n">
        <f aca="false">(P11/(VLOOKUP(P$7,'[6]Gas Curve Summary'!$A$7:$L181,8)))*1000</f>
        <v>15276.8936982814</v>
      </c>
      <c r="Q69" s="207" t="n">
        <f aca="false">(Q11/(VLOOKUP(Q$7,'[6]Gas Curve Summary'!$A$7:$L181,8)))*1000</f>
        <v>16969.0334688771</v>
      </c>
      <c r="R69" s="207" t="n">
        <f aca="false">(R11/(VLOOKUP(R$7,'[6]Gas Curve Summary'!$A$7:$L181,8)))*1000</f>
        <v>14887.5514729173</v>
      </c>
      <c r="S69" s="207" t="n">
        <f aca="false">AVERAGE(T69:V69)</f>
        <v>11271.3112504496</v>
      </c>
      <c r="T69" s="207" t="n">
        <f aca="false">(T11/(VLOOKUP(T$7,'[6]Gas Curve Summary'!$A$7:$L181,8)))*1000</f>
        <v>11967.1613514367</v>
      </c>
      <c r="U69" s="207" t="n">
        <f aca="false">(U11/(VLOOKUP(U$7,'[6]Gas Curve Summary'!$A$7:$L181,8)))*1000</f>
        <v>11268.8296639629</v>
      </c>
      <c r="V69" s="207" t="n">
        <f aca="false">(V11/(VLOOKUP(V$7,'[6]Gas Curve Summary'!$A$7:$L181,8)))*1000</f>
        <v>10577.9427359491</v>
      </c>
      <c r="W69" s="211" t="n">
        <f aca="false">AVERAGE(G69,H69,J69,N69,O69,S69)</f>
        <v>12398.0633161754</v>
      </c>
      <c r="X69" s="207" t="n">
        <f aca="false">X11/AVERAGE('[6]Gas Curve Summary'!$H$31:$H$42)*1000</f>
        <v>11204.4144783176</v>
      </c>
      <c r="Y69" s="207" t="n">
        <f aca="false">Y11/AVERAGE('[6]Gas Curve Summary'!$H$43:$H$54)*1000</f>
        <v>10511.0066333181</v>
      </c>
      <c r="Z69" s="207" t="n">
        <f aca="false">Z11/AVERAGE('[6]Gas Curve Summary'!$H$55:$H$66)*1000</f>
        <v>10373.3919693284</v>
      </c>
      <c r="AA69" s="207" t="n">
        <f aca="false">AA11/AVERAGE('[6]Gas Curve Summary'!$H$67:$H$114)*1000</f>
        <v>9937.35608603822</v>
      </c>
      <c r="AB69" s="207" t="n">
        <f aca="false">AB11/AVERAGE('[6]Gas Curve Summary'!$H$115:$H$124)*1000</f>
        <v>9605.5657107337</v>
      </c>
      <c r="AC69" s="210" t="n">
        <f aca="false">AVERAGE(E69,W69,X69,Y69,Z69,AA69,AB69)</f>
        <v>10587.5097973765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f aca="false">(C12/(VLOOKUP(C$7,'[6]Gas Curve Summary'!$A$7:$L182,12)))*1000</f>
        <v>7019.6608100503</v>
      </c>
      <c r="D70" s="207" t="n">
        <f aca="false">(D12/(VLOOKUP(D$7,'[6]Gas Curve Summary'!$A$7:$L182,12)))*1000</f>
        <v>12917.2616547669</v>
      </c>
      <c r="E70" s="211" t="n">
        <f aca="false">AVERAGE(C70:D70)</f>
        <v>9968.46123240861</v>
      </c>
      <c r="F70" s="207" t="n">
        <f aca="false">AVERAGE(G70,H70)</f>
        <v>11937.8609567397</v>
      </c>
      <c r="G70" s="207" t="n">
        <f aca="false">(G12/(VLOOKUP(G$7,'[6]Gas Curve Summary'!$A$7:$L182,12)))*1000</f>
        <v>12090.0076277651</v>
      </c>
      <c r="H70" s="207" t="n">
        <f aca="false">(H12/(VLOOKUP(H$7,'[6]Gas Curve Summary'!$A$7:$L182,12)))*1000</f>
        <v>11785.7142857143</v>
      </c>
      <c r="I70" s="207" t="e">
        <f aca="false">(I12/(VLOOKUP(I$7,'[6]Gas Curve Summary'!$A$7:$L182,12)))*1000</f>
        <v>#DIV/0!</v>
      </c>
      <c r="J70" s="207" t="n">
        <f aca="false">(J12/(VLOOKUP(J$7,'[6]Gas Curve Summary'!$A$7:$L182,12)))*1000</f>
        <v>11816.1094224924</v>
      </c>
      <c r="K70" s="207" t="n">
        <f aca="false">(K12/(VLOOKUP(K$7,'[6]Gas Curve Summary'!$A$7:$L182,12)))*1000</f>
        <v>10624.3154435926</v>
      </c>
      <c r="L70" s="207" t="n">
        <f aca="false">(L12/(VLOOKUP(L$7,'[6]Gas Curve Summary'!$A$7:$L182,12)))*1000</f>
        <v>10295.1635846373</v>
      </c>
      <c r="M70" s="207" t="n">
        <f aca="false">(M12/(VLOOKUP(M$7,'[6]Gas Curve Summary'!$A$7:$L182,12)))*1000</f>
        <v>12236.7966862271</v>
      </c>
      <c r="N70" s="207" t="n">
        <f aca="false">AVERAGE(K70:M70)</f>
        <v>11052.091904819</v>
      </c>
      <c r="O70" s="207" t="n">
        <f aca="false">AVERAGE(P70:R70)</f>
        <v>15850.7440193604</v>
      </c>
      <c r="P70" s="207" t="n">
        <f aca="false">(P12/(VLOOKUP(P$7,'[6]Gas Curve Summary'!$A$7:$L182,12)))*1000</f>
        <v>15355.8661033474</v>
      </c>
      <c r="Q70" s="207" t="n">
        <f aca="false">(Q12/(VLOOKUP(Q$7,'[6]Gas Curve Summary'!$A$7:$L182,12)))*1000</f>
        <v>17293.5926043991</v>
      </c>
      <c r="R70" s="207" t="n">
        <f aca="false">(R12/(VLOOKUP(R$7,'[6]Gas Curve Summary'!$A$7:$L182,12)))*1000</f>
        <v>14902.7733503347</v>
      </c>
      <c r="S70" s="207" t="n">
        <f aca="false">AVERAGE(T70:V70)</f>
        <v>11445.9378366449</v>
      </c>
      <c r="T70" s="207" t="n">
        <f aca="false">(T12/(VLOOKUP(T$7,'[6]Gas Curve Summary'!$A$7:$L182,12)))*1000</f>
        <v>12159.1273660571</v>
      </c>
      <c r="U70" s="207" t="n">
        <f aca="false">(U12/(VLOOKUP(U$7,'[6]Gas Curve Summary'!$A$7:$L182,12)))*1000</f>
        <v>11121.1301472798</v>
      </c>
      <c r="V70" s="207" t="n">
        <f aca="false">(V12/(VLOOKUP(V$7,'[6]Gas Curve Summary'!$A$7:$L182,12)))*1000</f>
        <v>11057.5559965977</v>
      </c>
      <c r="W70" s="211" t="n">
        <f aca="false">AVERAGE(G70,H70,J70,N70,O70,S70)</f>
        <v>12340.100849466</v>
      </c>
      <c r="X70" s="207" t="n">
        <f aca="false">X12/AVERAGE('[6]Gas Curve Summary'!$L$31:$L$42)*1000</f>
        <v>11517.3579055549</v>
      </c>
      <c r="Y70" s="207" t="n">
        <f aca="false">Y12/AVERAGE('[6]Gas Curve Summary'!$L$43:$L$54)*1000</f>
        <v>10762.7824907383</v>
      </c>
      <c r="Z70" s="207" t="n">
        <f aca="false">Z12/AVERAGE('[6]Gas Curve Summary'!$L$55:$L$66)*1000</f>
        <v>10681.8131997944</v>
      </c>
      <c r="AA70" s="207" t="n">
        <f aca="false">AA12/AVERAGE('[6]Gas Curve Summary'!$L$67:$L$114)*1000</f>
        <v>10206.6838352822</v>
      </c>
      <c r="AB70" s="207" t="n">
        <f aca="false">AB12/AVERAGE('[6]Gas Curve Summary'!$L$115:$L$124)*1000</f>
        <v>9822.52621241082</v>
      </c>
      <c r="AC70" s="210" t="n">
        <f aca="false">AVERAGE(E70,W70,X70,Y70,Z70,AA70,AB70)</f>
        <v>10757.1036750936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f aca="false">(C13/(VLOOKUP(C$7,'[6]Gas Curve Summary'!$A$7:$L183,12)))*1000</f>
        <v>7455.25423728814</v>
      </c>
      <c r="D71" s="207" t="n">
        <f aca="false">(D13/(VLOOKUP(D$7,'[6]Gas Curve Summary'!$A$7:$L183,12)))*1000</f>
        <v>12284.7543049139</v>
      </c>
      <c r="E71" s="211" t="n">
        <f aca="false">AVERAGE(C71:D71)</f>
        <v>9870.00427110102</v>
      </c>
      <c r="F71" s="207" t="n">
        <f aca="false">AVERAGE(G71,H71)</f>
        <v>11937.8609567397</v>
      </c>
      <c r="G71" s="207" t="n">
        <f aca="false">(G13/(VLOOKUP(G$7,'[6]Gas Curve Summary'!$A$7:$L183,12)))*1000</f>
        <v>12090.0076277651</v>
      </c>
      <c r="H71" s="207" t="n">
        <f aca="false">(H13/(VLOOKUP(H$7,'[6]Gas Curve Summary'!$A$7:$L183,12)))*1000</f>
        <v>11785.7142857143</v>
      </c>
      <c r="I71" s="207" t="e">
        <f aca="false">(I13/(VLOOKUP(I$7,'[6]Gas Curve Summary'!$A$7:$L183,12)))*1000</f>
        <v>#DIV/0!</v>
      </c>
      <c r="J71" s="207" t="n">
        <f aca="false">(J13/(VLOOKUP(J$7,'[6]Gas Curve Summary'!$A$7:$L183,12)))*1000</f>
        <v>11816.1094224924</v>
      </c>
      <c r="K71" s="207" t="n">
        <f aca="false">(K13/(VLOOKUP(K$7,'[6]Gas Curve Summary'!$A$7:$L183,12)))*1000</f>
        <v>10624.3154435926</v>
      </c>
      <c r="L71" s="207" t="n">
        <f aca="false">(L13/(VLOOKUP(L$7,'[6]Gas Curve Summary'!$A$7:$L183,12)))*1000</f>
        <v>11646.5149359886</v>
      </c>
      <c r="M71" s="207" t="n">
        <f aca="false">(M13/(VLOOKUP(M$7,'[6]Gas Curve Summary'!$A$7:$L183,12)))*1000</f>
        <v>13375.9061097687</v>
      </c>
      <c r="N71" s="207" t="n">
        <f aca="false">AVERAGE(K71:M71)</f>
        <v>11882.24549645</v>
      </c>
      <c r="O71" s="207" t="n">
        <f aca="false">AVERAGE(P71:R71)</f>
        <v>15957.0026528744</v>
      </c>
      <c r="P71" s="207" t="n">
        <f aca="false">(P13/(VLOOKUP(P$7,'[6]Gas Curve Summary'!$A$7:$L183,12)))*1000</f>
        <v>15355.8661033474</v>
      </c>
      <c r="Q71" s="207" t="n">
        <f aca="false">(Q13/(VLOOKUP(Q$7,'[6]Gas Curve Summary'!$A$7:$L183,12)))*1000</f>
        <v>17612.368504941</v>
      </c>
      <c r="R71" s="207" t="n">
        <f aca="false">(R13/(VLOOKUP(R$7,'[6]Gas Curve Summary'!$A$7:$L183,12)))*1000</f>
        <v>14902.7733503347</v>
      </c>
      <c r="S71" s="207" t="n">
        <f aca="false">AVERAGE(T71:V71)</f>
        <v>11456.6318800627</v>
      </c>
      <c r="T71" s="207" t="n">
        <f aca="false">(T13/(VLOOKUP(T$7,'[6]Gas Curve Summary'!$A$7:$L183,12)))*1000</f>
        <v>12191.2094963106</v>
      </c>
      <c r="U71" s="207" t="n">
        <f aca="false">(U13/(VLOOKUP(U$7,'[6]Gas Curve Summary'!$A$7:$L183,12)))*1000</f>
        <v>11121.1301472798</v>
      </c>
      <c r="V71" s="207" t="n">
        <f aca="false">(V13/(VLOOKUP(V$7,'[6]Gas Curve Summary'!$A$7:$L183,12)))*1000</f>
        <v>11057.5559965977</v>
      </c>
      <c r="W71" s="211" t="n">
        <f aca="false">AVERAGE(G71,H71,J71,N71,O71,S71)</f>
        <v>12497.9518942265</v>
      </c>
      <c r="X71" s="207" t="n">
        <f aca="false">X13/AVERAGE('[6]Gas Curve Summary'!$L$31:$L$42)*1000</f>
        <v>11897.0893065547</v>
      </c>
      <c r="Y71" s="207" t="n">
        <f aca="false">Y13/AVERAGE('[6]Gas Curve Summary'!$L$43:$L$54)*1000</f>
        <v>11064.560209979</v>
      </c>
      <c r="Z71" s="207" t="n">
        <f aca="false">Z13/AVERAGE('[6]Gas Curve Summary'!$L$55:$L$66)*1000</f>
        <v>11022.3471443151</v>
      </c>
      <c r="AA71" s="207" t="n">
        <f aca="false">AA13/AVERAGE('[6]Gas Curve Summary'!$L$67:$L$114)*1000</f>
        <v>10531.0055564856</v>
      </c>
      <c r="AB71" s="207" t="n">
        <f aca="false">AB13/AVERAGE('[6]Gas Curve Summary'!$L$115:$L$124)*1000</f>
        <v>10128.3810815016</v>
      </c>
      <c r="AC71" s="210" t="n">
        <f aca="false">AVERAGE(E71,W71,X71,Y71,Z71,AA71,AB71)</f>
        <v>11001.6199234519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f aca="false">(C14/(VLOOKUP(C$7,'[6]Gas Curve Summary'!$A$7:$L184,10)))*1000</f>
        <v>7330.85501858736</v>
      </c>
      <c r="D72" s="207" t="n">
        <f aca="false">(D14/(VLOOKUP(D$7,'[6]Gas Curve Summary'!$A$7:$L184,10)))*1000</f>
        <v>12553.292278541</v>
      </c>
      <c r="E72" s="211" t="n">
        <f aca="false">AVERAGE(C72:D72)</f>
        <v>9942.07364856417</v>
      </c>
      <c r="F72" s="207" t="n">
        <f aca="false">AVERAGE(G72,H72)</f>
        <v>11845.599169661</v>
      </c>
      <c r="G72" s="207" t="n">
        <f aca="false">(G14/(VLOOKUP(G$7,'[6]Gas Curve Summary'!$A$7:$L184,10)))*1000</f>
        <v>12098.4564038381</v>
      </c>
      <c r="H72" s="207" t="n">
        <f aca="false">(H14/(VLOOKUP(H$7,'[6]Gas Curve Summary'!$A$7:$L184,10)))*1000</f>
        <v>11592.7419354839</v>
      </c>
      <c r="I72" s="207" t="e">
        <f aca="false">(I14/(VLOOKUP(I$7,'[6]Gas Curve Summary'!$A$7:$L184,10)))*1000</f>
        <v>#VALUE!</v>
      </c>
      <c r="J72" s="207" t="n">
        <f aca="false">(J14/(VLOOKUP(J$7,'[6]Gas Curve Summary'!$A$7:$L184,10)))*1000</f>
        <v>11677.4979691308</v>
      </c>
      <c r="K72" s="207" t="n">
        <f aca="false">(K14/(VLOOKUP(K$7,'[6]Gas Curve Summary'!$A$7:$L184,10)))*1000</f>
        <v>11963.696369637</v>
      </c>
      <c r="L72" s="207" t="n">
        <f aca="false">(L14/(VLOOKUP(L$7,'[6]Gas Curve Summary'!$A$7:$L184,10)))*1000</f>
        <v>13072.5577624645</v>
      </c>
      <c r="M72" s="207" t="n">
        <f aca="false">(M14/(VLOOKUP(M$7,'[6]Gas Curve Summary'!$A$7:$L184,10)))*1000</f>
        <v>16388.557806913</v>
      </c>
      <c r="N72" s="207" t="n">
        <f aca="false">AVERAGE(K72:M72)</f>
        <v>13808.2706463382</v>
      </c>
      <c r="O72" s="207" t="n">
        <f aca="false">AVERAGE(P72:R72)</f>
        <v>20257.7395751685</v>
      </c>
      <c r="P72" s="207" t="n">
        <f aca="false">(P14/(VLOOKUP(P$7,'[6]Gas Curve Summary'!$A$7:$L184,10)))*1000</f>
        <v>20713.4637514384</v>
      </c>
      <c r="Q72" s="207" t="n">
        <f aca="false">(Q14/(VLOOKUP(Q$7,'[6]Gas Curve Summary'!$A$7:$L184,10)))*1000</f>
        <v>22624.4343891403</v>
      </c>
      <c r="R72" s="207" t="n">
        <f aca="false">(R14/(VLOOKUP(R$7,'[6]Gas Curve Summary'!$A$7:$L184,10)))*1000</f>
        <v>17435.3205849269</v>
      </c>
      <c r="S72" s="207" t="n">
        <f aca="false">AVERAGE(T72:V72)</f>
        <v>12006.7952071824</v>
      </c>
      <c r="T72" s="207" t="n">
        <f aca="false">(T14/(VLOOKUP(T$7,'[6]Gas Curve Summary'!$A$7:$L184,10)))*1000</f>
        <v>13508.5122131754</v>
      </c>
      <c r="U72" s="207" t="n">
        <f aca="false">(U14/(VLOOKUP(U$7,'[6]Gas Curve Summary'!$A$7:$L184,10)))*1000</f>
        <v>11416.2806088683</v>
      </c>
      <c r="V72" s="207" t="n">
        <f aca="false">(V14/(VLOOKUP(V$7,'[6]Gas Curve Summary'!$A$7:$L184,10)))*1000</f>
        <v>11095.5927995034</v>
      </c>
      <c r="W72" s="211" t="n">
        <f aca="false">AVERAGE(G72,H72,J72,N72,O72,S72)</f>
        <v>13573.583622857</v>
      </c>
      <c r="X72" s="207" t="n">
        <f aca="false">X14/AVERAGE('[6]Gas Curve Summary'!$J$31:$J$42)*1000</f>
        <v>12823.79121498</v>
      </c>
      <c r="Y72" s="207" t="n">
        <f aca="false">Y14/AVERAGE('[6]Gas Curve Summary'!$J$43:$J$54)*1000</f>
        <v>11782.3647203628</v>
      </c>
      <c r="Z72" s="207" t="n">
        <f aca="false">Z14/AVERAGE('[6]Gas Curve Summary'!$J$55:$J$66)*1000</f>
        <v>11673.7976586145</v>
      </c>
      <c r="AA72" s="207" t="n">
        <f aca="false">AA14/AVERAGE('[6]Gas Curve Summary'!$J$67:$J$114)*1000</f>
        <v>11081.5551700482</v>
      </c>
      <c r="AB72" s="207" t="n">
        <f aca="false">AB14/AVERAGE('[6]Gas Curve Summary'!$J$115:$J$124)*1000</f>
        <v>10681.0310778745</v>
      </c>
      <c r="AC72" s="210" t="n">
        <f aca="false">AVERAGE(E72,W72,X72,Y72,Z72,AA72,AB72)</f>
        <v>11651.1710161859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f aca="false">(C15/(VLOOKUP(C$7,'[6]Gas Curve Summary'!$A$7:$L185,10)))*1000</f>
        <v>7702.60223048327</v>
      </c>
      <c r="D73" s="212" t="n">
        <f aca="false">(D15/(VLOOKUP(D$7,'[6]Gas Curve Summary'!$A$7:$L185,10)))*1000</f>
        <v>13027.0014211274</v>
      </c>
      <c r="E73" s="213" t="n">
        <f aca="false">AVERAGE(C73:D73)</f>
        <v>10364.8018258053</v>
      </c>
      <c r="F73" s="212" t="n">
        <f aca="false">AVERAGE(G73,H73)</f>
        <v>12410.5064125856</v>
      </c>
      <c r="G73" s="212" t="n">
        <f aca="false">(G15/(VLOOKUP(G$7,'[6]Gas Curve Summary'!$A$7:$L185,10)))*1000</f>
        <v>12724.2386316229</v>
      </c>
      <c r="H73" s="212" t="n">
        <f aca="false">(H15/(VLOOKUP(H$7,'[6]Gas Curve Summary'!$A$7:$L185,10)))*1000</f>
        <v>12096.7741935484</v>
      </c>
      <c r="I73" s="212" t="e">
        <f aca="false">(I15/(VLOOKUP(I$7,'[6]Gas Curve Summary'!$A$7:$L185,10)))*1000</f>
        <v>#VALUE!</v>
      </c>
      <c r="J73" s="212" t="n">
        <f aca="false">(J15/(VLOOKUP(J$7,'[6]Gas Curve Summary'!$A$7:$L185,10)))*1000</f>
        <v>12185.2152721365</v>
      </c>
      <c r="K73" s="212" t="n">
        <f aca="false">(K15/(VLOOKUP(K$7,'[6]Gas Curve Summary'!$A$7:$L185,10)))*1000</f>
        <v>12788.7788778878</v>
      </c>
      <c r="L73" s="212" t="n">
        <f aca="false">(L15/(VLOOKUP(L$7,'[6]Gas Curve Summary'!$A$7:$L185,10)))*1000</f>
        <v>14288.609647345</v>
      </c>
      <c r="M73" s="212" t="n">
        <f aca="false">(M15/(VLOOKUP(M$7,'[6]Gas Curve Summary'!$A$7:$L185,10)))*1000</f>
        <v>18375.0496622964</v>
      </c>
      <c r="N73" s="212" t="n">
        <f aca="false">AVERAGE(K73:M73)</f>
        <v>15150.8127291764</v>
      </c>
      <c r="O73" s="212" t="n">
        <f aca="false">AVERAGE(P73:R73)</f>
        <v>23284.5694469395</v>
      </c>
      <c r="P73" s="212" t="n">
        <f aca="false">(P15/(VLOOKUP(P$7,'[6]Gas Curve Summary'!$A$7:$L185,10)))*1000</f>
        <v>23398.5423858842</v>
      </c>
      <c r="Q73" s="212" t="n">
        <f aca="false">(Q15/(VLOOKUP(Q$7,'[6]Gas Curve Summary'!$A$7:$L185,10)))*1000</f>
        <v>26395.173453997</v>
      </c>
      <c r="R73" s="212" t="n">
        <f aca="false">(R15/(VLOOKUP(R$7,'[6]Gas Curve Summary'!$A$7:$L185,10)))*1000</f>
        <v>20059.9925009374</v>
      </c>
      <c r="S73" s="212" t="n">
        <f aca="false">AVERAGE(T73:V73)</f>
        <v>12742.7240056771</v>
      </c>
      <c r="T73" s="212" t="n">
        <f aca="false">(T15/(VLOOKUP(T$7,'[6]Gas Curve Summary'!$A$7:$L185,10)))*1000</f>
        <v>14433.7527757217</v>
      </c>
      <c r="U73" s="212" t="n">
        <f aca="false">(U15/(VLOOKUP(U$7,'[6]Gas Curve Summary'!$A$7:$L185,10)))*1000</f>
        <v>12078.0939774983</v>
      </c>
      <c r="V73" s="212" t="n">
        <f aca="false">(V15/(VLOOKUP(V$7,'[6]Gas Curve Summary'!$A$7:$L185,10)))*1000</f>
        <v>11716.3252638113</v>
      </c>
      <c r="W73" s="213" t="n">
        <f aca="false">AVERAGE(G73,H73,J73,N73,O73,S73)</f>
        <v>14697.3890465168</v>
      </c>
      <c r="X73" s="212" t="n">
        <f aca="false">X15/AVERAGE('[6]Gas Curve Summary'!$J$31:$J$42)*1000</f>
        <v>13859.4360271666</v>
      </c>
      <c r="Y73" s="212" t="n">
        <f aca="false">Y15/AVERAGE('[6]Gas Curve Summary'!$J$43:$J$54)*1000</f>
        <v>12702.0195069801</v>
      </c>
      <c r="Z73" s="212" t="n">
        <f aca="false">Z15/AVERAGE('[6]Gas Curve Summary'!$J$55:$J$66)*1000</f>
        <v>12590.947060595</v>
      </c>
      <c r="AA73" s="212" t="n">
        <f aca="false">AA15/AVERAGE('[6]Gas Curve Summary'!$J$67:$J$114)*1000</f>
        <v>11902.2895827738</v>
      </c>
      <c r="AB73" s="212" t="n">
        <f aca="false">AB15/AVERAGE('[6]Gas Curve Summary'!$J$115:$J$124)*1000</f>
        <v>11415.3019573129</v>
      </c>
      <c r="AC73" s="214" t="n">
        <f aca="false">AVERAGE(E73,W73,X73,Y73,Z73,AA73,AB73)</f>
        <v>12504.5978581644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f aca="false">C67-C107</f>
        <v>-539.568345323742</v>
      </c>
      <c r="D87" s="207" t="n">
        <f aca="false">D67-D107</f>
        <v>-83.8222967309303</v>
      </c>
      <c r="E87" s="211" t="n">
        <f aca="false">E67-E107</f>
        <v>-311.695321027337</v>
      </c>
      <c r="F87" s="207" t="n">
        <f aca="false">F67-F107</f>
        <v>-1.60041304573315</v>
      </c>
      <c r="G87" s="207" t="n">
        <f aca="false">G67-G107</f>
        <v>91.6758342500907</v>
      </c>
      <c r="H87" s="207" t="n">
        <f aca="false">H67-H107</f>
        <v>-94.8766603415552</v>
      </c>
      <c r="I87" s="207" t="e">
        <f aca="false">I67-I107</f>
        <v>#N/A</v>
      </c>
      <c r="J87" s="207" t="n">
        <f aca="false">J67-J107</f>
        <v>203.915171288743</v>
      </c>
      <c r="K87" s="207" t="n">
        <f aca="false">K67-K107</f>
        <v>0</v>
      </c>
      <c r="L87" s="207" t="n">
        <f aca="false">L67-L107</f>
        <v>100.725221595487</v>
      </c>
      <c r="M87" s="207" t="n">
        <f aca="false">M67-M107</f>
        <v>197.472353870458</v>
      </c>
      <c r="N87" s="207" t="n">
        <f aca="false">N67-N107</f>
        <v>99.3991918219817</v>
      </c>
      <c r="O87" s="207" t="n">
        <f aca="false">O67-O107</f>
        <v>0</v>
      </c>
      <c r="P87" s="207" t="n">
        <f aca="false">P67-P107</f>
        <v>0</v>
      </c>
      <c r="Q87" s="207" t="n">
        <f aca="false">Q67-Q107</f>
        <v>0</v>
      </c>
      <c r="R87" s="207" t="n">
        <f aca="false">R67-R107</f>
        <v>0</v>
      </c>
      <c r="S87" s="207" t="n">
        <f aca="false">S67-S107</f>
        <v>-368.971356030697</v>
      </c>
      <c r="T87" s="207" t="n">
        <f aca="false">T67-T107</f>
        <v>-179.40437746681</v>
      </c>
      <c r="U87" s="207" t="n">
        <f aca="false">U67-U107</f>
        <v>-391.604010025061</v>
      </c>
      <c r="V87" s="207" t="n">
        <f aca="false">V67-V107</f>
        <v>-535.905680600215</v>
      </c>
      <c r="W87" s="211" t="n">
        <f aca="false">W67-W107</f>
        <v>-11.4763031685725</v>
      </c>
      <c r="X87" s="207" t="n">
        <f aca="false">X67-X107</f>
        <v>55.4482285171107</v>
      </c>
      <c r="Y87" s="207" t="n">
        <f aca="false">Y67-Y107</f>
        <v>49.6077080861978</v>
      </c>
      <c r="Z87" s="215" t="n">
        <f aca="false">Z67-Z107</f>
        <v>54.3156366543735</v>
      </c>
      <c r="AA87" s="215" t="n">
        <f aca="false">AA67-AA107</f>
        <v>48.5307673727311</v>
      </c>
      <c r="AB87" s="207" t="n">
        <f aca="false">AB67-AB107</f>
        <v>46.4213624386593</v>
      </c>
      <c r="AC87" s="220" t="n">
        <f aca="false">AC67-AC107</f>
        <v>-9.83541730383149</v>
      </c>
    </row>
    <row r="88" customFormat="false" ht="11.25" hidden="false" customHeight="false" outlineLevel="0" collapsed="false">
      <c r="A88" s="166" t="s">
        <v>179</v>
      </c>
      <c r="B88" s="167"/>
      <c r="C88" s="207" t="n">
        <f aca="false">C68-C108</f>
        <v>-609.965635738831</v>
      </c>
      <c r="D88" s="207" t="n">
        <f aca="false">D68-D108</f>
        <v>-93.9769329346436</v>
      </c>
      <c r="E88" s="211" t="n">
        <f aca="false">E68-E108</f>
        <v>-351.971284336738</v>
      </c>
      <c r="F88" s="207" t="n">
        <f aca="false">F68-F108</f>
        <v>-305.762506595569</v>
      </c>
      <c r="G88" s="207" t="n">
        <f aca="false">G68-G108</f>
        <v>-193.274062620796</v>
      </c>
      <c r="H88" s="207" t="n">
        <f aca="false">H68-H108</f>
        <v>-418.250950570342</v>
      </c>
      <c r="I88" s="207" t="e">
        <f aca="false">I68-I108</f>
        <v>#N/A</v>
      </c>
      <c r="J88" s="207" t="n">
        <f aca="false">J68-J108</f>
        <v>-96.4506172839501</v>
      </c>
      <c r="K88" s="207" t="n">
        <f aca="false">K68-K108</f>
        <v>0</v>
      </c>
      <c r="L88" s="207" t="n">
        <f aca="false">L68-L108</f>
        <v>96.264921062766</v>
      </c>
      <c r="M88" s="207" t="n">
        <f aca="false">M68-M108</f>
        <v>188.893086513033</v>
      </c>
      <c r="N88" s="207" t="n">
        <f aca="false">N68-N108</f>
        <v>95.0526691919349</v>
      </c>
      <c r="O88" s="207" t="n">
        <f aca="false">O68-O108</f>
        <v>0</v>
      </c>
      <c r="P88" s="207" t="n">
        <f aca="false">P68-P108</f>
        <v>0</v>
      </c>
      <c r="Q88" s="207" t="n">
        <f aca="false">Q68-Q108</f>
        <v>0</v>
      </c>
      <c r="R88" s="207" t="n">
        <f aca="false">R68-R108</f>
        <v>0</v>
      </c>
      <c r="S88" s="207" t="n">
        <f aca="false">S68-S108</f>
        <v>-267.709114855657</v>
      </c>
      <c r="T88" s="207" t="n">
        <f aca="false">T68-T108</f>
        <v>0</v>
      </c>
      <c r="U88" s="207" t="n">
        <f aca="false">U68-U108</f>
        <v>-229.568411386592</v>
      </c>
      <c r="V88" s="207" t="n">
        <f aca="false">V68-V108</f>
        <v>-573.558933180386</v>
      </c>
      <c r="W88" s="211" t="n">
        <f aca="false">W68-W108</f>
        <v>-146.7720126898</v>
      </c>
      <c r="X88" s="207" t="n">
        <f aca="false">X68-X108</f>
        <v>46.7974225419584</v>
      </c>
      <c r="Y88" s="207" t="n">
        <f aca="false">Y68-Y108</f>
        <v>38.4953326936538</v>
      </c>
      <c r="Z88" s="207" t="n">
        <f aca="false">Z68-Z108</f>
        <v>46.0632658436098</v>
      </c>
      <c r="AA88" s="207" t="n">
        <f aca="false">AA68-AA108</f>
        <v>-18.6542218144332</v>
      </c>
      <c r="AB88" s="207" t="n">
        <f aca="false">AB68-AB108</f>
        <v>-18.0197799542693</v>
      </c>
      <c r="AC88" s="210" t="n">
        <f aca="false">AC68-AC108</f>
        <v>-57.7230396737195</v>
      </c>
    </row>
    <row r="89" customFormat="false" ht="11.25" hidden="false" customHeight="false" outlineLevel="0" collapsed="false">
      <c r="A89" s="166" t="s">
        <v>77</v>
      </c>
      <c r="B89" s="136"/>
      <c r="C89" s="207" t="n">
        <f aca="false">C69-C109</f>
        <v>-806.188925081434</v>
      </c>
      <c r="D89" s="207" t="n">
        <f aca="false">D69-D109</f>
        <v>0</v>
      </c>
      <c r="E89" s="211" t="n">
        <f aca="false">E69-E109</f>
        <v>-403.094462540717</v>
      </c>
      <c r="F89" s="207" t="n">
        <f aca="false">F69-F109</f>
        <v>0</v>
      </c>
      <c r="G89" s="207" t="n">
        <f aca="false">G69-G109</f>
        <v>0</v>
      </c>
      <c r="H89" s="207" t="n">
        <f aca="false">H69-H109</f>
        <v>0</v>
      </c>
      <c r="I89" s="207" t="e">
        <f aca="false">I69-I109</f>
        <v>#N/A</v>
      </c>
      <c r="J89" s="207" t="n">
        <f aca="false">J69-J109</f>
        <v>0</v>
      </c>
      <c r="K89" s="207" t="n">
        <f aca="false">K69-K109</f>
        <v>0</v>
      </c>
      <c r="L89" s="207" t="n">
        <f aca="false">L69-L109</f>
        <v>0</v>
      </c>
      <c r="M89" s="207" t="n">
        <f aca="false">M69-M109</f>
        <v>0</v>
      </c>
      <c r="N89" s="207" t="n">
        <f aca="false">N69-N109</f>
        <v>0</v>
      </c>
      <c r="O89" s="207" t="n">
        <f aca="false">O69-O109</f>
        <v>0</v>
      </c>
      <c r="P89" s="207" t="n">
        <f aca="false">P69-P109</f>
        <v>0</v>
      </c>
      <c r="Q89" s="207" t="n">
        <f aca="false">Q69-Q109</f>
        <v>0</v>
      </c>
      <c r="R89" s="207" t="n">
        <f aca="false">R69-R109</f>
        <v>0</v>
      </c>
      <c r="S89" s="207" t="n">
        <f aca="false">S69-S109</f>
        <v>0</v>
      </c>
      <c r="T89" s="207" t="n">
        <f aca="false">T69-T109</f>
        <v>0</v>
      </c>
      <c r="U89" s="207" t="n">
        <f aca="false">U69-U109</f>
        <v>0</v>
      </c>
      <c r="V89" s="207" t="n">
        <f aca="false">V69-V109</f>
        <v>0</v>
      </c>
      <c r="W89" s="211" t="n">
        <f aca="false">W69-W109</f>
        <v>0</v>
      </c>
      <c r="X89" s="207" t="n">
        <f aca="false">X69-X109</f>
        <v>0</v>
      </c>
      <c r="Y89" s="207" t="n">
        <f aca="false">Y69-Y109</f>
        <v>0</v>
      </c>
      <c r="Z89" s="207" t="n">
        <f aca="false">Z69-Z109</f>
        <v>0</v>
      </c>
      <c r="AA89" s="207" t="n">
        <f aca="false">AA69-AA109</f>
        <v>0</v>
      </c>
      <c r="AB89" s="207" t="n">
        <f aca="false">AB69-AB109</f>
        <v>0</v>
      </c>
      <c r="AC89" s="210" t="n">
        <f aca="false">AC69-AC109</f>
        <v>-57.5849232201035</v>
      </c>
    </row>
    <row r="90" customFormat="false" ht="11.25" hidden="false" customHeight="false" outlineLevel="0" collapsed="false">
      <c r="A90" s="166" t="s">
        <v>181</v>
      </c>
      <c r="B90" s="136"/>
      <c r="C90" s="207" t="n">
        <f aca="false">C70-C110</f>
        <v>-16.7796351545921</v>
      </c>
      <c r="D90" s="207" t="n">
        <f aca="false">D70-D110</f>
        <v>-193.196136077277</v>
      </c>
      <c r="E90" s="211" t="n">
        <f aca="false">E70-E110</f>
        <v>-104.987885615934</v>
      </c>
      <c r="F90" s="207" t="n">
        <f aca="false">F70-F110</f>
        <v>0</v>
      </c>
      <c r="G90" s="207" t="n">
        <f aca="false">G70-G110</f>
        <v>0</v>
      </c>
      <c r="H90" s="207" t="n">
        <f aca="false">H70-H110</f>
        <v>0</v>
      </c>
      <c r="I90" s="207" t="e">
        <f aca="false">I70-I110</f>
        <v>#N/A</v>
      </c>
      <c r="J90" s="207" t="n">
        <f aca="false">J70-J110</f>
        <v>0</v>
      </c>
      <c r="K90" s="207" t="n">
        <f aca="false">K70-K110</f>
        <v>0</v>
      </c>
      <c r="L90" s="207" t="n">
        <f aca="false">L70-L110</f>
        <v>0</v>
      </c>
      <c r="M90" s="207" t="n">
        <f aca="false">M70-M110</f>
        <v>0</v>
      </c>
      <c r="N90" s="207" t="n">
        <f aca="false">N70-N110</f>
        <v>0</v>
      </c>
      <c r="O90" s="207" t="n">
        <f aca="false">O70-O110</f>
        <v>0</v>
      </c>
      <c r="P90" s="207" t="n">
        <f aca="false">P70-P110</f>
        <v>0</v>
      </c>
      <c r="Q90" s="207" t="n">
        <f aca="false">Q70-Q110</f>
        <v>0</v>
      </c>
      <c r="R90" s="207" t="n">
        <f aca="false">R70-R110</f>
        <v>0</v>
      </c>
      <c r="S90" s="207" t="n">
        <f aca="false">S70-S110</f>
        <v>0</v>
      </c>
      <c r="T90" s="207" t="n">
        <f aca="false">T70-T110</f>
        <v>0</v>
      </c>
      <c r="U90" s="207" t="n">
        <f aca="false">U70-U110</f>
        <v>0</v>
      </c>
      <c r="V90" s="207" t="n">
        <f aca="false">V70-V110</f>
        <v>0</v>
      </c>
      <c r="W90" s="211" t="n">
        <f aca="false">W70-W110</f>
        <v>0</v>
      </c>
      <c r="X90" s="207" t="n">
        <f aca="false">X70-X110</f>
        <v>0</v>
      </c>
      <c r="Y90" s="207" t="n">
        <f aca="false">Y70-Y110</f>
        <v>0</v>
      </c>
      <c r="Z90" s="207" t="n">
        <f aca="false">Z70-Z110</f>
        <v>0</v>
      </c>
      <c r="AA90" s="207" t="n">
        <f aca="false">AA70-AA110</f>
        <v>0</v>
      </c>
      <c r="AB90" s="207" t="n">
        <f aca="false">AB70-AB110</f>
        <v>0</v>
      </c>
      <c r="AC90" s="210" t="n">
        <f aca="false">AC70-AC110</f>
        <v>-14.9982693737056</v>
      </c>
    </row>
    <row r="91" customFormat="false" ht="11.25" hidden="false" customHeight="false" outlineLevel="0" collapsed="false">
      <c r="A91" s="166" t="s">
        <v>78</v>
      </c>
      <c r="B91" s="167"/>
      <c r="C91" s="207" t="n">
        <f aca="false">C71-C111</f>
        <v>-561.694915254238</v>
      </c>
      <c r="D91" s="207" t="n">
        <f aca="false">D71-D111</f>
        <v>0</v>
      </c>
      <c r="E91" s="211" t="n">
        <f aca="false">E71-E111</f>
        <v>-280.84745762712</v>
      </c>
      <c r="F91" s="207" t="n">
        <f aca="false">F71-F111</f>
        <v>0</v>
      </c>
      <c r="G91" s="207" t="n">
        <f aca="false">G71-G111</f>
        <v>0</v>
      </c>
      <c r="H91" s="207" t="n">
        <f aca="false">H71-H111</f>
        <v>0</v>
      </c>
      <c r="I91" s="207" t="e">
        <f aca="false">I71-I111</f>
        <v>#N/A</v>
      </c>
      <c r="J91" s="207" t="n">
        <f aca="false">J71-J111</f>
        <v>0</v>
      </c>
      <c r="K91" s="207" t="n">
        <f aca="false">K71-K111</f>
        <v>0</v>
      </c>
      <c r="L91" s="207" t="n">
        <f aca="false">L71-L111</f>
        <v>0</v>
      </c>
      <c r="M91" s="207" t="n">
        <f aca="false">M71-M111</f>
        <v>0</v>
      </c>
      <c r="N91" s="207" t="n">
        <f aca="false">N71-N111</f>
        <v>0</v>
      </c>
      <c r="O91" s="207" t="n">
        <f aca="false">O71-O111</f>
        <v>0</v>
      </c>
      <c r="P91" s="207" t="n">
        <f aca="false">P71-P111</f>
        <v>0</v>
      </c>
      <c r="Q91" s="207" t="n">
        <f aca="false">Q71-Q111</f>
        <v>0</v>
      </c>
      <c r="R91" s="207" t="n">
        <f aca="false">R71-R111</f>
        <v>0</v>
      </c>
      <c r="S91" s="207" t="n">
        <f aca="false">S71-S111</f>
        <v>0</v>
      </c>
      <c r="T91" s="207" t="n">
        <f aca="false">T71-T111</f>
        <v>0</v>
      </c>
      <c r="U91" s="207" t="n">
        <f aca="false">U71-U111</f>
        <v>0</v>
      </c>
      <c r="V91" s="207" t="n">
        <f aca="false">V71-V111</f>
        <v>0</v>
      </c>
      <c r="W91" s="211" t="n">
        <f aca="false">W71-W111</f>
        <v>0</v>
      </c>
      <c r="X91" s="207" t="n">
        <f aca="false">X71-X111</f>
        <v>0</v>
      </c>
      <c r="Y91" s="207" t="n">
        <f aca="false">Y71-Y111</f>
        <v>0</v>
      </c>
      <c r="Z91" s="207" t="n">
        <f aca="false">Z71-Z111</f>
        <v>0</v>
      </c>
      <c r="AA91" s="207" t="n">
        <f aca="false">AA71-AA111</f>
        <v>0</v>
      </c>
      <c r="AB91" s="207" t="n">
        <f aca="false">AB71-AB111</f>
        <v>0</v>
      </c>
      <c r="AC91" s="210" t="n">
        <f aca="false">AC71-AC111</f>
        <v>-40.1210653753042</v>
      </c>
    </row>
    <row r="92" customFormat="false" ht="11.25" hidden="false" customHeight="false" outlineLevel="0" collapsed="false">
      <c r="A92" s="166" t="s">
        <v>183</v>
      </c>
      <c r="B92" s="136"/>
      <c r="C92" s="207" t="n">
        <f aca="false">C72-C112</f>
        <v>-605.947955390335</v>
      </c>
      <c r="D92" s="207" t="n">
        <f aca="false">D72-D112</f>
        <v>0</v>
      </c>
      <c r="E92" s="211" t="n">
        <f aca="false">E72-E112</f>
        <v>-302.973977695166</v>
      </c>
      <c r="F92" s="207" t="n">
        <f aca="false">F72-F112</f>
        <v>0</v>
      </c>
      <c r="G92" s="207" t="n">
        <f aca="false">G72-G112</f>
        <v>0</v>
      </c>
      <c r="H92" s="207" t="n">
        <f aca="false">H72-H112</f>
        <v>0</v>
      </c>
      <c r="I92" s="207" t="e">
        <f aca="false">I72-I112</f>
        <v>#N/A</v>
      </c>
      <c r="J92" s="207" t="n">
        <f aca="false">J72-J112</f>
        <v>0</v>
      </c>
      <c r="K92" s="207" t="n">
        <f aca="false">K72-K112</f>
        <v>0</v>
      </c>
      <c r="L92" s="207" t="n">
        <f aca="false">L72-L112</f>
        <v>0</v>
      </c>
      <c r="M92" s="207" t="n">
        <f aca="false">M72-M112</f>
        <v>0</v>
      </c>
      <c r="N92" s="207" t="n">
        <f aca="false">N72-N112</f>
        <v>0</v>
      </c>
      <c r="O92" s="207" t="n">
        <f aca="false">O72-O112</f>
        <v>0</v>
      </c>
      <c r="P92" s="207" t="n">
        <f aca="false">P72-P112</f>
        <v>0</v>
      </c>
      <c r="Q92" s="207" t="n">
        <f aca="false">Q72-Q112</f>
        <v>0</v>
      </c>
      <c r="R92" s="207" t="n">
        <f aca="false">R72-R112</f>
        <v>0</v>
      </c>
      <c r="S92" s="207" t="n">
        <f aca="false">S72-S112</f>
        <v>0</v>
      </c>
      <c r="T92" s="207" t="n">
        <f aca="false">T72-T112</f>
        <v>0</v>
      </c>
      <c r="U92" s="207" t="n">
        <f aca="false">U72-U112</f>
        <v>0</v>
      </c>
      <c r="V92" s="207" t="n">
        <f aca="false">V72-V112</f>
        <v>0</v>
      </c>
      <c r="W92" s="211" t="n">
        <f aca="false">W72-W112</f>
        <v>0</v>
      </c>
      <c r="X92" s="207" t="n">
        <f aca="false">X72-X112</f>
        <v>0</v>
      </c>
      <c r="Y92" s="207" t="n">
        <f aca="false">Y72-Y112</f>
        <v>0</v>
      </c>
      <c r="Z92" s="207" t="n">
        <f aca="false">Z72-Z112</f>
        <v>0</v>
      </c>
      <c r="AA92" s="207" t="n">
        <f aca="false">AA72-AA112</f>
        <v>0</v>
      </c>
      <c r="AB92" s="207" t="n">
        <f aca="false">AB72-AB112</f>
        <v>0</v>
      </c>
      <c r="AC92" s="210" t="n">
        <f aca="false">AC72-AC112</f>
        <v>-43.2819968135937</v>
      </c>
    </row>
    <row r="93" customFormat="false" ht="13.7" hidden="false" customHeight="true" outlineLevel="0" collapsed="false">
      <c r="A93" s="172" t="s">
        <v>184</v>
      </c>
      <c r="B93" s="173"/>
      <c r="C93" s="212" t="n">
        <f aca="false">C73-C113</f>
        <v>-605.947955390335</v>
      </c>
      <c r="D93" s="212" t="n">
        <f aca="false">D73-D113</f>
        <v>0</v>
      </c>
      <c r="E93" s="213" t="n">
        <f aca="false">E73-E113</f>
        <v>-302.973977695168</v>
      </c>
      <c r="F93" s="212" t="n">
        <f aca="false">F73-F113</f>
        <v>0</v>
      </c>
      <c r="G93" s="212" t="n">
        <f aca="false">G73-G113</f>
        <v>0</v>
      </c>
      <c r="H93" s="212" t="n">
        <f aca="false">H73-H113</f>
        <v>0</v>
      </c>
      <c r="I93" s="212" t="e">
        <f aca="false">I73-I113</f>
        <v>#N/A</v>
      </c>
      <c r="J93" s="212" t="n">
        <f aca="false">J73-J113</f>
        <v>0</v>
      </c>
      <c r="K93" s="212" t="n">
        <f aca="false">K73-K113</f>
        <v>0</v>
      </c>
      <c r="L93" s="212" t="n">
        <f aca="false">L73-L113</f>
        <v>0</v>
      </c>
      <c r="M93" s="212" t="n">
        <f aca="false">M73-M113</f>
        <v>0</v>
      </c>
      <c r="N93" s="212" t="n">
        <f aca="false">N73-N113</f>
        <v>0</v>
      </c>
      <c r="O93" s="212" t="n">
        <f aca="false">O73-O113</f>
        <v>0</v>
      </c>
      <c r="P93" s="212" t="n">
        <f aca="false">P73-P113</f>
        <v>0</v>
      </c>
      <c r="Q93" s="212" t="n">
        <f aca="false">Q73-Q113</f>
        <v>0</v>
      </c>
      <c r="R93" s="212" t="n">
        <f aca="false">R73-R113</f>
        <v>0</v>
      </c>
      <c r="S93" s="212" t="n">
        <f aca="false">S73-S113</f>
        <v>0</v>
      </c>
      <c r="T93" s="212" t="n">
        <f aca="false">T73-T113</f>
        <v>0</v>
      </c>
      <c r="U93" s="212" t="n">
        <f aca="false">U73-U113</f>
        <v>0</v>
      </c>
      <c r="V93" s="212" t="n">
        <f aca="false">V73-V113</f>
        <v>0</v>
      </c>
      <c r="W93" s="213" t="n">
        <f aca="false">W73-W113</f>
        <v>0</v>
      </c>
      <c r="X93" s="212" t="n">
        <f aca="false">X73-X113</f>
        <v>0</v>
      </c>
      <c r="Y93" s="212" t="n">
        <f aca="false">Y73-Y113</f>
        <v>0</v>
      </c>
      <c r="Z93" s="212" t="n">
        <f aca="false">Z73-Z113</f>
        <v>0</v>
      </c>
      <c r="AA93" s="212" t="n">
        <f aca="false">AA73-AA113</f>
        <v>0</v>
      </c>
      <c r="AB93" s="212" t="n">
        <f aca="false">AB73-AB113</f>
        <v>0</v>
      </c>
      <c r="AC93" s="214" t="n">
        <f aca="false">AC73-AC113</f>
        <v>-43.2819968135937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e">
        <f aca="false">A46</f>
        <v>#VALUE!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7374.10071942446</v>
      </c>
      <c r="D107" s="207" t="n">
        <v>12992.4559932942</v>
      </c>
      <c r="E107" s="207" t="n">
        <v>10183.2783563593</v>
      </c>
      <c r="F107" s="215" t="n">
        <v>11939.3596538655</v>
      </c>
      <c r="G107" s="215" t="n">
        <v>11734.5067840117</v>
      </c>
      <c r="H107" s="215" t="n">
        <v>12144.2125237192</v>
      </c>
      <c r="I107" s="215" t="e">
        <f aca="false">NA()</f>
        <v>#N/A</v>
      </c>
      <c r="J107" s="215" t="n">
        <v>12642.7406199021</v>
      </c>
      <c r="K107" s="215" t="n">
        <v>11480.114801148</v>
      </c>
      <c r="L107" s="215" t="n">
        <v>10576.1482675262</v>
      </c>
      <c r="M107" s="215" t="n">
        <v>11058.4518167457</v>
      </c>
      <c r="N107" s="215" t="n">
        <v>11038.23829514</v>
      </c>
      <c r="O107" s="215" t="n">
        <v>17500.1852207931</v>
      </c>
      <c r="P107" s="215" t="n">
        <v>16686.5315852205</v>
      </c>
      <c r="Q107" s="215" t="n">
        <v>19516.0031225605</v>
      </c>
      <c r="R107" s="215" t="n">
        <v>16298.0209545984</v>
      </c>
      <c r="S107" s="215" t="n">
        <v>12030.2463131352</v>
      </c>
      <c r="T107" s="215" t="n">
        <v>13814.1370649444</v>
      </c>
      <c r="U107" s="215" t="n">
        <v>11826.4411027569</v>
      </c>
      <c r="V107" s="215" t="n">
        <v>10450.1607717042</v>
      </c>
      <c r="W107" s="215" t="n">
        <v>12848.3549594502</v>
      </c>
      <c r="X107" s="215" t="n">
        <v>11916.9684781222</v>
      </c>
      <c r="Y107" s="215" t="n">
        <v>11336.2422702899</v>
      </c>
      <c r="Z107" s="215" t="n">
        <v>10880.5487320565</v>
      </c>
      <c r="AA107" s="215" t="n">
        <v>10466.6594367572</v>
      </c>
      <c r="AB107" s="215" t="n">
        <v>10358.328347475</v>
      </c>
      <c r="AC107" s="220" t="n">
        <v>11141.4829400729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8075.60137457045</v>
      </c>
      <c r="D108" s="207" t="n">
        <v>13344.7244767194</v>
      </c>
      <c r="E108" s="211" t="n">
        <v>10710.1629256449</v>
      </c>
      <c r="F108" s="207" t="n">
        <v>12555.9612922759</v>
      </c>
      <c r="G108" s="207" t="n">
        <v>12659.4511016622</v>
      </c>
      <c r="H108" s="207" t="n">
        <v>12452.4714828897</v>
      </c>
      <c r="I108" s="207" t="e">
        <f aca="false">NA()</f>
        <v>#N/A</v>
      </c>
      <c r="J108" s="207" t="n">
        <v>12249.2283950617</v>
      </c>
      <c r="K108" s="207" t="n">
        <v>11746.2803445576</v>
      </c>
      <c r="L108" s="207" t="n">
        <v>11070.4659222179</v>
      </c>
      <c r="M108" s="207" t="n">
        <v>11522.4782772951</v>
      </c>
      <c r="N108" s="207" t="n">
        <v>11446.4081813568</v>
      </c>
      <c r="O108" s="207" t="n">
        <v>16366.8124807254</v>
      </c>
      <c r="P108" s="207" t="n">
        <v>15641.2930135558</v>
      </c>
      <c r="Q108" s="207" t="n">
        <v>17967.1457905544</v>
      </c>
      <c r="R108" s="207" t="n">
        <v>15491.9986380661</v>
      </c>
      <c r="S108" s="207" t="n">
        <v>12089.8583309356</v>
      </c>
      <c r="T108" s="207" t="n">
        <v>13233.7970817781</v>
      </c>
      <c r="U108" s="207" t="n">
        <v>11707.9889807163</v>
      </c>
      <c r="V108" s="207" t="n">
        <v>11327.7889303126</v>
      </c>
      <c r="W108" s="207" t="n">
        <v>12877.3716621053</v>
      </c>
      <c r="X108" s="207" t="n">
        <v>11922.2664351717</v>
      </c>
      <c r="Y108" s="207" t="n">
        <v>11154.6446038625</v>
      </c>
      <c r="Z108" s="207" t="n">
        <v>10933.5799760098</v>
      </c>
      <c r="AA108" s="207" t="n">
        <v>10857.4858878189</v>
      </c>
      <c r="AB108" s="207" t="n">
        <v>11049.697761238</v>
      </c>
      <c r="AC108" s="210" t="n">
        <v>11357.8870359787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8143.32247557003</v>
      </c>
      <c r="D109" s="207" t="n">
        <v>12828.407224959</v>
      </c>
      <c r="E109" s="211" t="n">
        <v>10485.8648502645</v>
      </c>
      <c r="F109" s="207" t="n">
        <v>12222.8313755715</v>
      </c>
      <c r="G109" s="207" t="n">
        <v>12453.0428249437</v>
      </c>
      <c r="H109" s="207" t="n">
        <v>11992.6199261993</v>
      </c>
      <c r="I109" s="207" t="e">
        <f aca="false">NA()</f>
        <v>#N/A</v>
      </c>
      <c r="J109" s="207" t="n">
        <v>11953.6794919686</v>
      </c>
      <c r="K109" s="207" t="n">
        <v>10719.53010279</v>
      </c>
      <c r="L109" s="207" t="n">
        <v>10331.9057815846</v>
      </c>
      <c r="M109" s="207" t="n">
        <v>11968.264686023</v>
      </c>
      <c r="N109" s="207" t="n">
        <v>11006.5668567992</v>
      </c>
      <c r="O109" s="207" t="n">
        <v>15711.1595466919</v>
      </c>
      <c r="P109" s="207" t="n">
        <v>15276.8936982814</v>
      </c>
      <c r="Q109" s="207" t="n">
        <v>16969.0334688771</v>
      </c>
      <c r="R109" s="207" t="n">
        <v>14887.5514729173</v>
      </c>
      <c r="S109" s="207" t="n">
        <v>11271.3112504496</v>
      </c>
      <c r="T109" s="207" t="n">
        <v>11967.1613514367</v>
      </c>
      <c r="U109" s="207" t="n">
        <v>11268.8296639629</v>
      </c>
      <c r="V109" s="207" t="n">
        <v>10577.9427359491</v>
      </c>
      <c r="W109" s="207" t="n">
        <v>12398.0633161754</v>
      </c>
      <c r="X109" s="207" t="n">
        <v>11204.4144783176</v>
      </c>
      <c r="Y109" s="207" t="n">
        <v>10511.0066333181</v>
      </c>
      <c r="Z109" s="207" t="n">
        <v>10373.3919693284</v>
      </c>
      <c r="AA109" s="207" t="n">
        <v>9937.35608603822</v>
      </c>
      <c r="AB109" s="207" t="n">
        <v>9605.5657107337</v>
      </c>
      <c r="AC109" s="210" t="n">
        <v>10645.0947205966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7036.4404452049</v>
      </c>
      <c r="D110" s="207" t="n">
        <v>13110.4577908442</v>
      </c>
      <c r="E110" s="211" t="n">
        <v>10073.4491180245</v>
      </c>
      <c r="F110" s="207" t="n">
        <v>11937.8609567397</v>
      </c>
      <c r="G110" s="207" t="n">
        <v>12090.0076277651</v>
      </c>
      <c r="H110" s="207" t="n">
        <v>11785.7142857143</v>
      </c>
      <c r="I110" s="207" t="e">
        <f aca="false">NA()</f>
        <v>#N/A</v>
      </c>
      <c r="J110" s="207" t="n">
        <v>11816.1094224924</v>
      </c>
      <c r="K110" s="207" t="n">
        <v>10624.3154435926</v>
      </c>
      <c r="L110" s="207" t="n">
        <v>10295.1635846373</v>
      </c>
      <c r="M110" s="207" t="n">
        <v>12236.7966862271</v>
      </c>
      <c r="N110" s="207" t="n">
        <v>11052.091904819</v>
      </c>
      <c r="O110" s="207" t="n">
        <v>15850.7440193604</v>
      </c>
      <c r="P110" s="207" t="n">
        <v>15355.8661033474</v>
      </c>
      <c r="Q110" s="207" t="n">
        <v>17293.5926043991</v>
      </c>
      <c r="R110" s="207" t="n">
        <v>14902.7733503347</v>
      </c>
      <c r="S110" s="207" t="n">
        <v>11445.9378366449</v>
      </c>
      <c r="T110" s="207" t="n">
        <v>12159.1273660571</v>
      </c>
      <c r="U110" s="207" t="n">
        <v>11121.1301472798</v>
      </c>
      <c r="V110" s="207" t="n">
        <v>11057.5559965977</v>
      </c>
      <c r="W110" s="207" t="n">
        <v>12340.100849466</v>
      </c>
      <c r="X110" s="207" t="n">
        <v>11517.3579055549</v>
      </c>
      <c r="Y110" s="207" t="n">
        <v>10762.7824907383</v>
      </c>
      <c r="Z110" s="207" t="n">
        <v>10681.8131997944</v>
      </c>
      <c r="AA110" s="207" t="n">
        <v>10206.6838352822</v>
      </c>
      <c r="AB110" s="207" t="n">
        <v>9822.52621241082</v>
      </c>
      <c r="AC110" s="210" t="n">
        <v>10772.1019444673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8016.94915254237</v>
      </c>
      <c r="D111" s="207" t="n">
        <v>12284.7543049139</v>
      </c>
      <c r="E111" s="211" t="n">
        <v>10150.8517287281</v>
      </c>
      <c r="F111" s="207" t="n">
        <v>11937.8609567397</v>
      </c>
      <c r="G111" s="207" t="n">
        <v>12090.0076277651</v>
      </c>
      <c r="H111" s="207" t="n">
        <v>11785.7142857143</v>
      </c>
      <c r="I111" s="207" t="e">
        <f aca="false">NA()</f>
        <v>#N/A</v>
      </c>
      <c r="J111" s="207" t="n">
        <v>11816.1094224924</v>
      </c>
      <c r="K111" s="207" t="n">
        <v>10624.3154435926</v>
      </c>
      <c r="L111" s="207" t="n">
        <v>11646.5149359886</v>
      </c>
      <c r="M111" s="207" t="n">
        <v>13375.9061097687</v>
      </c>
      <c r="N111" s="207" t="n">
        <v>11882.24549645</v>
      </c>
      <c r="O111" s="207" t="n">
        <v>15957.0026528744</v>
      </c>
      <c r="P111" s="207" t="n">
        <v>15355.8661033474</v>
      </c>
      <c r="Q111" s="207" t="n">
        <v>17612.368504941</v>
      </c>
      <c r="R111" s="207" t="n">
        <v>14902.7733503347</v>
      </c>
      <c r="S111" s="207" t="n">
        <v>11456.6318800627</v>
      </c>
      <c r="T111" s="207" t="n">
        <v>12191.2094963106</v>
      </c>
      <c r="U111" s="207" t="n">
        <v>11121.1301472798</v>
      </c>
      <c r="V111" s="207" t="n">
        <v>11057.5559965977</v>
      </c>
      <c r="W111" s="207" t="n">
        <v>12497.9518942265</v>
      </c>
      <c r="X111" s="207" t="n">
        <v>11897.0893065547</v>
      </c>
      <c r="Y111" s="207" t="n">
        <v>11064.560209979</v>
      </c>
      <c r="Z111" s="207" t="n">
        <v>11022.3471443151</v>
      </c>
      <c r="AA111" s="207" t="n">
        <v>10531.0055564856</v>
      </c>
      <c r="AB111" s="207" t="n">
        <v>10128.3810815016</v>
      </c>
      <c r="AC111" s="210" t="n">
        <v>11041.7409888272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7936.8029739777</v>
      </c>
      <c r="D112" s="207" t="n">
        <v>12553.292278541</v>
      </c>
      <c r="E112" s="211" t="n">
        <v>10245.0476262593</v>
      </c>
      <c r="F112" s="207" t="n">
        <v>11845.599169661</v>
      </c>
      <c r="G112" s="207" t="n">
        <v>12098.4564038381</v>
      </c>
      <c r="H112" s="207" t="n">
        <v>11592.7419354839</v>
      </c>
      <c r="I112" s="207" t="e">
        <f aca="false">NA()</f>
        <v>#N/A</v>
      </c>
      <c r="J112" s="207" t="n">
        <v>11677.4979691308</v>
      </c>
      <c r="K112" s="207" t="n">
        <v>11963.696369637</v>
      </c>
      <c r="L112" s="207" t="n">
        <v>13072.5577624645</v>
      </c>
      <c r="M112" s="207" t="n">
        <v>16388.557806913</v>
      </c>
      <c r="N112" s="207" t="n">
        <v>13808.2706463382</v>
      </c>
      <c r="O112" s="207" t="n">
        <v>20257.7395751685</v>
      </c>
      <c r="P112" s="207" t="n">
        <v>20713.4637514384</v>
      </c>
      <c r="Q112" s="207" t="n">
        <v>22624.4343891403</v>
      </c>
      <c r="R112" s="207" t="n">
        <v>17435.3205849269</v>
      </c>
      <c r="S112" s="207" t="n">
        <v>12006.7952071824</v>
      </c>
      <c r="T112" s="207" t="n">
        <v>13508.5122131754</v>
      </c>
      <c r="U112" s="207" t="n">
        <v>11416.2806088683</v>
      </c>
      <c r="V112" s="207" t="n">
        <v>11095.5927995034</v>
      </c>
      <c r="W112" s="207" t="n">
        <v>13573.583622857</v>
      </c>
      <c r="X112" s="207" t="n">
        <v>12823.79121498</v>
      </c>
      <c r="Y112" s="207" t="n">
        <v>11782.3647203628</v>
      </c>
      <c r="Z112" s="207" t="n">
        <v>11673.7976586145</v>
      </c>
      <c r="AA112" s="207" t="n">
        <v>11081.5551700482</v>
      </c>
      <c r="AB112" s="207" t="n">
        <v>10681.0310778745</v>
      </c>
      <c r="AC112" s="210" t="n">
        <v>11694.4530129995</v>
      </c>
    </row>
    <row r="113" customFormat="false" ht="12" hidden="false" customHeight="false" outlineLevel="0" collapsed="false">
      <c r="A113" s="187" t="s">
        <v>184</v>
      </c>
      <c r="C113" s="212" t="n">
        <v>8308.55018587361</v>
      </c>
      <c r="D113" s="212" t="n">
        <v>13027.0014211274</v>
      </c>
      <c r="E113" s="213" t="n">
        <v>10667.7758035005</v>
      </c>
      <c r="F113" s="207" t="n">
        <v>12410.5064125856</v>
      </c>
      <c r="G113" s="207" t="n">
        <v>12724.2386316229</v>
      </c>
      <c r="H113" s="207" t="n">
        <v>12096.7741935484</v>
      </c>
      <c r="I113" s="207" t="e">
        <f aca="false">NA()</f>
        <v>#N/A</v>
      </c>
      <c r="J113" s="207" t="n">
        <v>12185.2152721365</v>
      </c>
      <c r="K113" s="207" t="n">
        <v>12788.7788778878</v>
      </c>
      <c r="L113" s="207" t="n">
        <v>14288.609647345</v>
      </c>
      <c r="M113" s="207" t="n">
        <v>18375.0496622964</v>
      </c>
      <c r="N113" s="207" t="n">
        <v>15150.8127291764</v>
      </c>
      <c r="O113" s="207" t="n">
        <v>23284.5694469395</v>
      </c>
      <c r="P113" s="207" t="n">
        <v>23398.5423858842</v>
      </c>
      <c r="Q113" s="207" t="n">
        <v>26395.173453997</v>
      </c>
      <c r="R113" s="207" t="n">
        <v>20059.9925009374</v>
      </c>
      <c r="S113" s="207" t="n">
        <v>12742.7240056771</v>
      </c>
      <c r="T113" s="207" t="n">
        <v>14433.7527757217</v>
      </c>
      <c r="U113" s="207" t="n">
        <v>12078.0939774983</v>
      </c>
      <c r="V113" s="207" t="n">
        <v>11716.3252638113</v>
      </c>
      <c r="W113" s="207" t="n">
        <v>14697.3890465168</v>
      </c>
      <c r="X113" s="207" t="n">
        <v>13859.4360271667</v>
      </c>
      <c r="Y113" s="207" t="n">
        <v>12702.0195069801</v>
      </c>
      <c r="Z113" s="207" t="n">
        <v>12590.947060595</v>
      </c>
      <c r="AA113" s="207" t="n">
        <v>11902.2895827738</v>
      </c>
      <c r="AB113" s="207" t="n">
        <v>11415.3019573129</v>
      </c>
      <c r="AC113" s="210" t="n">
        <v>12547.879854978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7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70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7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Button 73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Button 7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Button 7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6" name="Button 76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7" name="Button 7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8" name="Button 7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2001-11-19T18:29:51Z</dcterms:modified>
  <cp:revision>0</cp:revision>
  <dc:subject/>
  <dc:title/>
</cp:coreProperties>
</file>