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48.xml" ContentType="application/vnd.ms-excel.controlproperties+xml"/>
  <Override PartName="/xl/ctrlProps/ctrlProps11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55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59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70.xml" ContentType="application/vnd.ms-excel.controlproperties+xml"/>
  <Override PartName="/xl/ctrlProps/ctrlProps28.xml" ContentType="application/vnd.ms-excel.controlproperties+xml"/>
  <Override PartName="/xl/ctrlProps/ctrlProps33.xml" ContentType="application/vnd.ms-excel.controlproperties+xml"/>
  <Override PartName="/xl/ctrlProps/ctrlProps68.xml" ContentType="application/vnd.ms-excel.controlproperties+xml"/>
  <Override PartName="/xl/ctrlProps/ctrlProps31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67.xml" ContentType="application/vnd.ms-excel.controlproperties+xml"/>
  <Override PartName="/xl/ctrlProps/ctrlProps30.xml" ContentType="application/vnd.ms-excel.controlproperties+xml"/>
  <Override PartName="/xl/ctrlProps/ctrlProps71.xml" ContentType="application/vnd.ms-excel.controlproperties+xml"/>
  <Override PartName="/xl/ctrlProps/ctrlProps29.xml" ContentType="application/vnd.ms-excel.controlproperties+xml"/>
  <Override PartName="/xl/ctrlProps/ctrlProps34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15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5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40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0.xml" ContentType="application/vnd.ms-excel.controlproperties+xml"/>
  <Override PartName="/xl/ctrlProps/ctrlProps51.xml" ContentType="application/vnd.ms-excel.controlproperties+xml"/>
  <Override PartName="/xl/ctrlProps/ctrlProps52.xml" ContentType="application/vnd.ms-excel.controlproperties+xml"/>
  <Override PartName="/xl/ctrlProps/ctrlProps53.xml" ContentType="application/vnd.ms-excel.controlproperties+xml"/>
  <Override PartName="/xl/ctrlProps/ctrlProps54.xml" ContentType="application/vnd.ms-excel.controlproperties+xml"/>
  <Override PartName="/xl/ctrlProps/ctrlProps5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<sst xmlns="http://schemas.openxmlformats.org/spreadsheetml/2006/main" count="743" uniqueCount="191">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</sst>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0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11-7-2001WestPri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07"/>
    </sheetNames>
    <sheetDataSet>
      <sheetData sheetId="0">
        <row r="28">
          <cell r="M28">
            <v>-0.0350000000000001</v>
          </cell>
        </row>
        <row r="28">
          <cell r="P28">
            <v>-0.1</v>
          </cell>
        </row>
        <row r="28">
          <cell r="R28">
            <v>-0.065</v>
          </cell>
        </row>
        <row r="28">
          <cell r="V28">
            <v>-0.06625</v>
          </cell>
        </row>
        <row r="28">
          <cell r="AB28">
            <v>0.113571428571429</v>
          </cell>
        </row>
        <row r="28">
          <cell r="AH28">
            <v>0.318</v>
          </cell>
        </row>
        <row r="29">
          <cell r="M29">
            <v>-0.14</v>
          </cell>
        </row>
        <row r="29">
          <cell r="P29">
            <v>-0.12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-0.0950000000000002</v>
          </cell>
        </row>
        <row r="30">
          <cell r="P30">
            <v>-0.12</v>
          </cell>
        </row>
        <row r="30">
          <cell r="R30">
            <v>-0.165</v>
          </cell>
          <cell r="S30">
            <v>-0.01</v>
          </cell>
        </row>
        <row r="30">
          <cell r="V30">
            <v>-0.16125</v>
          </cell>
          <cell r="W30">
            <v>-0.01125</v>
          </cell>
        </row>
        <row r="30">
          <cell r="Y30">
            <v>-0.16</v>
          </cell>
        </row>
        <row r="30">
          <cell r="AB30">
            <v>-0.110714285714286</v>
          </cell>
          <cell r="AC30">
            <v>-0.0285714285714286</v>
          </cell>
        </row>
        <row r="30">
          <cell r="AE30">
            <v>-0.03</v>
          </cell>
        </row>
        <row r="30">
          <cell r="AH30">
            <v>0.08</v>
          </cell>
        </row>
        <row r="31">
          <cell r="M31">
            <v>-0.12</v>
          </cell>
        </row>
        <row r="31">
          <cell r="P31">
            <v>-0.12</v>
          </cell>
        </row>
        <row r="31">
          <cell r="R31">
            <v>-0.145</v>
          </cell>
          <cell r="S31">
            <v>-0.00499999999999998</v>
          </cell>
        </row>
        <row r="31">
          <cell r="V31">
            <v>-0.125</v>
          </cell>
          <cell r="W31">
            <v>-0.01</v>
          </cell>
        </row>
        <row r="31">
          <cell r="Y31">
            <v>-0.128333333333333</v>
          </cell>
        </row>
        <row r="31">
          <cell r="AB31">
            <v>0.0785714285714286</v>
          </cell>
          <cell r="AC31">
            <v>-0.0197857142857143</v>
          </cell>
        </row>
        <row r="31">
          <cell r="AE31">
            <v>0.198071428571429</v>
          </cell>
        </row>
        <row r="31">
          <cell r="AH31">
            <v>0.115</v>
          </cell>
        </row>
        <row r="33">
          <cell r="M33">
            <v>-0.28</v>
          </cell>
        </row>
        <row r="33">
          <cell r="P33">
            <v>-0.25</v>
          </cell>
        </row>
        <row r="33">
          <cell r="R33">
            <v>-0.365</v>
          </cell>
          <cell r="S33">
            <v>-0.015</v>
          </cell>
        </row>
        <row r="33">
          <cell r="V33">
            <v>-0.32125</v>
          </cell>
          <cell r="W33">
            <v>-0.02125</v>
          </cell>
        </row>
        <row r="33">
          <cell r="Y33">
            <v>-0.331666666666667</v>
          </cell>
        </row>
        <row r="33">
          <cell r="AB33">
            <v>-0.355</v>
          </cell>
          <cell r="AC33">
            <v>-0.00428571428571428</v>
          </cell>
        </row>
        <row r="33">
          <cell r="AE33">
            <v>-0.335</v>
          </cell>
        </row>
        <row r="33">
          <cell r="AH33">
            <v>-0.22</v>
          </cell>
        </row>
        <row r="34">
          <cell r="M34">
            <v>-0.26</v>
          </cell>
        </row>
        <row r="34">
          <cell r="P34">
            <v>-0.21</v>
          </cell>
        </row>
        <row r="34">
          <cell r="R34">
            <v>-0.255</v>
          </cell>
          <cell r="S34">
            <v>-0.01</v>
          </cell>
        </row>
        <row r="34">
          <cell r="V34">
            <v>-0.225</v>
          </cell>
          <cell r="W34">
            <v>-0.005</v>
          </cell>
        </row>
        <row r="34">
          <cell r="Y34">
            <v>-0.20375</v>
          </cell>
        </row>
        <row r="34">
          <cell r="AB34">
            <v>-0.1475</v>
          </cell>
          <cell r="AC34">
            <v>-0.005</v>
          </cell>
        </row>
        <row r="34">
          <cell r="AE34">
            <v>-0.120833333333333</v>
          </cell>
        </row>
        <row r="34">
          <cell r="AH34">
            <v>-0.1425</v>
          </cell>
        </row>
        <row r="35">
          <cell r="M35">
            <v>-0.23</v>
          </cell>
        </row>
        <row r="35">
          <cell r="P35">
            <v>-0.19</v>
          </cell>
        </row>
        <row r="35">
          <cell r="R35">
            <v>-0.2</v>
          </cell>
          <cell r="S35">
            <v>-0.01</v>
          </cell>
        </row>
        <row r="35">
          <cell r="V35">
            <v>-0.1725</v>
          </cell>
          <cell r="W35">
            <v>-0.0025</v>
          </cell>
        </row>
        <row r="35">
          <cell r="Y35">
            <v>-0.163333333333333</v>
          </cell>
        </row>
        <row r="35">
          <cell r="AB35">
            <v>-0.1025</v>
          </cell>
          <cell r="AC35">
            <v>-0.00250000000000002</v>
          </cell>
        </row>
        <row r="35">
          <cell r="AE35">
            <v>-0.0758333333333333</v>
          </cell>
        </row>
        <row r="35">
          <cell r="AH35">
            <v>-0.12</v>
          </cell>
        </row>
        <row r="36">
          <cell r="M36">
            <v>-0.21</v>
          </cell>
        </row>
        <row r="36">
          <cell r="P36">
            <v>-0.11</v>
          </cell>
        </row>
        <row r="36">
          <cell r="R36">
            <v>-0.1525</v>
          </cell>
          <cell r="S36">
            <v>0</v>
          </cell>
        </row>
        <row r="36">
          <cell r="V36">
            <v>-0.15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-0.535</v>
          </cell>
        </row>
        <row r="39">
          <cell r="P39">
            <v>-0.48</v>
          </cell>
        </row>
        <row r="39">
          <cell r="R39">
            <v>-0.515</v>
          </cell>
          <cell r="S39">
            <v>-0.025</v>
          </cell>
        </row>
        <row r="39">
          <cell r="V39">
            <v>-0.46125</v>
          </cell>
          <cell r="W39">
            <v>-0.02625</v>
          </cell>
        </row>
        <row r="39">
          <cell r="Y39">
            <v>-0.464583333333333</v>
          </cell>
        </row>
        <row r="39">
          <cell r="AB39">
            <v>-0.575</v>
          </cell>
          <cell r="AC39">
            <v>-0.015</v>
          </cell>
        </row>
        <row r="39">
          <cell r="AE39">
            <v>-0.575</v>
          </cell>
        </row>
        <row r="39">
          <cell r="AH39">
            <v>-0.285</v>
          </cell>
        </row>
        <row r="40">
          <cell r="M40">
            <v>-0.195</v>
          </cell>
        </row>
        <row r="40">
          <cell r="P40">
            <v>-0.24</v>
          </cell>
        </row>
        <row r="40">
          <cell r="R40">
            <v>-0.09</v>
          </cell>
          <cell r="S40">
            <v>-0.03</v>
          </cell>
        </row>
        <row r="40">
          <cell r="V40">
            <v>-0.13</v>
          </cell>
          <cell r="W40">
            <v>-0.02</v>
          </cell>
        </row>
        <row r="40">
          <cell r="Y40">
            <v>-0.0995833333333333</v>
          </cell>
        </row>
        <row r="40">
          <cell r="AB40">
            <v>-0.32</v>
          </cell>
          <cell r="AC40">
            <v>0</v>
          </cell>
        </row>
        <row r="40">
          <cell r="AE40">
            <v>-0.352857142857143</v>
          </cell>
        </row>
        <row r="40">
          <cell r="AH40">
            <v>0.13</v>
          </cell>
        </row>
        <row r="41">
          <cell r="M41">
            <v>-0.24</v>
          </cell>
        </row>
        <row r="41">
          <cell r="P41">
            <v>-0.34</v>
          </cell>
        </row>
        <row r="41">
          <cell r="R41">
            <v>-0.15</v>
          </cell>
          <cell r="S41">
            <v>-0.04</v>
          </cell>
        </row>
        <row r="41">
          <cell r="V41">
            <v>-0.18625</v>
          </cell>
          <cell r="W41">
            <v>-0.02625</v>
          </cell>
        </row>
        <row r="41">
          <cell r="Y41">
            <v>-0.198333333333333</v>
          </cell>
        </row>
        <row r="41">
          <cell r="AB41">
            <v>-0.36</v>
          </cell>
          <cell r="AC41">
            <v>0.0100000000000001</v>
          </cell>
        </row>
        <row r="41">
          <cell r="AE41">
            <v>-0.41</v>
          </cell>
        </row>
        <row r="41">
          <cell r="AH41">
            <v>0.075</v>
          </cell>
        </row>
        <row r="42">
          <cell r="M42">
            <v>-0.273</v>
          </cell>
        </row>
        <row r="42">
          <cell r="P42">
            <v>-0.276</v>
          </cell>
        </row>
        <row r="42">
          <cell r="R42">
            <v>-0.39454786961379</v>
          </cell>
          <cell r="S42">
            <v>0.06037344540332</v>
          </cell>
        </row>
        <row r="42">
          <cell r="V42">
            <v>-0.459886967403448</v>
          </cell>
          <cell r="W42">
            <v>0.01884336135083</v>
          </cell>
        </row>
        <row r="42">
          <cell r="Y42">
            <v>-0.481666666666667</v>
          </cell>
        </row>
        <row r="42">
          <cell r="AB42">
            <v>-0.495</v>
          </cell>
          <cell r="AC42">
            <v>0.00499999999999995</v>
          </cell>
        </row>
        <row r="42">
          <cell r="AE42">
            <v>-0.495</v>
          </cell>
        </row>
        <row r="42">
          <cell r="AH42">
            <v>-0.425</v>
          </cell>
        </row>
        <row r="43">
          <cell r="M43">
            <v>-0.575</v>
          </cell>
        </row>
        <row r="43">
          <cell r="P43">
            <v>-0.63</v>
          </cell>
        </row>
        <row r="43">
          <cell r="R43">
            <v>-0.565</v>
          </cell>
          <cell r="S43">
            <v>-0.0249999999999999</v>
          </cell>
        </row>
        <row r="43">
          <cell r="V43">
            <v>-0.5075</v>
          </cell>
          <cell r="W43">
            <v>-0.02625</v>
          </cell>
        </row>
        <row r="43">
          <cell r="Y43">
            <v>-0.509583333333333</v>
          </cell>
        </row>
        <row r="43">
          <cell r="AB43">
            <v>-0.685</v>
          </cell>
          <cell r="AC43">
            <v>-0.0249999999999999</v>
          </cell>
        </row>
        <row r="43">
          <cell r="AE43">
            <v>-0.685</v>
          </cell>
        </row>
        <row r="43">
          <cell r="AH43">
            <v>-0.33</v>
          </cell>
        </row>
        <row r="49">
          <cell r="L49">
            <v>2.74</v>
          </cell>
        </row>
        <row r="49">
          <cell r="O49">
            <v>2.64</v>
          </cell>
        </row>
        <row r="49">
          <cell r="R49">
            <v>2.87</v>
          </cell>
        </row>
        <row r="49">
          <cell r="V49">
            <v>3.0045</v>
          </cell>
        </row>
        <row r="49">
          <cell r="AB49">
            <v>3.08257142857143</v>
          </cell>
        </row>
        <row r="49">
          <cell r="AH49">
            <v>3.561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0.05</v>
          </cell>
        </row>
        <row r="42">
          <cell r="R42">
            <v>0</v>
          </cell>
        </row>
        <row r="42">
          <cell r="V42">
            <v>-0.000989475857810775</v>
          </cell>
        </row>
        <row r="42">
          <cell r="AB42">
            <v>-0.00131891488634087</v>
          </cell>
        </row>
        <row r="42">
          <cell r="AH42">
            <v>0.00263786963260912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 PRINT"/>
      <sheetName val="Power Off-Peak Prices PRINT"/>
      <sheetName val="Daily Peak and Off Peak PRINT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Power West Off-Peak 6 by 8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37202</v>
          </cell>
        </row>
      </sheetData>
      <sheetData sheetId="3"/>
      <sheetData sheetId="4"/>
      <sheetData sheetId="5"/>
      <sheetData sheetId="6">
        <row r="9">
          <cell r="AC9">
            <v>26.8947368421053</v>
          </cell>
        </row>
        <row r="10">
          <cell r="AC10">
            <v>29.4473684210526</v>
          </cell>
        </row>
        <row r="11">
          <cell r="AC11">
            <v>30.5147368421053</v>
          </cell>
        </row>
        <row r="12">
          <cell r="AC12">
            <v>22.3394731220446</v>
          </cell>
        </row>
        <row r="13">
          <cell r="AC13">
            <v>30.2105263157895</v>
          </cell>
        </row>
        <row r="14">
          <cell r="AC14">
            <v>28.5921052631579</v>
          </cell>
        </row>
        <row r="15">
          <cell r="AC15">
            <v>29.5921052631579</v>
          </cell>
        </row>
        <row r="18">
          <cell r="AC18">
            <v>43.0526287279631</v>
          </cell>
        </row>
      </sheetData>
      <sheetData sheetId="7"/>
      <sheetData sheetId="8"/>
      <sheetData sheetId="9">
        <row r="7">
          <cell r="A7">
            <v>36892</v>
          </cell>
          <cell r="B7">
            <v>9.98</v>
          </cell>
          <cell r="C7">
            <v>4.22</v>
          </cell>
          <cell r="D7">
            <v>14.2</v>
          </cell>
          <cell r="E7">
            <v>4.142</v>
          </cell>
          <cell r="F7">
            <v>14.122</v>
          </cell>
          <cell r="G7">
            <v>4.662</v>
          </cell>
          <cell r="H7">
            <v>14.642</v>
          </cell>
          <cell r="I7">
            <v>-1.178</v>
          </cell>
          <cell r="J7">
            <v>8.802</v>
          </cell>
          <cell r="K7">
            <v>6.342</v>
          </cell>
          <cell r="L7">
            <v>16.322</v>
          </cell>
        </row>
        <row r="8">
          <cell r="A8">
            <v>36923</v>
          </cell>
          <cell r="B8">
            <v>6.293</v>
          </cell>
          <cell r="C8">
            <v>0.657</v>
          </cell>
          <cell r="D8">
            <v>6.95</v>
          </cell>
          <cell r="E8">
            <v>3.807</v>
          </cell>
          <cell r="F8">
            <v>10.1</v>
          </cell>
          <cell r="G8">
            <v>6.107</v>
          </cell>
          <cell r="H8">
            <v>12.4</v>
          </cell>
          <cell r="I8">
            <v>-0.053</v>
          </cell>
          <cell r="J8">
            <v>6.24</v>
          </cell>
          <cell r="K8">
            <v>6.337</v>
          </cell>
          <cell r="L8">
            <v>12.63</v>
          </cell>
        </row>
        <row r="9">
          <cell r="A9">
            <v>36951</v>
          </cell>
          <cell r="B9">
            <v>4.998</v>
          </cell>
          <cell r="C9">
            <v>0.212</v>
          </cell>
          <cell r="D9">
            <v>5.21</v>
          </cell>
          <cell r="E9">
            <v>3.402</v>
          </cell>
          <cell r="F9">
            <v>8.4</v>
          </cell>
          <cell r="G9">
            <v>6.252</v>
          </cell>
          <cell r="H9">
            <v>11.25</v>
          </cell>
          <cell r="I9">
            <v>-0.168</v>
          </cell>
          <cell r="J9">
            <v>4.83</v>
          </cell>
          <cell r="K9">
            <v>7.582</v>
          </cell>
          <cell r="L9">
            <v>12.58</v>
          </cell>
        </row>
        <row r="10">
          <cell r="A10">
            <v>36982</v>
          </cell>
          <cell r="B10">
            <v>5.384</v>
          </cell>
          <cell r="C10">
            <v>-0.014</v>
          </cell>
          <cell r="D10">
            <v>5.37</v>
          </cell>
          <cell r="E10">
            <v>2.016</v>
          </cell>
          <cell r="F10">
            <v>7.4</v>
          </cell>
          <cell r="G10">
            <v>4.056</v>
          </cell>
          <cell r="H10">
            <v>9.44</v>
          </cell>
          <cell r="I10">
            <v>-0.734</v>
          </cell>
          <cell r="J10">
            <v>4.65</v>
          </cell>
          <cell r="K10">
            <v>7.176</v>
          </cell>
          <cell r="L10">
            <v>12.56</v>
          </cell>
        </row>
        <row r="11">
          <cell r="A11">
            <v>37012</v>
          </cell>
          <cell r="B11">
            <v>4.891</v>
          </cell>
          <cell r="C11">
            <v>0.279</v>
          </cell>
          <cell r="D11">
            <v>5.17</v>
          </cell>
          <cell r="E11">
            <v>5.049</v>
          </cell>
          <cell r="F11">
            <v>9.94</v>
          </cell>
          <cell r="G11">
            <v>7.429</v>
          </cell>
          <cell r="H11">
            <v>12.32</v>
          </cell>
          <cell r="I11">
            <v>-0.661</v>
          </cell>
          <cell r="J11">
            <v>4.23</v>
          </cell>
          <cell r="K11">
            <v>10.049</v>
          </cell>
          <cell r="L11">
            <v>14.94</v>
          </cell>
        </row>
        <row r="12">
          <cell r="A12">
            <v>37043</v>
          </cell>
          <cell r="B12">
            <v>3.738</v>
          </cell>
          <cell r="C12">
            <v>0.222</v>
          </cell>
          <cell r="D12">
            <v>3.96</v>
          </cell>
          <cell r="E12">
            <v>2.122</v>
          </cell>
          <cell r="F12">
            <v>5.86</v>
          </cell>
          <cell r="G12">
            <v>5.802</v>
          </cell>
          <cell r="H12">
            <v>9.54</v>
          </cell>
          <cell r="I12">
            <v>-0.598</v>
          </cell>
          <cell r="J12">
            <v>3.14</v>
          </cell>
          <cell r="K12">
            <v>7.962</v>
          </cell>
          <cell r="L12">
            <v>11.7</v>
          </cell>
        </row>
        <row r="13">
          <cell r="A13">
            <v>37073</v>
          </cell>
          <cell r="B13">
            <v>3.182</v>
          </cell>
          <cell r="C13">
            <v>-0.512</v>
          </cell>
          <cell r="D13">
            <v>2.67</v>
          </cell>
          <cell r="E13">
            <v>0.088</v>
          </cell>
          <cell r="F13">
            <v>3.27</v>
          </cell>
          <cell r="G13">
            <v>0.678</v>
          </cell>
          <cell r="H13">
            <v>3.86</v>
          </cell>
          <cell r="I13">
            <v>-0.842</v>
          </cell>
          <cell r="J13">
            <v>2.34</v>
          </cell>
          <cell r="K13">
            <v>1.518</v>
          </cell>
          <cell r="L13">
            <v>4.7</v>
          </cell>
        </row>
        <row r="14">
          <cell r="A14">
            <v>37104</v>
          </cell>
          <cell r="B14">
            <v>3.167</v>
          </cell>
          <cell r="C14">
            <v>-0.747</v>
          </cell>
          <cell r="D14">
            <v>2.42</v>
          </cell>
          <cell r="E14">
            <v>-0.027</v>
          </cell>
          <cell r="F14">
            <v>3.14</v>
          </cell>
          <cell r="G14">
            <v>0.463</v>
          </cell>
          <cell r="H14">
            <v>3.63</v>
          </cell>
          <cell r="I14">
            <v>-0.707</v>
          </cell>
          <cell r="J14">
            <v>2.46</v>
          </cell>
          <cell r="K14">
            <v>0.573</v>
          </cell>
          <cell r="L14">
            <v>3.74</v>
          </cell>
        </row>
        <row r="15">
          <cell r="A15">
            <v>37135</v>
          </cell>
          <cell r="B15">
            <v>2.295</v>
          </cell>
          <cell r="C15">
            <v>-0.115</v>
          </cell>
          <cell r="D15">
            <v>2.18</v>
          </cell>
          <cell r="E15">
            <v>0.145</v>
          </cell>
          <cell r="F15">
            <v>2.44</v>
          </cell>
          <cell r="G15">
            <v>0.415</v>
          </cell>
          <cell r="H15">
            <v>2.71</v>
          </cell>
          <cell r="I15">
            <v>-0.115</v>
          </cell>
          <cell r="J15">
            <v>2.18</v>
          </cell>
          <cell r="K15">
            <v>0.355</v>
          </cell>
          <cell r="L15">
            <v>2.65</v>
          </cell>
        </row>
        <row r="16">
          <cell r="A16">
            <v>37165</v>
          </cell>
          <cell r="B16">
            <v>1.83</v>
          </cell>
          <cell r="C16">
            <v>-0.45</v>
          </cell>
          <cell r="D16">
            <v>1.38</v>
          </cell>
          <cell r="E16">
            <v>-0.28</v>
          </cell>
          <cell r="F16">
            <v>1.55</v>
          </cell>
          <cell r="G16">
            <v>-0.03</v>
          </cell>
          <cell r="H16">
            <v>1.8</v>
          </cell>
          <cell r="I16">
            <v>-0.49</v>
          </cell>
          <cell r="J16">
            <v>1.34</v>
          </cell>
          <cell r="K16">
            <v>-0.07</v>
          </cell>
          <cell r="L16">
            <v>1.76</v>
          </cell>
        </row>
        <row r="17">
          <cell r="A17">
            <v>37196</v>
          </cell>
          <cell r="B17">
            <v>3.202</v>
          </cell>
          <cell r="C17">
            <v>-0.422</v>
          </cell>
          <cell r="D17">
            <v>2.78</v>
          </cell>
          <cell r="E17">
            <v>-0.292</v>
          </cell>
          <cell r="F17">
            <v>2.91</v>
          </cell>
          <cell r="G17">
            <v>-0.132</v>
          </cell>
          <cell r="H17">
            <v>3.07</v>
          </cell>
          <cell r="I17">
            <v>-0.512</v>
          </cell>
          <cell r="J17">
            <v>2.69</v>
          </cell>
          <cell r="K17">
            <v>-0.252</v>
          </cell>
          <cell r="L17">
            <v>2.95</v>
          </cell>
        </row>
        <row r="18">
          <cell r="A18">
            <v>37226</v>
          </cell>
          <cell r="B18">
            <v>2.87</v>
          </cell>
          <cell r="C18">
            <v>-0.15</v>
          </cell>
          <cell r="D18">
            <v>2.72</v>
          </cell>
          <cell r="E18">
            <v>-0.165</v>
          </cell>
          <cell r="F18">
            <v>2.705</v>
          </cell>
          <cell r="G18">
            <v>-0.065</v>
          </cell>
          <cell r="H18">
            <v>2.805</v>
          </cell>
          <cell r="I18">
            <v>-0.365</v>
          </cell>
          <cell r="J18">
            <v>2.505</v>
          </cell>
          <cell r="K18">
            <v>-0.145</v>
          </cell>
          <cell r="L18">
            <v>2.725</v>
          </cell>
        </row>
        <row r="19">
          <cell r="A19">
            <v>37257</v>
          </cell>
          <cell r="B19">
            <v>3.05</v>
          </cell>
          <cell r="C19">
            <v>-0.045</v>
          </cell>
          <cell r="D19">
            <v>3.005</v>
          </cell>
          <cell r="E19">
            <v>-0.13</v>
          </cell>
          <cell r="F19">
            <v>2.92</v>
          </cell>
          <cell r="G19">
            <v>-0.05</v>
          </cell>
          <cell r="H19">
            <v>3</v>
          </cell>
          <cell r="I19">
            <v>-0.305</v>
          </cell>
          <cell r="J19">
            <v>2.745</v>
          </cell>
          <cell r="K19">
            <v>-0.105</v>
          </cell>
          <cell r="L19">
            <v>2.945</v>
          </cell>
        </row>
        <row r="20">
          <cell r="A20">
            <v>37288</v>
          </cell>
          <cell r="B20">
            <v>3.07</v>
          </cell>
          <cell r="C20">
            <v>-0.18</v>
          </cell>
          <cell r="D20">
            <v>2.89</v>
          </cell>
          <cell r="E20">
            <v>-0.15</v>
          </cell>
          <cell r="F20">
            <v>2.92</v>
          </cell>
          <cell r="G20">
            <v>-0.065</v>
          </cell>
          <cell r="H20">
            <v>3.005</v>
          </cell>
          <cell r="I20">
            <v>-0.295</v>
          </cell>
          <cell r="J20">
            <v>2.775</v>
          </cell>
          <cell r="K20">
            <v>-0.115</v>
          </cell>
          <cell r="L20">
            <v>2.955</v>
          </cell>
        </row>
        <row r="21">
          <cell r="A21">
            <v>37316</v>
          </cell>
          <cell r="B21">
            <v>3.028</v>
          </cell>
          <cell r="C21">
            <v>-0.37</v>
          </cell>
          <cell r="D21">
            <v>2.658</v>
          </cell>
          <cell r="E21">
            <v>-0.2</v>
          </cell>
          <cell r="F21">
            <v>2.828</v>
          </cell>
          <cell r="G21">
            <v>-0.085</v>
          </cell>
          <cell r="H21">
            <v>2.943</v>
          </cell>
          <cell r="I21">
            <v>-0.32</v>
          </cell>
          <cell r="J21">
            <v>2.708</v>
          </cell>
          <cell r="K21">
            <v>-0.135</v>
          </cell>
          <cell r="L21">
            <v>2.893</v>
          </cell>
        </row>
        <row r="22">
          <cell r="A22">
            <v>37347</v>
          </cell>
          <cell r="B22">
            <v>2.97</v>
          </cell>
          <cell r="C22">
            <v>-0.35</v>
          </cell>
          <cell r="D22">
            <v>2.62</v>
          </cell>
          <cell r="E22">
            <v>-0.21</v>
          </cell>
          <cell r="F22">
            <v>2.76</v>
          </cell>
          <cell r="G22">
            <v>-0.04</v>
          </cell>
          <cell r="H22">
            <v>2.93</v>
          </cell>
          <cell r="I22">
            <v>-0.38</v>
          </cell>
          <cell r="J22">
            <v>2.59</v>
          </cell>
          <cell r="K22">
            <v>-0.035</v>
          </cell>
          <cell r="L22">
            <v>2.935</v>
          </cell>
        </row>
        <row r="23">
          <cell r="A23">
            <v>37377</v>
          </cell>
          <cell r="B23">
            <v>3.005</v>
          </cell>
          <cell r="C23">
            <v>-0.35</v>
          </cell>
          <cell r="D23">
            <v>2.655</v>
          </cell>
          <cell r="E23">
            <v>-0.21</v>
          </cell>
          <cell r="F23">
            <v>2.795</v>
          </cell>
          <cell r="G23">
            <v>0</v>
          </cell>
          <cell r="H23">
            <v>3.005</v>
          </cell>
          <cell r="I23">
            <v>-0.38</v>
          </cell>
          <cell r="J23">
            <v>2.625</v>
          </cell>
          <cell r="K23">
            <v>-0.005</v>
          </cell>
          <cell r="L23">
            <v>3</v>
          </cell>
        </row>
        <row r="24">
          <cell r="A24">
            <v>37408</v>
          </cell>
          <cell r="B24">
            <v>3.05</v>
          </cell>
          <cell r="C24">
            <v>-0.35</v>
          </cell>
          <cell r="D24">
            <v>2.7</v>
          </cell>
          <cell r="E24">
            <v>-0.21</v>
          </cell>
          <cell r="F24">
            <v>2.84</v>
          </cell>
          <cell r="G24">
            <v>0.11</v>
          </cell>
          <cell r="H24">
            <v>3.16</v>
          </cell>
          <cell r="I24">
            <v>-0.38</v>
          </cell>
          <cell r="J24">
            <v>2.67</v>
          </cell>
          <cell r="K24">
            <v>0.03</v>
          </cell>
          <cell r="L24">
            <v>3.08</v>
          </cell>
        </row>
        <row r="25">
          <cell r="A25">
            <v>37438</v>
          </cell>
          <cell r="B25">
            <v>3.093</v>
          </cell>
          <cell r="C25">
            <v>-0.41</v>
          </cell>
          <cell r="D25">
            <v>2.683</v>
          </cell>
          <cell r="E25">
            <v>-0.03</v>
          </cell>
          <cell r="F25">
            <v>3.063</v>
          </cell>
          <cell r="G25">
            <v>0.21</v>
          </cell>
          <cell r="H25">
            <v>3.303</v>
          </cell>
          <cell r="I25">
            <v>-0.335</v>
          </cell>
          <cell r="J25">
            <v>2.758</v>
          </cell>
          <cell r="K25">
            <v>0.185</v>
          </cell>
          <cell r="L25">
            <v>3.278</v>
          </cell>
        </row>
        <row r="26">
          <cell r="A26">
            <v>37469</v>
          </cell>
          <cell r="B26">
            <v>3.135</v>
          </cell>
          <cell r="C26">
            <v>-0.41</v>
          </cell>
          <cell r="D26">
            <v>2.725</v>
          </cell>
          <cell r="E26">
            <v>-0.03</v>
          </cell>
          <cell r="F26">
            <v>3.105</v>
          </cell>
          <cell r="G26">
            <v>0.22</v>
          </cell>
          <cell r="H26">
            <v>3.355</v>
          </cell>
          <cell r="I26">
            <v>-0.335</v>
          </cell>
          <cell r="J26">
            <v>2.8</v>
          </cell>
          <cell r="K26">
            <v>0.2</v>
          </cell>
          <cell r="L26">
            <v>3.335</v>
          </cell>
        </row>
        <row r="27">
          <cell r="A27">
            <v>37500</v>
          </cell>
          <cell r="B27">
            <v>3.14</v>
          </cell>
          <cell r="C27">
            <v>-0.41</v>
          </cell>
          <cell r="D27">
            <v>2.73</v>
          </cell>
          <cell r="E27">
            <v>-0.03</v>
          </cell>
          <cell r="F27">
            <v>3.11</v>
          </cell>
          <cell r="G27">
            <v>0.17</v>
          </cell>
          <cell r="H27">
            <v>3.31</v>
          </cell>
          <cell r="I27">
            <v>-0.335</v>
          </cell>
          <cell r="J27">
            <v>2.805</v>
          </cell>
          <cell r="K27">
            <v>0.185</v>
          </cell>
          <cell r="L27">
            <v>3.325</v>
          </cell>
        </row>
        <row r="28">
          <cell r="A28">
            <v>37530</v>
          </cell>
          <cell r="B28">
            <v>3.185</v>
          </cell>
          <cell r="C28">
            <v>-0.24</v>
          </cell>
          <cell r="D28">
            <v>2.945</v>
          </cell>
          <cell r="E28">
            <v>-0.055</v>
          </cell>
          <cell r="F28">
            <v>3.13</v>
          </cell>
          <cell r="G28">
            <v>0.125</v>
          </cell>
          <cell r="H28">
            <v>3.31</v>
          </cell>
          <cell r="I28">
            <v>-0.34</v>
          </cell>
          <cell r="J28">
            <v>2.845</v>
          </cell>
          <cell r="K28">
            <v>-0.01</v>
          </cell>
          <cell r="L28">
            <v>3.175</v>
          </cell>
        </row>
        <row r="29">
          <cell r="A29">
            <v>37561</v>
          </cell>
          <cell r="B29">
            <v>3.375</v>
          </cell>
          <cell r="C29">
            <v>-0.025</v>
          </cell>
          <cell r="D29">
            <v>3.35</v>
          </cell>
          <cell r="E29">
            <v>0.035</v>
          </cell>
          <cell r="F29">
            <v>3.41</v>
          </cell>
          <cell r="G29">
            <v>0.25</v>
          </cell>
          <cell r="H29">
            <v>3.625</v>
          </cell>
          <cell r="I29">
            <v>-0.22</v>
          </cell>
          <cell r="J29">
            <v>3.155</v>
          </cell>
          <cell r="K29">
            <v>0.115</v>
          </cell>
          <cell r="L29">
            <v>3.49</v>
          </cell>
        </row>
        <row r="30">
          <cell r="A30">
            <v>37591</v>
          </cell>
          <cell r="B30">
            <v>3.57</v>
          </cell>
          <cell r="C30">
            <v>0.315</v>
          </cell>
          <cell r="D30">
            <v>3.885</v>
          </cell>
          <cell r="E30">
            <v>0.065</v>
          </cell>
          <cell r="F30">
            <v>3.635</v>
          </cell>
          <cell r="G30">
            <v>0.35</v>
          </cell>
          <cell r="H30">
            <v>3.92</v>
          </cell>
          <cell r="I30">
            <v>-0.22</v>
          </cell>
          <cell r="J30">
            <v>3.35</v>
          </cell>
          <cell r="K30">
            <v>0.115</v>
          </cell>
          <cell r="L30">
            <v>3.685</v>
          </cell>
        </row>
        <row r="31">
          <cell r="A31">
            <v>37622</v>
          </cell>
          <cell r="B31">
            <v>3.7</v>
          </cell>
          <cell r="C31">
            <v>0.345</v>
          </cell>
          <cell r="D31">
            <v>4.045</v>
          </cell>
          <cell r="E31">
            <v>0.14</v>
          </cell>
          <cell r="F31">
            <v>3.84</v>
          </cell>
          <cell r="G31">
            <v>0.44</v>
          </cell>
          <cell r="H31">
            <v>4.14</v>
          </cell>
          <cell r="I31">
            <v>-0.22</v>
          </cell>
          <cell r="J31">
            <v>3.48</v>
          </cell>
          <cell r="K31">
            <v>0.115</v>
          </cell>
          <cell r="L31">
            <v>3.815</v>
          </cell>
        </row>
        <row r="32">
          <cell r="A32">
            <v>37653</v>
          </cell>
          <cell r="B32">
            <v>3.625</v>
          </cell>
          <cell r="C32">
            <v>0.025</v>
          </cell>
          <cell r="D32">
            <v>3.65</v>
          </cell>
          <cell r="E32">
            <v>0.125</v>
          </cell>
          <cell r="F32">
            <v>3.75</v>
          </cell>
          <cell r="G32">
            <v>0.35</v>
          </cell>
          <cell r="H32">
            <v>3.975</v>
          </cell>
          <cell r="I32">
            <v>-0.22</v>
          </cell>
          <cell r="J32">
            <v>3.405</v>
          </cell>
          <cell r="K32">
            <v>0.115</v>
          </cell>
          <cell r="L32">
            <v>3.74</v>
          </cell>
        </row>
        <row r="33">
          <cell r="A33">
            <v>37681</v>
          </cell>
          <cell r="B33">
            <v>3.535</v>
          </cell>
          <cell r="C33">
            <v>-0.285</v>
          </cell>
          <cell r="D33">
            <v>3.25</v>
          </cell>
          <cell r="E33">
            <v>0.035</v>
          </cell>
          <cell r="F33">
            <v>3.57</v>
          </cell>
          <cell r="G33">
            <v>0.2</v>
          </cell>
          <cell r="H33">
            <v>3.735</v>
          </cell>
          <cell r="I33">
            <v>-0.22</v>
          </cell>
          <cell r="J33">
            <v>3.315</v>
          </cell>
          <cell r="K33">
            <v>0.115</v>
          </cell>
          <cell r="L33">
            <v>3.65</v>
          </cell>
        </row>
        <row r="34">
          <cell r="A34">
            <v>37712</v>
          </cell>
          <cell r="B34">
            <v>3.435</v>
          </cell>
          <cell r="C34">
            <v>-0.26</v>
          </cell>
          <cell r="D34">
            <v>3.175</v>
          </cell>
          <cell r="E34">
            <v>0.05</v>
          </cell>
          <cell r="F34">
            <v>3.485</v>
          </cell>
          <cell r="G34">
            <v>0.44</v>
          </cell>
          <cell r="H34">
            <v>3.875</v>
          </cell>
          <cell r="I34">
            <v>-0.275</v>
          </cell>
          <cell r="J34">
            <v>3.16</v>
          </cell>
          <cell r="K34">
            <v>0.24</v>
          </cell>
          <cell r="L34">
            <v>3.675</v>
          </cell>
        </row>
        <row r="35">
          <cell r="A35">
            <v>37742</v>
          </cell>
          <cell r="B35">
            <v>3.44</v>
          </cell>
          <cell r="C35">
            <v>-0.26</v>
          </cell>
          <cell r="D35">
            <v>3.18</v>
          </cell>
          <cell r="E35">
            <v>0.05</v>
          </cell>
          <cell r="F35">
            <v>3.49</v>
          </cell>
          <cell r="G35">
            <v>0.44</v>
          </cell>
          <cell r="H35">
            <v>3.88</v>
          </cell>
          <cell r="I35">
            <v>-0.275</v>
          </cell>
          <cell r="J35">
            <v>3.165</v>
          </cell>
          <cell r="K35">
            <v>0.24</v>
          </cell>
          <cell r="L35">
            <v>3.68</v>
          </cell>
        </row>
        <row r="36">
          <cell r="A36">
            <v>37773</v>
          </cell>
          <cell r="B36">
            <v>3.465</v>
          </cell>
          <cell r="C36">
            <v>-0.26</v>
          </cell>
          <cell r="D36">
            <v>3.205</v>
          </cell>
          <cell r="E36">
            <v>0.05</v>
          </cell>
          <cell r="F36">
            <v>3.515</v>
          </cell>
          <cell r="G36">
            <v>0.44</v>
          </cell>
          <cell r="H36">
            <v>3.905</v>
          </cell>
          <cell r="I36">
            <v>-0.275</v>
          </cell>
          <cell r="J36">
            <v>3.19</v>
          </cell>
          <cell r="K36">
            <v>0.24</v>
          </cell>
          <cell r="L36">
            <v>3.705</v>
          </cell>
        </row>
        <row r="37">
          <cell r="A37">
            <v>37803</v>
          </cell>
          <cell r="B37">
            <v>3.5</v>
          </cell>
          <cell r="C37">
            <v>-0.26</v>
          </cell>
          <cell r="D37">
            <v>3.24</v>
          </cell>
          <cell r="E37">
            <v>0.05</v>
          </cell>
          <cell r="F37">
            <v>3.55</v>
          </cell>
          <cell r="G37">
            <v>0.44</v>
          </cell>
          <cell r="H37">
            <v>3.94</v>
          </cell>
          <cell r="I37">
            <v>-0.275</v>
          </cell>
          <cell r="J37">
            <v>3.225</v>
          </cell>
          <cell r="K37">
            <v>0.24</v>
          </cell>
          <cell r="L37">
            <v>3.74</v>
          </cell>
        </row>
        <row r="38">
          <cell r="A38">
            <v>37834</v>
          </cell>
          <cell r="B38">
            <v>3.535</v>
          </cell>
          <cell r="C38">
            <v>-0.26</v>
          </cell>
          <cell r="D38">
            <v>3.275</v>
          </cell>
          <cell r="E38">
            <v>0.05</v>
          </cell>
          <cell r="F38">
            <v>3.585</v>
          </cell>
          <cell r="G38">
            <v>0.44</v>
          </cell>
          <cell r="H38">
            <v>3.975</v>
          </cell>
          <cell r="I38">
            <v>-0.275</v>
          </cell>
          <cell r="J38">
            <v>3.26</v>
          </cell>
          <cell r="K38">
            <v>0.24</v>
          </cell>
          <cell r="L38">
            <v>3.775</v>
          </cell>
        </row>
        <row r="39">
          <cell r="A39">
            <v>37865</v>
          </cell>
          <cell r="B39">
            <v>3.545</v>
          </cell>
          <cell r="C39">
            <v>-0.26</v>
          </cell>
          <cell r="D39">
            <v>3.285</v>
          </cell>
          <cell r="E39">
            <v>0.05</v>
          </cell>
          <cell r="F39">
            <v>3.595</v>
          </cell>
          <cell r="G39">
            <v>0.44</v>
          </cell>
          <cell r="H39">
            <v>3.985</v>
          </cell>
          <cell r="I39">
            <v>-0.275</v>
          </cell>
          <cell r="J39">
            <v>3.27</v>
          </cell>
          <cell r="K39">
            <v>0.24</v>
          </cell>
          <cell r="L39">
            <v>3.785</v>
          </cell>
        </row>
        <row r="40">
          <cell r="A40">
            <v>37895</v>
          </cell>
          <cell r="B40">
            <v>3.585</v>
          </cell>
          <cell r="C40">
            <v>-0.26</v>
          </cell>
          <cell r="D40">
            <v>3.325</v>
          </cell>
          <cell r="E40">
            <v>0.05</v>
          </cell>
          <cell r="F40">
            <v>3.635</v>
          </cell>
          <cell r="G40">
            <v>0.44</v>
          </cell>
          <cell r="H40">
            <v>4.025</v>
          </cell>
          <cell r="I40">
            <v>-0.275</v>
          </cell>
          <cell r="J40">
            <v>3.31</v>
          </cell>
          <cell r="K40">
            <v>0.24</v>
          </cell>
          <cell r="L40">
            <v>3.825</v>
          </cell>
        </row>
        <row r="41">
          <cell r="A41">
            <v>37926</v>
          </cell>
          <cell r="B41">
            <v>3.768</v>
          </cell>
          <cell r="C41">
            <v>0.095</v>
          </cell>
          <cell r="D41">
            <v>3.863</v>
          </cell>
          <cell r="E41">
            <v>0.16</v>
          </cell>
          <cell r="F41">
            <v>3.928</v>
          </cell>
          <cell r="G41">
            <v>0.48</v>
          </cell>
          <cell r="H41">
            <v>4.248</v>
          </cell>
          <cell r="I41">
            <v>-0.155</v>
          </cell>
          <cell r="J41">
            <v>3.613</v>
          </cell>
          <cell r="K41">
            <v>0.24</v>
          </cell>
          <cell r="L41">
            <v>4.008</v>
          </cell>
        </row>
        <row r="42">
          <cell r="A42">
            <v>37956</v>
          </cell>
          <cell r="B42">
            <v>3.928</v>
          </cell>
          <cell r="C42">
            <v>0.435</v>
          </cell>
          <cell r="D42">
            <v>4.363</v>
          </cell>
          <cell r="E42">
            <v>0.16</v>
          </cell>
          <cell r="F42">
            <v>4.088</v>
          </cell>
          <cell r="G42">
            <v>0.52</v>
          </cell>
          <cell r="H42">
            <v>4.448</v>
          </cell>
          <cell r="I42">
            <v>-0.155</v>
          </cell>
          <cell r="J42">
            <v>3.773</v>
          </cell>
          <cell r="K42">
            <v>0.24</v>
          </cell>
          <cell r="L42">
            <v>4.168</v>
          </cell>
        </row>
        <row r="43">
          <cell r="A43">
            <v>37987</v>
          </cell>
          <cell r="B43">
            <v>3.983</v>
          </cell>
          <cell r="C43">
            <v>0.465</v>
          </cell>
          <cell r="D43">
            <v>4.448</v>
          </cell>
          <cell r="E43">
            <v>0.17</v>
          </cell>
          <cell r="F43">
            <v>4.153</v>
          </cell>
          <cell r="G43">
            <v>0.56</v>
          </cell>
          <cell r="H43">
            <v>4.543</v>
          </cell>
          <cell r="I43">
            <v>-0.155</v>
          </cell>
          <cell r="J43">
            <v>3.828</v>
          </cell>
          <cell r="K43">
            <v>0.24</v>
          </cell>
          <cell r="L43">
            <v>4.223</v>
          </cell>
        </row>
        <row r="44">
          <cell r="A44">
            <v>38018</v>
          </cell>
          <cell r="B44">
            <v>3.895</v>
          </cell>
          <cell r="C44">
            <v>0.145</v>
          </cell>
          <cell r="D44">
            <v>4.04</v>
          </cell>
          <cell r="E44">
            <v>0.17</v>
          </cell>
          <cell r="F44">
            <v>4.065</v>
          </cell>
          <cell r="G44">
            <v>0.52</v>
          </cell>
          <cell r="H44">
            <v>4.415</v>
          </cell>
          <cell r="I44">
            <v>-0.155</v>
          </cell>
          <cell r="J44">
            <v>3.74</v>
          </cell>
          <cell r="K44">
            <v>0.24</v>
          </cell>
          <cell r="L44">
            <v>4.135</v>
          </cell>
        </row>
        <row r="45">
          <cell r="A45">
            <v>38047</v>
          </cell>
          <cell r="B45">
            <v>3.756</v>
          </cell>
          <cell r="C45">
            <v>-0.165</v>
          </cell>
          <cell r="D45">
            <v>3.591</v>
          </cell>
          <cell r="E45">
            <v>0.17</v>
          </cell>
          <cell r="F45">
            <v>3.926</v>
          </cell>
          <cell r="G45">
            <v>0.4</v>
          </cell>
          <cell r="H45">
            <v>4.156</v>
          </cell>
          <cell r="I45">
            <v>-0.155</v>
          </cell>
          <cell r="J45">
            <v>3.601</v>
          </cell>
          <cell r="K45">
            <v>0.24</v>
          </cell>
          <cell r="L45">
            <v>3.996</v>
          </cell>
        </row>
        <row r="46">
          <cell r="A46">
            <v>38078</v>
          </cell>
          <cell r="B46">
            <v>3.602</v>
          </cell>
          <cell r="C46">
            <v>-0.3</v>
          </cell>
          <cell r="D46">
            <v>3.302</v>
          </cell>
          <cell r="E46">
            <v>0.135</v>
          </cell>
          <cell r="F46">
            <v>3.737</v>
          </cell>
          <cell r="G46">
            <v>0.475</v>
          </cell>
          <cell r="H46">
            <v>4.077</v>
          </cell>
          <cell r="I46">
            <v>-0.22</v>
          </cell>
          <cell r="J46">
            <v>3.382</v>
          </cell>
          <cell r="K46">
            <v>0.26</v>
          </cell>
          <cell r="L46">
            <v>3.862</v>
          </cell>
        </row>
        <row r="47">
          <cell r="A47">
            <v>38108</v>
          </cell>
          <cell r="B47">
            <v>3.606</v>
          </cell>
          <cell r="C47">
            <v>-0.3</v>
          </cell>
          <cell r="D47">
            <v>3.306</v>
          </cell>
          <cell r="E47">
            <v>0.135</v>
          </cell>
          <cell r="F47">
            <v>3.741</v>
          </cell>
          <cell r="G47">
            <v>0.475</v>
          </cell>
          <cell r="H47">
            <v>4.081</v>
          </cell>
          <cell r="I47">
            <v>-0.22</v>
          </cell>
          <cell r="J47">
            <v>3.386</v>
          </cell>
          <cell r="K47">
            <v>0.26</v>
          </cell>
          <cell r="L47">
            <v>3.866</v>
          </cell>
        </row>
        <row r="48">
          <cell r="A48">
            <v>38139</v>
          </cell>
          <cell r="B48">
            <v>3.646</v>
          </cell>
          <cell r="C48">
            <v>-0.3</v>
          </cell>
          <cell r="D48">
            <v>3.346</v>
          </cell>
          <cell r="E48">
            <v>0.135</v>
          </cell>
          <cell r="F48">
            <v>3.781</v>
          </cell>
          <cell r="G48">
            <v>0.475</v>
          </cell>
          <cell r="H48">
            <v>4.121</v>
          </cell>
          <cell r="I48">
            <v>-0.22</v>
          </cell>
          <cell r="J48">
            <v>3.426</v>
          </cell>
          <cell r="K48">
            <v>0.26</v>
          </cell>
          <cell r="L48">
            <v>3.906</v>
          </cell>
        </row>
        <row r="49">
          <cell r="A49">
            <v>38169</v>
          </cell>
          <cell r="B49">
            <v>3.691</v>
          </cell>
          <cell r="C49">
            <v>-0.3</v>
          </cell>
          <cell r="D49">
            <v>3.391</v>
          </cell>
          <cell r="E49">
            <v>0.135</v>
          </cell>
          <cell r="F49">
            <v>3.826</v>
          </cell>
          <cell r="G49">
            <v>0.475</v>
          </cell>
          <cell r="H49">
            <v>4.166</v>
          </cell>
          <cell r="I49">
            <v>-0.22</v>
          </cell>
          <cell r="J49">
            <v>3.471</v>
          </cell>
          <cell r="K49">
            <v>0.26</v>
          </cell>
          <cell r="L49">
            <v>3.951</v>
          </cell>
        </row>
        <row r="50">
          <cell r="A50">
            <v>38200</v>
          </cell>
          <cell r="B50">
            <v>3.73</v>
          </cell>
          <cell r="C50">
            <v>-0.3</v>
          </cell>
          <cell r="D50">
            <v>3.43</v>
          </cell>
          <cell r="E50">
            <v>0.135</v>
          </cell>
          <cell r="F50">
            <v>3.865</v>
          </cell>
          <cell r="G50">
            <v>0.475</v>
          </cell>
          <cell r="H50">
            <v>4.205</v>
          </cell>
          <cell r="I50">
            <v>-0.22</v>
          </cell>
          <cell r="J50">
            <v>3.51</v>
          </cell>
          <cell r="K50">
            <v>0.26</v>
          </cell>
          <cell r="L50">
            <v>3.99</v>
          </cell>
        </row>
        <row r="51">
          <cell r="A51">
            <v>38231</v>
          </cell>
          <cell r="B51">
            <v>3.724</v>
          </cell>
          <cell r="C51">
            <v>-0.3</v>
          </cell>
          <cell r="D51">
            <v>3.424</v>
          </cell>
          <cell r="E51">
            <v>0.135</v>
          </cell>
          <cell r="F51">
            <v>3.859</v>
          </cell>
          <cell r="G51">
            <v>0.475</v>
          </cell>
          <cell r="H51">
            <v>4.199</v>
          </cell>
          <cell r="I51">
            <v>-0.22</v>
          </cell>
          <cell r="J51">
            <v>3.504</v>
          </cell>
          <cell r="K51">
            <v>0.26</v>
          </cell>
          <cell r="L51">
            <v>3.984</v>
          </cell>
        </row>
        <row r="52">
          <cell r="A52">
            <v>38261</v>
          </cell>
          <cell r="B52">
            <v>3.744</v>
          </cell>
          <cell r="C52">
            <v>-0.3</v>
          </cell>
          <cell r="D52">
            <v>3.444</v>
          </cell>
          <cell r="E52">
            <v>0.135</v>
          </cell>
          <cell r="F52">
            <v>3.879</v>
          </cell>
          <cell r="G52">
            <v>0.475</v>
          </cell>
          <cell r="H52">
            <v>4.219</v>
          </cell>
          <cell r="I52">
            <v>-0.22</v>
          </cell>
          <cell r="J52">
            <v>3.524</v>
          </cell>
          <cell r="K52">
            <v>0.26</v>
          </cell>
          <cell r="L52">
            <v>4.004</v>
          </cell>
        </row>
        <row r="53">
          <cell r="A53">
            <v>38292</v>
          </cell>
          <cell r="B53">
            <v>3.904</v>
          </cell>
          <cell r="C53">
            <v>0.248</v>
          </cell>
          <cell r="D53">
            <v>4.152</v>
          </cell>
          <cell r="E53">
            <v>0.19</v>
          </cell>
          <cell r="F53">
            <v>4.094</v>
          </cell>
          <cell r="G53">
            <v>0.5</v>
          </cell>
          <cell r="H53">
            <v>4.404</v>
          </cell>
          <cell r="I53">
            <v>-0.135</v>
          </cell>
          <cell r="J53">
            <v>3.769</v>
          </cell>
          <cell r="K53">
            <v>0.25</v>
          </cell>
          <cell r="L53">
            <v>4.154</v>
          </cell>
        </row>
        <row r="54">
          <cell r="A54">
            <v>38322</v>
          </cell>
          <cell r="B54">
            <v>4.064</v>
          </cell>
          <cell r="C54">
            <v>0.308</v>
          </cell>
          <cell r="D54">
            <v>4.372</v>
          </cell>
          <cell r="E54">
            <v>0.19</v>
          </cell>
          <cell r="F54">
            <v>4.254</v>
          </cell>
          <cell r="G54">
            <v>0.57</v>
          </cell>
          <cell r="H54">
            <v>4.634</v>
          </cell>
          <cell r="I54">
            <v>-0.135</v>
          </cell>
          <cell r="J54">
            <v>3.929</v>
          </cell>
          <cell r="K54">
            <v>0.25</v>
          </cell>
          <cell r="L54">
            <v>4.314</v>
          </cell>
        </row>
        <row r="55">
          <cell r="A55">
            <v>38353</v>
          </cell>
          <cell r="B55">
            <v>4.0805</v>
          </cell>
          <cell r="C55">
            <v>0.378</v>
          </cell>
          <cell r="D55">
            <v>4.4585</v>
          </cell>
          <cell r="E55">
            <v>0.19</v>
          </cell>
          <cell r="F55">
            <v>4.2705</v>
          </cell>
          <cell r="G55">
            <v>0.57</v>
          </cell>
          <cell r="H55">
            <v>4.6505</v>
          </cell>
          <cell r="I55">
            <v>-0.135</v>
          </cell>
          <cell r="J55">
            <v>3.9455</v>
          </cell>
          <cell r="K55">
            <v>0.25</v>
          </cell>
          <cell r="L55">
            <v>4.3305</v>
          </cell>
        </row>
        <row r="56">
          <cell r="A56">
            <v>38384</v>
          </cell>
          <cell r="B56">
            <v>3.9925</v>
          </cell>
          <cell r="C56">
            <v>0.248</v>
          </cell>
          <cell r="D56">
            <v>4.2405</v>
          </cell>
          <cell r="E56">
            <v>0.19</v>
          </cell>
          <cell r="F56">
            <v>4.1825</v>
          </cell>
          <cell r="G56">
            <v>0.57</v>
          </cell>
          <cell r="H56">
            <v>4.5625</v>
          </cell>
          <cell r="I56">
            <v>-0.135</v>
          </cell>
          <cell r="J56">
            <v>3.8575</v>
          </cell>
          <cell r="K56">
            <v>0.25</v>
          </cell>
          <cell r="L56">
            <v>4.2425</v>
          </cell>
        </row>
        <row r="57">
          <cell r="A57">
            <v>38412</v>
          </cell>
          <cell r="B57">
            <v>3.8535</v>
          </cell>
          <cell r="C57">
            <v>0.068</v>
          </cell>
          <cell r="D57">
            <v>3.9215</v>
          </cell>
          <cell r="E57">
            <v>0.19</v>
          </cell>
          <cell r="F57">
            <v>4.0435</v>
          </cell>
          <cell r="G57">
            <v>0.57</v>
          </cell>
          <cell r="H57">
            <v>4.4235</v>
          </cell>
          <cell r="I57">
            <v>-0.135</v>
          </cell>
          <cell r="J57">
            <v>3.7185</v>
          </cell>
          <cell r="K57">
            <v>0.25</v>
          </cell>
          <cell r="L57">
            <v>4.1035</v>
          </cell>
        </row>
        <row r="58">
          <cell r="A58">
            <v>38443</v>
          </cell>
          <cell r="B58">
            <v>3.6995</v>
          </cell>
          <cell r="C58">
            <v>-0.25</v>
          </cell>
          <cell r="D58">
            <v>3.4495</v>
          </cell>
          <cell r="E58">
            <v>0.135</v>
          </cell>
          <cell r="F58">
            <v>3.8345</v>
          </cell>
          <cell r="G58">
            <v>0.475</v>
          </cell>
          <cell r="H58">
            <v>4.1745</v>
          </cell>
          <cell r="I58">
            <v>-0.2</v>
          </cell>
          <cell r="J58">
            <v>3.4995</v>
          </cell>
          <cell r="K58">
            <v>0.26</v>
          </cell>
          <cell r="L58">
            <v>3.9595</v>
          </cell>
        </row>
        <row r="59">
          <cell r="A59">
            <v>38473</v>
          </cell>
          <cell r="B59">
            <v>3.7035</v>
          </cell>
          <cell r="C59">
            <v>-0.25</v>
          </cell>
          <cell r="D59">
            <v>3.4535</v>
          </cell>
          <cell r="E59">
            <v>0.135</v>
          </cell>
          <cell r="F59">
            <v>3.8385</v>
          </cell>
          <cell r="G59">
            <v>0.475</v>
          </cell>
          <cell r="H59">
            <v>4.1785</v>
          </cell>
          <cell r="I59">
            <v>-0.2</v>
          </cell>
          <cell r="J59">
            <v>3.5035</v>
          </cell>
          <cell r="K59">
            <v>0.26</v>
          </cell>
          <cell r="L59">
            <v>3.9635</v>
          </cell>
        </row>
        <row r="60">
          <cell r="A60">
            <v>38504</v>
          </cell>
          <cell r="B60">
            <v>3.7435</v>
          </cell>
          <cell r="C60">
            <v>-0.25</v>
          </cell>
          <cell r="D60">
            <v>3.4935</v>
          </cell>
          <cell r="E60">
            <v>0.135</v>
          </cell>
          <cell r="F60">
            <v>3.8785</v>
          </cell>
          <cell r="G60">
            <v>0.475</v>
          </cell>
          <cell r="H60">
            <v>4.2185</v>
          </cell>
          <cell r="I60">
            <v>-0.2</v>
          </cell>
          <cell r="J60">
            <v>3.5435</v>
          </cell>
          <cell r="K60">
            <v>0.26</v>
          </cell>
          <cell r="L60">
            <v>4.0035</v>
          </cell>
        </row>
        <row r="61">
          <cell r="A61">
            <v>38534</v>
          </cell>
          <cell r="B61">
            <v>3.7885</v>
          </cell>
          <cell r="C61">
            <v>-0.25</v>
          </cell>
          <cell r="D61">
            <v>3.5385</v>
          </cell>
          <cell r="E61">
            <v>0.135</v>
          </cell>
          <cell r="F61">
            <v>3.9235</v>
          </cell>
          <cell r="G61">
            <v>0.475</v>
          </cell>
          <cell r="H61">
            <v>4.2635</v>
          </cell>
          <cell r="I61">
            <v>-0.2</v>
          </cell>
          <cell r="J61">
            <v>3.5885</v>
          </cell>
          <cell r="K61">
            <v>0.26</v>
          </cell>
          <cell r="L61">
            <v>4.0485</v>
          </cell>
        </row>
        <row r="62">
          <cell r="A62">
            <v>38565</v>
          </cell>
          <cell r="B62">
            <v>3.8275</v>
          </cell>
          <cell r="C62">
            <v>-0.25</v>
          </cell>
          <cell r="D62">
            <v>3.5775</v>
          </cell>
          <cell r="E62">
            <v>0.135</v>
          </cell>
          <cell r="F62">
            <v>3.9625</v>
          </cell>
          <cell r="G62">
            <v>0.475</v>
          </cell>
          <cell r="H62">
            <v>4.3025</v>
          </cell>
          <cell r="I62">
            <v>-0.2</v>
          </cell>
          <cell r="J62">
            <v>3.6275</v>
          </cell>
          <cell r="K62">
            <v>0.26</v>
          </cell>
          <cell r="L62">
            <v>4.0875</v>
          </cell>
        </row>
        <row r="63">
          <cell r="A63">
            <v>38596</v>
          </cell>
          <cell r="B63">
            <v>3.8215</v>
          </cell>
          <cell r="C63">
            <v>-0.25</v>
          </cell>
          <cell r="D63">
            <v>3.5715</v>
          </cell>
          <cell r="E63">
            <v>0.135</v>
          </cell>
          <cell r="F63">
            <v>3.9565</v>
          </cell>
          <cell r="G63">
            <v>0.475</v>
          </cell>
          <cell r="H63">
            <v>4.2965</v>
          </cell>
          <cell r="I63">
            <v>-0.2</v>
          </cell>
          <cell r="J63">
            <v>3.6215</v>
          </cell>
          <cell r="K63">
            <v>0.26</v>
          </cell>
          <cell r="L63">
            <v>4.0815</v>
          </cell>
        </row>
        <row r="64">
          <cell r="A64">
            <v>38626</v>
          </cell>
          <cell r="B64">
            <v>3.8415</v>
          </cell>
          <cell r="C64">
            <v>-0.25</v>
          </cell>
          <cell r="D64">
            <v>3.5915</v>
          </cell>
          <cell r="E64">
            <v>0.135</v>
          </cell>
          <cell r="F64">
            <v>3.9765</v>
          </cell>
          <cell r="G64">
            <v>0.475</v>
          </cell>
          <cell r="H64">
            <v>4.3165</v>
          </cell>
          <cell r="I64">
            <v>-0.2</v>
          </cell>
          <cell r="J64">
            <v>3.6415</v>
          </cell>
          <cell r="K64">
            <v>0.26</v>
          </cell>
          <cell r="L64">
            <v>4.1015</v>
          </cell>
        </row>
        <row r="65">
          <cell r="A65">
            <v>38657</v>
          </cell>
          <cell r="B65">
            <v>4.0015</v>
          </cell>
          <cell r="C65">
            <v>0.248</v>
          </cell>
          <cell r="D65">
            <v>4.2495</v>
          </cell>
          <cell r="E65">
            <v>0.19</v>
          </cell>
          <cell r="F65">
            <v>4.1915</v>
          </cell>
          <cell r="G65">
            <v>0.5</v>
          </cell>
          <cell r="H65">
            <v>4.5015</v>
          </cell>
          <cell r="I65">
            <v>-0.13</v>
          </cell>
          <cell r="J65">
            <v>3.8715</v>
          </cell>
          <cell r="K65">
            <v>0.25</v>
          </cell>
          <cell r="L65">
            <v>4.2515</v>
          </cell>
        </row>
        <row r="66">
          <cell r="A66">
            <v>38687</v>
          </cell>
          <cell r="B66">
            <v>4.1615</v>
          </cell>
          <cell r="C66">
            <v>0.308</v>
          </cell>
          <cell r="D66">
            <v>4.4695</v>
          </cell>
          <cell r="E66">
            <v>0.19</v>
          </cell>
          <cell r="F66">
            <v>4.3515</v>
          </cell>
          <cell r="G66">
            <v>0.57</v>
          </cell>
          <cell r="H66">
            <v>4.7315</v>
          </cell>
          <cell r="I66">
            <v>-0.13</v>
          </cell>
          <cell r="J66">
            <v>4.0315</v>
          </cell>
          <cell r="K66">
            <v>0.25</v>
          </cell>
          <cell r="L66">
            <v>4.4115</v>
          </cell>
        </row>
        <row r="67">
          <cell r="A67">
            <v>38718</v>
          </cell>
          <cell r="B67">
            <v>4.178</v>
          </cell>
          <cell r="C67">
            <v>0.378</v>
          </cell>
          <cell r="D67">
            <v>4.556</v>
          </cell>
          <cell r="E67">
            <v>0.19</v>
          </cell>
          <cell r="F67">
            <v>4.368</v>
          </cell>
          <cell r="G67">
            <v>0.57</v>
          </cell>
          <cell r="H67">
            <v>4.748</v>
          </cell>
          <cell r="I67">
            <v>-0.13</v>
          </cell>
          <cell r="J67">
            <v>4.048</v>
          </cell>
          <cell r="K67">
            <v>0.25</v>
          </cell>
          <cell r="L67">
            <v>4.428</v>
          </cell>
        </row>
        <row r="68">
          <cell r="A68">
            <v>38749</v>
          </cell>
          <cell r="B68">
            <v>4.09</v>
          </cell>
          <cell r="C68">
            <v>0.248</v>
          </cell>
          <cell r="D68">
            <v>4.338</v>
          </cell>
          <cell r="E68">
            <v>0.19</v>
          </cell>
          <cell r="F68">
            <v>4.28</v>
          </cell>
          <cell r="G68">
            <v>0.57</v>
          </cell>
          <cell r="H68">
            <v>4.66</v>
          </cell>
          <cell r="I68">
            <v>-0.13</v>
          </cell>
          <cell r="J68">
            <v>3.96</v>
          </cell>
          <cell r="K68">
            <v>0.25</v>
          </cell>
          <cell r="L68">
            <v>4.34</v>
          </cell>
        </row>
        <row r="69">
          <cell r="A69">
            <v>38777</v>
          </cell>
          <cell r="B69">
            <v>3.951</v>
          </cell>
          <cell r="C69">
            <v>0.068</v>
          </cell>
          <cell r="D69">
            <v>4.019</v>
          </cell>
          <cell r="E69">
            <v>0.19</v>
          </cell>
          <cell r="F69">
            <v>4.141</v>
          </cell>
          <cell r="G69">
            <v>0.57</v>
          </cell>
          <cell r="H69">
            <v>4.521</v>
          </cell>
          <cell r="I69">
            <v>-0.13</v>
          </cell>
          <cell r="J69">
            <v>3.821</v>
          </cell>
          <cell r="K69">
            <v>0.25</v>
          </cell>
          <cell r="L69">
            <v>4.201</v>
          </cell>
        </row>
        <row r="70">
          <cell r="A70">
            <v>38808</v>
          </cell>
          <cell r="B70">
            <v>3.797</v>
          </cell>
          <cell r="C70">
            <v>-0.25</v>
          </cell>
          <cell r="D70">
            <v>3.547</v>
          </cell>
          <cell r="E70">
            <v>0.135</v>
          </cell>
          <cell r="F70">
            <v>3.932</v>
          </cell>
          <cell r="G70">
            <v>0.475</v>
          </cell>
          <cell r="H70">
            <v>4.272</v>
          </cell>
          <cell r="I70">
            <v>-0.195</v>
          </cell>
          <cell r="J70">
            <v>3.602</v>
          </cell>
          <cell r="K70">
            <v>0.26</v>
          </cell>
          <cell r="L70">
            <v>4.057</v>
          </cell>
        </row>
        <row r="71">
          <cell r="A71">
            <v>38838</v>
          </cell>
          <cell r="B71">
            <v>3.801</v>
          </cell>
          <cell r="C71">
            <v>-0.25</v>
          </cell>
          <cell r="D71">
            <v>3.551</v>
          </cell>
          <cell r="E71">
            <v>0.135</v>
          </cell>
          <cell r="F71">
            <v>3.936</v>
          </cell>
          <cell r="G71">
            <v>0.475</v>
          </cell>
          <cell r="H71">
            <v>4.276</v>
          </cell>
          <cell r="I71">
            <v>-0.195</v>
          </cell>
          <cell r="J71">
            <v>3.606</v>
          </cell>
          <cell r="K71">
            <v>0.26</v>
          </cell>
          <cell r="L71">
            <v>4.061</v>
          </cell>
        </row>
        <row r="72">
          <cell r="A72">
            <v>38869</v>
          </cell>
          <cell r="B72">
            <v>3.841</v>
          </cell>
          <cell r="C72">
            <v>-0.25</v>
          </cell>
          <cell r="D72">
            <v>3.591</v>
          </cell>
          <cell r="E72">
            <v>0.135</v>
          </cell>
          <cell r="F72">
            <v>3.976</v>
          </cell>
          <cell r="G72">
            <v>0.475</v>
          </cell>
          <cell r="H72">
            <v>4.316</v>
          </cell>
          <cell r="I72">
            <v>-0.195</v>
          </cell>
          <cell r="J72">
            <v>3.646</v>
          </cell>
          <cell r="K72">
            <v>0.26</v>
          </cell>
          <cell r="L72">
            <v>4.101</v>
          </cell>
        </row>
        <row r="73">
          <cell r="A73">
            <v>38899</v>
          </cell>
          <cell r="B73">
            <v>3.886</v>
          </cell>
          <cell r="C73">
            <v>-0.25</v>
          </cell>
          <cell r="D73">
            <v>3.636</v>
          </cell>
          <cell r="E73">
            <v>0.135</v>
          </cell>
          <cell r="F73">
            <v>4.021</v>
          </cell>
          <cell r="G73">
            <v>0.475</v>
          </cell>
          <cell r="H73">
            <v>4.361</v>
          </cell>
          <cell r="I73">
            <v>-0.195</v>
          </cell>
          <cell r="J73">
            <v>3.691</v>
          </cell>
          <cell r="K73">
            <v>0.26</v>
          </cell>
          <cell r="L73">
            <v>4.146</v>
          </cell>
        </row>
        <row r="74">
          <cell r="A74">
            <v>38930</v>
          </cell>
          <cell r="B74">
            <v>3.925</v>
          </cell>
          <cell r="C74">
            <v>-0.25</v>
          </cell>
          <cell r="D74">
            <v>3.675</v>
          </cell>
          <cell r="E74">
            <v>0.135</v>
          </cell>
          <cell r="F74">
            <v>4.06</v>
          </cell>
          <cell r="G74">
            <v>0.475</v>
          </cell>
          <cell r="H74">
            <v>4.4</v>
          </cell>
          <cell r="I74">
            <v>-0.195</v>
          </cell>
          <cell r="J74">
            <v>3.73</v>
          </cell>
          <cell r="K74">
            <v>0.26</v>
          </cell>
          <cell r="L74">
            <v>4.185</v>
          </cell>
        </row>
        <row r="75">
          <cell r="A75">
            <v>38961</v>
          </cell>
          <cell r="B75">
            <v>3.919</v>
          </cell>
          <cell r="C75">
            <v>-0.25</v>
          </cell>
          <cell r="D75">
            <v>3.669</v>
          </cell>
          <cell r="E75">
            <v>0.135</v>
          </cell>
          <cell r="F75">
            <v>4.054</v>
          </cell>
          <cell r="G75">
            <v>0.475</v>
          </cell>
          <cell r="H75">
            <v>4.394</v>
          </cell>
          <cell r="I75">
            <v>-0.195</v>
          </cell>
          <cell r="J75">
            <v>3.724</v>
          </cell>
          <cell r="K75">
            <v>0.26</v>
          </cell>
          <cell r="L75">
            <v>4.179</v>
          </cell>
        </row>
        <row r="76">
          <cell r="A76">
            <v>38991</v>
          </cell>
          <cell r="B76">
            <v>3.939</v>
          </cell>
          <cell r="C76">
            <v>-0.25</v>
          </cell>
          <cell r="D76">
            <v>3.689</v>
          </cell>
          <cell r="E76">
            <v>0.135</v>
          </cell>
          <cell r="F76">
            <v>4.074</v>
          </cell>
          <cell r="G76">
            <v>0.475</v>
          </cell>
          <cell r="H76">
            <v>4.414</v>
          </cell>
          <cell r="I76">
            <v>-0.195</v>
          </cell>
          <cell r="J76">
            <v>3.744</v>
          </cell>
          <cell r="K76">
            <v>0.26</v>
          </cell>
          <cell r="L76">
            <v>4.199</v>
          </cell>
        </row>
        <row r="77">
          <cell r="A77">
            <v>39022</v>
          </cell>
          <cell r="B77">
            <v>4.099</v>
          </cell>
          <cell r="C77">
            <v>0.248</v>
          </cell>
          <cell r="D77">
            <v>4.347</v>
          </cell>
          <cell r="E77">
            <v>0.19</v>
          </cell>
          <cell r="F77">
            <v>4.289</v>
          </cell>
          <cell r="G77">
            <v>0.5</v>
          </cell>
          <cell r="H77">
            <v>4.599</v>
          </cell>
          <cell r="I77">
            <v>-0.13</v>
          </cell>
          <cell r="J77">
            <v>3.969</v>
          </cell>
          <cell r="K77">
            <v>0.25</v>
          </cell>
          <cell r="L77">
            <v>4.349</v>
          </cell>
        </row>
        <row r="78">
          <cell r="A78">
            <v>39052</v>
          </cell>
          <cell r="B78">
            <v>4.259</v>
          </cell>
          <cell r="C78">
            <v>0.308</v>
          </cell>
          <cell r="D78">
            <v>4.567</v>
          </cell>
          <cell r="E78">
            <v>0.19</v>
          </cell>
          <cell r="F78">
            <v>4.449</v>
          </cell>
          <cell r="G78">
            <v>0.57</v>
          </cell>
          <cell r="H78">
            <v>4.829</v>
          </cell>
          <cell r="I78">
            <v>-0.13</v>
          </cell>
          <cell r="J78">
            <v>4.129</v>
          </cell>
          <cell r="K78">
            <v>0.25</v>
          </cell>
          <cell r="L78">
            <v>4.509</v>
          </cell>
        </row>
        <row r="79">
          <cell r="A79">
            <v>39083</v>
          </cell>
          <cell r="B79">
            <v>4.278</v>
          </cell>
          <cell r="C79">
            <v>0.378</v>
          </cell>
          <cell r="D79">
            <v>4.656</v>
          </cell>
          <cell r="E79">
            <v>0.19</v>
          </cell>
          <cell r="F79">
            <v>4.468</v>
          </cell>
          <cell r="G79">
            <v>0.57</v>
          </cell>
          <cell r="H79">
            <v>4.848</v>
          </cell>
          <cell r="I79">
            <v>-0.13</v>
          </cell>
          <cell r="J79">
            <v>4.148</v>
          </cell>
          <cell r="K79">
            <v>0.25</v>
          </cell>
          <cell r="L79">
            <v>4.528</v>
          </cell>
        </row>
        <row r="80">
          <cell r="A80">
            <v>39114</v>
          </cell>
          <cell r="B80">
            <v>4.19</v>
          </cell>
          <cell r="C80">
            <v>0.248</v>
          </cell>
          <cell r="D80">
            <v>4.438</v>
          </cell>
          <cell r="E80">
            <v>0.19</v>
          </cell>
          <cell r="F80">
            <v>4.38</v>
          </cell>
          <cell r="G80">
            <v>0.57</v>
          </cell>
          <cell r="H80">
            <v>4.76</v>
          </cell>
          <cell r="I80">
            <v>-0.13</v>
          </cell>
          <cell r="J80">
            <v>4.06</v>
          </cell>
          <cell r="K80">
            <v>0.25</v>
          </cell>
          <cell r="L80">
            <v>4.44</v>
          </cell>
        </row>
        <row r="81">
          <cell r="A81">
            <v>39142</v>
          </cell>
          <cell r="B81">
            <v>4.051</v>
          </cell>
          <cell r="C81">
            <v>0.068</v>
          </cell>
          <cell r="D81">
            <v>4.119</v>
          </cell>
          <cell r="E81">
            <v>0.19</v>
          </cell>
          <cell r="F81">
            <v>4.241</v>
          </cell>
          <cell r="G81">
            <v>0.57</v>
          </cell>
          <cell r="H81">
            <v>4.621</v>
          </cell>
          <cell r="I81">
            <v>-0.13</v>
          </cell>
          <cell r="J81">
            <v>3.921</v>
          </cell>
          <cell r="K81">
            <v>0.25</v>
          </cell>
          <cell r="L81">
            <v>4.301</v>
          </cell>
        </row>
        <row r="82">
          <cell r="A82">
            <v>39173</v>
          </cell>
          <cell r="B82">
            <v>3.897</v>
          </cell>
          <cell r="C82">
            <v>-0.25</v>
          </cell>
          <cell r="D82">
            <v>3.647</v>
          </cell>
          <cell r="E82">
            <v>0.135</v>
          </cell>
          <cell r="F82">
            <v>4.032</v>
          </cell>
          <cell r="G82">
            <v>0.475</v>
          </cell>
          <cell r="H82">
            <v>4.372</v>
          </cell>
          <cell r="I82">
            <v>-0.195</v>
          </cell>
          <cell r="J82">
            <v>3.702</v>
          </cell>
          <cell r="K82">
            <v>0.26</v>
          </cell>
          <cell r="L82">
            <v>4.157</v>
          </cell>
        </row>
        <row r="83">
          <cell r="A83">
            <v>39203</v>
          </cell>
          <cell r="B83">
            <v>3.901</v>
          </cell>
          <cell r="C83">
            <v>-0.25</v>
          </cell>
          <cell r="D83">
            <v>3.651</v>
          </cell>
          <cell r="E83">
            <v>0.135</v>
          </cell>
          <cell r="F83">
            <v>4.036</v>
          </cell>
          <cell r="G83">
            <v>0.475</v>
          </cell>
          <cell r="H83">
            <v>4.376</v>
          </cell>
          <cell r="I83">
            <v>-0.195</v>
          </cell>
          <cell r="J83">
            <v>3.706</v>
          </cell>
          <cell r="K83">
            <v>0.26</v>
          </cell>
          <cell r="L83">
            <v>4.161</v>
          </cell>
        </row>
        <row r="84">
          <cell r="A84">
            <v>39234</v>
          </cell>
          <cell r="B84">
            <v>3.941</v>
          </cell>
          <cell r="C84">
            <v>-0.25</v>
          </cell>
          <cell r="D84">
            <v>3.691</v>
          </cell>
          <cell r="E84">
            <v>0.135</v>
          </cell>
          <cell r="F84">
            <v>4.076</v>
          </cell>
          <cell r="G84">
            <v>0.475</v>
          </cell>
          <cell r="H84">
            <v>4.416</v>
          </cell>
          <cell r="I84">
            <v>-0.195</v>
          </cell>
          <cell r="J84">
            <v>3.746</v>
          </cell>
          <cell r="K84">
            <v>0.26</v>
          </cell>
          <cell r="L84">
            <v>4.201</v>
          </cell>
        </row>
        <row r="85">
          <cell r="A85">
            <v>39264</v>
          </cell>
          <cell r="B85">
            <v>3.986</v>
          </cell>
          <cell r="C85">
            <v>-0.25</v>
          </cell>
          <cell r="D85">
            <v>3.736</v>
          </cell>
          <cell r="E85">
            <v>0.135</v>
          </cell>
          <cell r="F85">
            <v>4.121</v>
          </cell>
          <cell r="G85">
            <v>0.475</v>
          </cell>
          <cell r="H85">
            <v>4.461</v>
          </cell>
          <cell r="I85">
            <v>-0.195</v>
          </cell>
          <cell r="J85">
            <v>3.791</v>
          </cell>
          <cell r="K85">
            <v>0.26</v>
          </cell>
          <cell r="L85">
            <v>4.246</v>
          </cell>
        </row>
        <row r="86">
          <cell r="A86">
            <v>39295</v>
          </cell>
          <cell r="B86">
            <v>4.025</v>
          </cell>
          <cell r="C86">
            <v>-0.25</v>
          </cell>
          <cell r="D86">
            <v>3.775</v>
          </cell>
          <cell r="E86">
            <v>0.135</v>
          </cell>
          <cell r="F86">
            <v>4.16</v>
          </cell>
          <cell r="G86">
            <v>0.475</v>
          </cell>
          <cell r="H86">
            <v>4.5</v>
          </cell>
          <cell r="I86">
            <v>-0.195</v>
          </cell>
          <cell r="J86">
            <v>3.83</v>
          </cell>
          <cell r="K86">
            <v>0.26</v>
          </cell>
          <cell r="L86">
            <v>4.285</v>
          </cell>
        </row>
        <row r="87">
          <cell r="A87">
            <v>39326</v>
          </cell>
          <cell r="B87">
            <v>4.019</v>
          </cell>
          <cell r="C87">
            <v>-0.25</v>
          </cell>
          <cell r="D87">
            <v>3.769</v>
          </cell>
          <cell r="E87">
            <v>0.135</v>
          </cell>
          <cell r="F87">
            <v>4.154</v>
          </cell>
          <cell r="G87">
            <v>0.475</v>
          </cell>
          <cell r="H87">
            <v>4.494</v>
          </cell>
          <cell r="I87">
            <v>-0.195</v>
          </cell>
          <cell r="J87">
            <v>3.824</v>
          </cell>
          <cell r="K87">
            <v>0.26</v>
          </cell>
          <cell r="L87">
            <v>4.279</v>
          </cell>
        </row>
        <row r="88">
          <cell r="A88">
            <v>39356</v>
          </cell>
          <cell r="B88">
            <v>4.039</v>
          </cell>
          <cell r="C88">
            <v>-0.25</v>
          </cell>
          <cell r="D88">
            <v>3.789</v>
          </cell>
          <cell r="E88">
            <v>0.135</v>
          </cell>
          <cell r="F88">
            <v>4.174</v>
          </cell>
          <cell r="G88">
            <v>0.475</v>
          </cell>
          <cell r="H88">
            <v>4.514</v>
          </cell>
          <cell r="I88">
            <v>-0.195</v>
          </cell>
          <cell r="J88">
            <v>3.844</v>
          </cell>
          <cell r="K88">
            <v>0.26</v>
          </cell>
          <cell r="L88">
            <v>4.299</v>
          </cell>
        </row>
        <row r="89">
          <cell r="A89">
            <v>39387</v>
          </cell>
          <cell r="B89">
            <v>4.199</v>
          </cell>
          <cell r="C89">
            <v>0.248</v>
          </cell>
          <cell r="D89">
            <v>4.447</v>
          </cell>
          <cell r="E89">
            <v>0.19</v>
          </cell>
          <cell r="F89">
            <v>4.389</v>
          </cell>
          <cell r="G89">
            <v>0.5</v>
          </cell>
          <cell r="H89">
            <v>4.699</v>
          </cell>
          <cell r="I89">
            <v>-0.13</v>
          </cell>
          <cell r="J89">
            <v>4.069</v>
          </cell>
          <cell r="K89">
            <v>0.25</v>
          </cell>
          <cell r="L89">
            <v>4.449</v>
          </cell>
        </row>
        <row r="90">
          <cell r="A90">
            <v>39417</v>
          </cell>
          <cell r="B90">
            <v>4.359</v>
          </cell>
          <cell r="C90">
            <v>0.308</v>
          </cell>
          <cell r="D90">
            <v>4.667</v>
          </cell>
          <cell r="E90">
            <v>0.19</v>
          </cell>
          <cell r="F90">
            <v>4.549</v>
          </cell>
          <cell r="G90">
            <v>0.57</v>
          </cell>
          <cell r="H90">
            <v>4.929</v>
          </cell>
          <cell r="I90">
            <v>-0.13</v>
          </cell>
          <cell r="J90">
            <v>4.229</v>
          </cell>
          <cell r="K90">
            <v>0.25</v>
          </cell>
          <cell r="L90">
            <v>4.609</v>
          </cell>
        </row>
        <row r="91">
          <cell r="A91">
            <v>39448</v>
          </cell>
          <cell r="B91">
            <v>4.3805</v>
          </cell>
          <cell r="C91">
            <v>0.378</v>
          </cell>
          <cell r="D91">
            <v>4.7585</v>
          </cell>
          <cell r="E91">
            <v>0.19</v>
          </cell>
          <cell r="F91">
            <v>4.5705</v>
          </cell>
          <cell r="G91">
            <v>0.57</v>
          </cell>
          <cell r="H91">
            <v>4.9505</v>
          </cell>
          <cell r="I91">
            <v>-0.13</v>
          </cell>
          <cell r="J91">
            <v>4.2505</v>
          </cell>
          <cell r="K91">
            <v>0.25</v>
          </cell>
          <cell r="L91">
            <v>4.6305</v>
          </cell>
        </row>
        <row r="92">
          <cell r="A92">
            <v>39479</v>
          </cell>
          <cell r="B92">
            <v>4.2925</v>
          </cell>
          <cell r="C92">
            <v>0.248</v>
          </cell>
          <cell r="D92">
            <v>4.5405</v>
          </cell>
          <cell r="E92">
            <v>0.19</v>
          </cell>
          <cell r="F92">
            <v>4.4825</v>
          </cell>
          <cell r="G92">
            <v>0.57</v>
          </cell>
          <cell r="H92">
            <v>4.8625</v>
          </cell>
          <cell r="I92">
            <v>-0.13</v>
          </cell>
          <cell r="J92">
            <v>4.1625</v>
          </cell>
          <cell r="K92">
            <v>0.25</v>
          </cell>
          <cell r="L92">
            <v>4.5425</v>
          </cell>
        </row>
        <row r="93">
          <cell r="A93">
            <v>39508</v>
          </cell>
          <cell r="B93">
            <v>4.1535</v>
          </cell>
          <cell r="C93">
            <v>0.068</v>
          </cell>
          <cell r="D93">
            <v>4.2215</v>
          </cell>
          <cell r="E93">
            <v>0.19</v>
          </cell>
          <cell r="F93">
            <v>4.3435</v>
          </cell>
          <cell r="G93">
            <v>0.57</v>
          </cell>
          <cell r="H93">
            <v>4.7235</v>
          </cell>
          <cell r="I93">
            <v>-0.13</v>
          </cell>
          <cell r="J93">
            <v>4.0235</v>
          </cell>
          <cell r="K93">
            <v>0.25</v>
          </cell>
          <cell r="L93">
            <v>4.4035</v>
          </cell>
        </row>
        <row r="94">
          <cell r="A94">
            <v>39539</v>
          </cell>
          <cell r="B94">
            <v>3.9995</v>
          </cell>
          <cell r="C94">
            <v>-0.25</v>
          </cell>
          <cell r="D94">
            <v>3.7495</v>
          </cell>
          <cell r="E94">
            <v>0.135</v>
          </cell>
          <cell r="F94">
            <v>4.1345</v>
          </cell>
          <cell r="G94">
            <v>0.475</v>
          </cell>
          <cell r="H94">
            <v>4.4745</v>
          </cell>
          <cell r="I94">
            <v>-0.195</v>
          </cell>
          <cell r="J94">
            <v>3.8045</v>
          </cell>
          <cell r="K94">
            <v>0.26</v>
          </cell>
          <cell r="L94">
            <v>4.2595</v>
          </cell>
        </row>
        <row r="95">
          <cell r="A95">
            <v>39569</v>
          </cell>
          <cell r="B95">
            <v>4.0035</v>
          </cell>
          <cell r="C95">
            <v>-0.25</v>
          </cell>
          <cell r="D95">
            <v>3.7535</v>
          </cell>
          <cell r="E95">
            <v>0.135</v>
          </cell>
          <cell r="F95">
            <v>4.1385</v>
          </cell>
          <cell r="G95">
            <v>0.475</v>
          </cell>
          <cell r="H95">
            <v>4.4785</v>
          </cell>
          <cell r="I95">
            <v>-0.195</v>
          </cell>
          <cell r="J95">
            <v>3.8085</v>
          </cell>
          <cell r="K95">
            <v>0.26</v>
          </cell>
          <cell r="L95">
            <v>4.2635</v>
          </cell>
        </row>
        <row r="96">
          <cell r="A96">
            <v>39600</v>
          </cell>
          <cell r="B96">
            <v>4.0435</v>
          </cell>
          <cell r="C96">
            <v>-0.25</v>
          </cell>
          <cell r="D96">
            <v>3.7935</v>
          </cell>
          <cell r="E96">
            <v>0.135</v>
          </cell>
          <cell r="F96">
            <v>4.1785</v>
          </cell>
          <cell r="G96">
            <v>0.475</v>
          </cell>
          <cell r="H96">
            <v>4.5185</v>
          </cell>
          <cell r="I96">
            <v>-0.195</v>
          </cell>
          <cell r="J96">
            <v>3.8485</v>
          </cell>
          <cell r="K96">
            <v>0.26</v>
          </cell>
          <cell r="L96">
            <v>4.3035</v>
          </cell>
        </row>
        <row r="97">
          <cell r="A97">
            <v>39630</v>
          </cell>
          <cell r="B97">
            <v>4.0885</v>
          </cell>
          <cell r="C97">
            <v>-0.25</v>
          </cell>
          <cell r="D97">
            <v>3.8385</v>
          </cell>
          <cell r="E97">
            <v>0.135</v>
          </cell>
          <cell r="F97">
            <v>4.2235</v>
          </cell>
          <cell r="G97">
            <v>0.475</v>
          </cell>
          <cell r="H97">
            <v>4.5635</v>
          </cell>
          <cell r="I97">
            <v>-0.195</v>
          </cell>
          <cell r="J97">
            <v>3.8935</v>
          </cell>
          <cell r="K97">
            <v>0.26</v>
          </cell>
          <cell r="L97">
            <v>4.3485</v>
          </cell>
        </row>
        <row r="98">
          <cell r="A98">
            <v>39661</v>
          </cell>
          <cell r="B98">
            <v>4.1275</v>
          </cell>
          <cell r="C98">
            <v>-0.25</v>
          </cell>
          <cell r="D98">
            <v>3.8775</v>
          </cell>
          <cell r="E98">
            <v>0.135</v>
          </cell>
          <cell r="F98">
            <v>4.2625</v>
          </cell>
          <cell r="G98">
            <v>0.475</v>
          </cell>
          <cell r="H98">
            <v>4.6025</v>
          </cell>
          <cell r="I98">
            <v>-0.195</v>
          </cell>
          <cell r="J98">
            <v>3.9325</v>
          </cell>
          <cell r="K98">
            <v>0.26</v>
          </cell>
          <cell r="L98">
            <v>4.3875</v>
          </cell>
        </row>
        <row r="99">
          <cell r="A99">
            <v>39692</v>
          </cell>
          <cell r="B99">
            <v>4.1215</v>
          </cell>
          <cell r="C99">
            <v>-0.25</v>
          </cell>
          <cell r="D99">
            <v>3.8715</v>
          </cell>
          <cell r="E99">
            <v>0.135</v>
          </cell>
          <cell r="F99">
            <v>4.2565</v>
          </cell>
          <cell r="G99">
            <v>0.475</v>
          </cell>
          <cell r="H99">
            <v>4.5965</v>
          </cell>
          <cell r="I99">
            <v>-0.195</v>
          </cell>
          <cell r="J99">
            <v>3.9265</v>
          </cell>
          <cell r="K99">
            <v>0.26</v>
          </cell>
          <cell r="L99">
            <v>4.3815</v>
          </cell>
        </row>
        <row r="100">
          <cell r="A100">
            <v>39722</v>
          </cell>
          <cell r="B100">
            <v>4.1415</v>
          </cell>
          <cell r="C100">
            <v>-0.25</v>
          </cell>
          <cell r="D100">
            <v>3.8915</v>
          </cell>
          <cell r="E100">
            <v>0.135</v>
          </cell>
          <cell r="F100">
            <v>4.2765</v>
          </cell>
          <cell r="G100">
            <v>0.475</v>
          </cell>
          <cell r="H100">
            <v>4.6165</v>
          </cell>
          <cell r="I100">
            <v>-0.195</v>
          </cell>
          <cell r="J100">
            <v>3.9465</v>
          </cell>
          <cell r="K100">
            <v>0.26</v>
          </cell>
          <cell r="L100">
            <v>4.4015</v>
          </cell>
        </row>
        <row r="101">
          <cell r="A101">
            <v>39753</v>
          </cell>
          <cell r="B101">
            <v>4.3015</v>
          </cell>
          <cell r="C101">
            <v>0.248</v>
          </cell>
          <cell r="D101">
            <v>4.5495</v>
          </cell>
          <cell r="E101">
            <v>0</v>
          </cell>
          <cell r="F101">
            <v>4.3015</v>
          </cell>
          <cell r="G101">
            <v>0.5</v>
          </cell>
          <cell r="H101">
            <v>4.8015</v>
          </cell>
          <cell r="I101">
            <v>-0.13</v>
          </cell>
          <cell r="J101">
            <v>4.1715</v>
          </cell>
          <cell r="K101">
            <v>0.25</v>
          </cell>
          <cell r="L101">
            <v>4.5515</v>
          </cell>
        </row>
        <row r="102">
          <cell r="A102">
            <v>39783</v>
          </cell>
          <cell r="B102">
            <v>4.4615</v>
          </cell>
          <cell r="C102">
            <v>0.308</v>
          </cell>
          <cell r="D102">
            <v>4.7695</v>
          </cell>
          <cell r="E102">
            <v>0</v>
          </cell>
          <cell r="F102">
            <v>4.4615</v>
          </cell>
          <cell r="G102">
            <v>0.57</v>
          </cell>
          <cell r="H102">
            <v>5.0315</v>
          </cell>
          <cell r="I102">
            <v>-0.13</v>
          </cell>
          <cell r="J102">
            <v>4.3315</v>
          </cell>
          <cell r="K102">
            <v>0.25</v>
          </cell>
          <cell r="L102">
            <v>4.7115</v>
          </cell>
        </row>
        <row r="103">
          <cell r="A103">
            <v>39814</v>
          </cell>
          <cell r="B103">
            <v>4.4855</v>
          </cell>
          <cell r="C103">
            <v>0.378</v>
          </cell>
          <cell r="D103">
            <v>4.8635</v>
          </cell>
          <cell r="E103">
            <v>0</v>
          </cell>
          <cell r="F103">
            <v>4.4855</v>
          </cell>
          <cell r="G103">
            <v>0.57</v>
          </cell>
          <cell r="H103">
            <v>5.0555</v>
          </cell>
          <cell r="I103">
            <v>-0.13</v>
          </cell>
          <cell r="J103">
            <v>4.3555</v>
          </cell>
          <cell r="K103">
            <v>0.25</v>
          </cell>
          <cell r="L103">
            <v>4.7355</v>
          </cell>
        </row>
        <row r="104">
          <cell r="A104">
            <v>39845</v>
          </cell>
          <cell r="B104">
            <v>4.3975</v>
          </cell>
          <cell r="C104">
            <v>0.248</v>
          </cell>
          <cell r="D104">
            <v>4.6455</v>
          </cell>
          <cell r="E104">
            <v>0</v>
          </cell>
          <cell r="F104">
            <v>4.3975</v>
          </cell>
          <cell r="G104">
            <v>0.57</v>
          </cell>
          <cell r="H104">
            <v>4.9675</v>
          </cell>
          <cell r="I104">
            <v>-0.13</v>
          </cell>
          <cell r="J104">
            <v>4.2675</v>
          </cell>
          <cell r="K104">
            <v>0.25</v>
          </cell>
          <cell r="L104">
            <v>4.6475</v>
          </cell>
        </row>
        <row r="105">
          <cell r="A105">
            <v>39873</v>
          </cell>
          <cell r="B105">
            <v>4.2585</v>
          </cell>
          <cell r="C105">
            <v>0.068</v>
          </cell>
          <cell r="D105">
            <v>4.3265</v>
          </cell>
          <cell r="E105">
            <v>0</v>
          </cell>
          <cell r="F105">
            <v>4.2585</v>
          </cell>
          <cell r="G105">
            <v>0.57</v>
          </cell>
          <cell r="H105">
            <v>4.8285</v>
          </cell>
          <cell r="I105">
            <v>-0.13</v>
          </cell>
          <cell r="J105">
            <v>4.1285</v>
          </cell>
          <cell r="K105">
            <v>0.25</v>
          </cell>
          <cell r="L105">
            <v>4.5085</v>
          </cell>
        </row>
        <row r="106">
          <cell r="A106">
            <v>39904</v>
          </cell>
          <cell r="B106">
            <v>4.1045</v>
          </cell>
          <cell r="C106">
            <v>-0.25</v>
          </cell>
          <cell r="D106">
            <v>3.8545</v>
          </cell>
          <cell r="E106">
            <v>0</v>
          </cell>
          <cell r="F106">
            <v>4.1045</v>
          </cell>
          <cell r="G106">
            <v>0.475</v>
          </cell>
          <cell r="H106">
            <v>4.5795</v>
          </cell>
          <cell r="I106">
            <v>-0.195</v>
          </cell>
          <cell r="J106">
            <v>3.9095</v>
          </cell>
          <cell r="K106">
            <v>0.26</v>
          </cell>
          <cell r="L106">
            <v>4.3645</v>
          </cell>
        </row>
        <row r="107">
          <cell r="A107">
            <v>39934</v>
          </cell>
          <cell r="B107">
            <v>4.1085</v>
          </cell>
          <cell r="C107">
            <v>-0.25</v>
          </cell>
          <cell r="D107">
            <v>3.8585</v>
          </cell>
          <cell r="E107">
            <v>0</v>
          </cell>
          <cell r="F107">
            <v>4.1085</v>
          </cell>
          <cell r="G107">
            <v>0.475</v>
          </cell>
          <cell r="H107">
            <v>4.5835</v>
          </cell>
          <cell r="I107">
            <v>-0.195</v>
          </cell>
          <cell r="J107">
            <v>3.9135</v>
          </cell>
          <cell r="K107">
            <v>0.26</v>
          </cell>
          <cell r="L107">
            <v>4.3685</v>
          </cell>
        </row>
        <row r="108">
          <cell r="A108">
            <v>39965</v>
          </cell>
          <cell r="B108">
            <v>4.1485</v>
          </cell>
          <cell r="C108">
            <v>-0.25</v>
          </cell>
          <cell r="D108">
            <v>3.8985</v>
          </cell>
          <cell r="E108">
            <v>0</v>
          </cell>
          <cell r="F108">
            <v>4.1485</v>
          </cell>
          <cell r="G108">
            <v>0.475</v>
          </cell>
          <cell r="H108">
            <v>4.6235</v>
          </cell>
          <cell r="I108">
            <v>-0.195</v>
          </cell>
          <cell r="J108">
            <v>3.9535</v>
          </cell>
          <cell r="K108">
            <v>0.26</v>
          </cell>
          <cell r="L108">
            <v>4.4085</v>
          </cell>
        </row>
        <row r="109">
          <cell r="A109">
            <v>39995</v>
          </cell>
          <cell r="B109">
            <v>4.1935</v>
          </cell>
          <cell r="C109">
            <v>-0.25</v>
          </cell>
          <cell r="D109">
            <v>3.9435</v>
          </cell>
          <cell r="E109">
            <v>0</v>
          </cell>
          <cell r="F109">
            <v>4.1935</v>
          </cell>
          <cell r="G109">
            <v>0.475</v>
          </cell>
          <cell r="H109">
            <v>4.6685</v>
          </cell>
          <cell r="I109">
            <v>-0.195</v>
          </cell>
          <cell r="J109">
            <v>3.9985</v>
          </cell>
          <cell r="K109">
            <v>0.26</v>
          </cell>
          <cell r="L109">
            <v>4.4535</v>
          </cell>
        </row>
        <row r="110">
          <cell r="A110">
            <v>40026</v>
          </cell>
          <cell r="B110">
            <v>4.2325</v>
          </cell>
          <cell r="C110">
            <v>-0.25</v>
          </cell>
          <cell r="D110">
            <v>3.9825</v>
          </cell>
          <cell r="E110">
            <v>0</v>
          </cell>
          <cell r="F110">
            <v>4.2325</v>
          </cell>
          <cell r="G110">
            <v>0.475</v>
          </cell>
          <cell r="H110">
            <v>4.7075</v>
          </cell>
          <cell r="I110">
            <v>-0.195</v>
          </cell>
          <cell r="J110">
            <v>4.0375</v>
          </cell>
          <cell r="K110">
            <v>0.26</v>
          </cell>
          <cell r="L110">
            <v>4.4925</v>
          </cell>
        </row>
        <row r="111">
          <cell r="A111">
            <v>40057</v>
          </cell>
          <cell r="B111">
            <v>4.2265</v>
          </cell>
          <cell r="C111">
            <v>-0.25</v>
          </cell>
          <cell r="D111">
            <v>3.9765</v>
          </cell>
          <cell r="E111">
            <v>0</v>
          </cell>
          <cell r="F111">
            <v>4.2265</v>
          </cell>
          <cell r="G111">
            <v>0.475</v>
          </cell>
          <cell r="H111">
            <v>4.7015</v>
          </cell>
          <cell r="I111">
            <v>-0.195</v>
          </cell>
          <cell r="J111">
            <v>4.0315</v>
          </cell>
          <cell r="K111">
            <v>0.26</v>
          </cell>
          <cell r="L111">
            <v>4.4865</v>
          </cell>
        </row>
        <row r="112">
          <cell r="A112">
            <v>40087</v>
          </cell>
          <cell r="B112">
            <v>4.2465</v>
          </cell>
          <cell r="C112">
            <v>-0.25</v>
          </cell>
          <cell r="D112">
            <v>3.9965</v>
          </cell>
          <cell r="E112">
            <v>0</v>
          </cell>
          <cell r="F112">
            <v>4.2465</v>
          </cell>
          <cell r="G112">
            <v>0.475</v>
          </cell>
          <cell r="H112">
            <v>4.7215</v>
          </cell>
          <cell r="I112">
            <v>-0.195</v>
          </cell>
          <cell r="J112">
            <v>4.0515</v>
          </cell>
          <cell r="K112">
            <v>0.26</v>
          </cell>
          <cell r="L112">
            <v>4.5065</v>
          </cell>
        </row>
        <row r="113">
          <cell r="A113">
            <v>40118</v>
          </cell>
          <cell r="B113">
            <v>4.4065</v>
          </cell>
          <cell r="C113">
            <v>0.248</v>
          </cell>
          <cell r="D113">
            <v>4.6545</v>
          </cell>
          <cell r="E113">
            <v>0</v>
          </cell>
          <cell r="F113">
            <v>4.4065</v>
          </cell>
          <cell r="G113">
            <v>0.5</v>
          </cell>
          <cell r="H113">
            <v>4.9065</v>
          </cell>
          <cell r="I113">
            <v>-0.13</v>
          </cell>
          <cell r="J113">
            <v>4.2765</v>
          </cell>
          <cell r="K113">
            <v>0.25</v>
          </cell>
          <cell r="L113">
            <v>4.6565</v>
          </cell>
        </row>
        <row r="114">
          <cell r="A114">
            <v>40148</v>
          </cell>
          <cell r="B114">
            <v>4.5665</v>
          </cell>
          <cell r="C114">
            <v>0.308</v>
          </cell>
          <cell r="D114">
            <v>4.8745</v>
          </cell>
          <cell r="E114">
            <v>0</v>
          </cell>
          <cell r="F114">
            <v>4.5665</v>
          </cell>
          <cell r="G114">
            <v>0.57</v>
          </cell>
          <cell r="H114">
            <v>5.1365</v>
          </cell>
          <cell r="I114">
            <v>-0.13</v>
          </cell>
          <cell r="J114">
            <v>4.4365</v>
          </cell>
          <cell r="K114">
            <v>0.25</v>
          </cell>
          <cell r="L114">
            <v>4.8165</v>
          </cell>
        </row>
        <row r="115">
          <cell r="A115">
            <v>40179</v>
          </cell>
          <cell r="B115">
            <v>4.593</v>
          </cell>
          <cell r="C115">
            <v>0.378</v>
          </cell>
          <cell r="D115">
            <v>4.971</v>
          </cell>
          <cell r="E115">
            <v>0</v>
          </cell>
          <cell r="F115">
            <v>4.593</v>
          </cell>
          <cell r="G115">
            <v>0.57</v>
          </cell>
          <cell r="H115">
            <v>5.163</v>
          </cell>
          <cell r="I115">
            <v>-0.13</v>
          </cell>
          <cell r="J115">
            <v>4.463</v>
          </cell>
          <cell r="K115">
            <v>0.25</v>
          </cell>
          <cell r="L115">
            <v>4.843</v>
          </cell>
        </row>
        <row r="116">
          <cell r="A116">
            <v>40210</v>
          </cell>
          <cell r="B116">
            <v>4.505</v>
          </cell>
          <cell r="C116">
            <v>0.248</v>
          </cell>
          <cell r="D116">
            <v>4.753</v>
          </cell>
          <cell r="E116">
            <v>0</v>
          </cell>
          <cell r="F116">
            <v>4.505</v>
          </cell>
          <cell r="G116">
            <v>0.57</v>
          </cell>
          <cell r="H116">
            <v>5.075</v>
          </cell>
          <cell r="I116">
            <v>-0.13</v>
          </cell>
          <cell r="J116">
            <v>4.375</v>
          </cell>
          <cell r="K116">
            <v>0.25</v>
          </cell>
          <cell r="L116">
            <v>4.755</v>
          </cell>
        </row>
        <row r="117">
          <cell r="A117">
            <v>40238</v>
          </cell>
          <cell r="B117">
            <v>4.366</v>
          </cell>
          <cell r="C117">
            <v>0.068</v>
          </cell>
          <cell r="D117">
            <v>4.434</v>
          </cell>
          <cell r="E117">
            <v>0</v>
          </cell>
          <cell r="F117">
            <v>4.366</v>
          </cell>
          <cell r="G117">
            <v>0.57</v>
          </cell>
          <cell r="H117">
            <v>4.936</v>
          </cell>
          <cell r="I117">
            <v>-0.13</v>
          </cell>
          <cell r="J117">
            <v>4.236</v>
          </cell>
          <cell r="K117">
            <v>0.25</v>
          </cell>
          <cell r="L117">
            <v>4.616</v>
          </cell>
        </row>
        <row r="118">
          <cell r="A118">
            <v>40269</v>
          </cell>
          <cell r="B118">
            <v>4.212</v>
          </cell>
          <cell r="C118">
            <v>-0.25</v>
          </cell>
          <cell r="D118">
            <v>3.962</v>
          </cell>
          <cell r="E118">
            <v>0</v>
          </cell>
          <cell r="F118">
            <v>4.212</v>
          </cell>
          <cell r="G118">
            <v>0.475</v>
          </cell>
          <cell r="H118">
            <v>4.687</v>
          </cell>
          <cell r="I118">
            <v>-0.195</v>
          </cell>
          <cell r="J118">
            <v>4.017</v>
          </cell>
          <cell r="K118">
            <v>0.26</v>
          </cell>
          <cell r="L118">
            <v>4.472</v>
          </cell>
        </row>
        <row r="119">
          <cell r="A119">
            <v>40299</v>
          </cell>
          <cell r="B119">
            <v>4.216</v>
          </cell>
          <cell r="C119">
            <v>-0.25</v>
          </cell>
          <cell r="D119">
            <v>3.966</v>
          </cell>
          <cell r="E119">
            <v>0</v>
          </cell>
          <cell r="F119">
            <v>4.216</v>
          </cell>
          <cell r="G119">
            <v>0.475</v>
          </cell>
          <cell r="H119">
            <v>4.691</v>
          </cell>
          <cell r="I119">
            <v>-0.195</v>
          </cell>
          <cell r="J119">
            <v>4.021</v>
          </cell>
          <cell r="K119">
            <v>0.26</v>
          </cell>
          <cell r="L119">
            <v>4.476</v>
          </cell>
        </row>
        <row r="120">
          <cell r="A120">
            <v>40330</v>
          </cell>
          <cell r="B120">
            <v>4.256</v>
          </cell>
          <cell r="C120">
            <v>-0.25</v>
          </cell>
          <cell r="D120">
            <v>4.006</v>
          </cell>
          <cell r="E120">
            <v>0</v>
          </cell>
          <cell r="F120">
            <v>4.256</v>
          </cell>
          <cell r="G120">
            <v>0.475</v>
          </cell>
          <cell r="H120">
            <v>4.731</v>
          </cell>
          <cell r="I120">
            <v>-0.195</v>
          </cell>
          <cell r="J120">
            <v>4.061</v>
          </cell>
          <cell r="K120">
            <v>0.26</v>
          </cell>
          <cell r="L120">
            <v>4.516</v>
          </cell>
        </row>
        <row r="121">
          <cell r="A121">
            <v>40360</v>
          </cell>
          <cell r="B121">
            <v>4.301</v>
          </cell>
          <cell r="C121">
            <v>-0.25</v>
          </cell>
          <cell r="D121">
            <v>4.051</v>
          </cell>
          <cell r="E121">
            <v>0</v>
          </cell>
          <cell r="F121">
            <v>4.301</v>
          </cell>
          <cell r="G121">
            <v>0.475</v>
          </cell>
          <cell r="H121">
            <v>4.776</v>
          </cell>
          <cell r="I121">
            <v>-0.195</v>
          </cell>
          <cell r="J121">
            <v>4.106</v>
          </cell>
          <cell r="K121">
            <v>0.26</v>
          </cell>
          <cell r="L121">
            <v>4.561</v>
          </cell>
        </row>
        <row r="122">
          <cell r="A122">
            <v>40391</v>
          </cell>
          <cell r="B122">
            <v>4.34</v>
          </cell>
          <cell r="C122">
            <v>-0.25</v>
          </cell>
          <cell r="D122">
            <v>4.09</v>
          </cell>
          <cell r="E122">
            <v>0</v>
          </cell>
          <cell r="F122">
            <v>4.34</v>
          </cell>
          <cell r="G122">
            <v>0.475</v>
          </cell>
          <cell r="H122">
            <v>4.815</v>
          </cell>
          <cell r="I122">
            <v>-0.195</v>
          </cell>
          <cell r="J122">
            <v>4.145</v>
          </cell>
          <cell r="K122">
            <v>0.26</v>
          </cell>
          <cell r="L122">
            <v>4.6</v>
          </cell>
        </row>
        <row r="123">
          <cell r="A123">
            <v>40422</v>
          </cell>
          <cell r="B123">
            <v>4.334</v>
          </cell>
          <cell r="C123">
            <v>-0.25</v>
          </cell>
          <cell r="D123">
            <v>4.084</v>
          </cell>
          <cell r="E123">
            <v>0</v>
          </cell>
          <cell r="F123">
            <v>4.334</v>
          </cell>
          <cell r="G123">
            <v>0.475</v>
          </cell>
          <cell r="H123">
            <v>4.809</v>
          </cell>
          <cell r="I123">
            <v>-0.195</v>
          </cell>
          <cell r="J123">
            <v>4.139</v>
          </cell>
          <cell r="K123">
            <v>0.26</v>
          </cell>
          <cell r="L123">
            <v>4.594</v>
          </cell>
        </row>
        <row r="124">
          <cell r="A124">
            <v>40452</v>
          </cell>
          <cell r="B124">
            <v>4.354</v>
          </cell>
          <cell r="C124">
            <v>-0.25</v>
          </cell>
          <cell r="D124">
            <v>4.104</v>
          </cell>
          <cell r="E124">
            <v>0</v>
          </cell>
          <cell r="F124">
            <v>4.354</v>
          </cell>
          <cell r="G124">
            <v>0.475</v>
          </cell>
          <cell r="H124">
            <v>4.829</v>
          </cell>
          <cell r="I124">
            <v>-0.195</v>
          </cell>
          <cell r="J124">
            <v>4.159</v>
          </cell>
          <cell r="K124">
            <v>0.26</v>
          </cell>
          <cell r="L124">
            <v>4.614</v>
          </cell>
        </row>
        <row r="125">
          <cell r="L125">
            <v>0</v>
          </cell>
        </row>
        <row r="126">
          <cell r="L126">
            <v>0</v>
          </cell>
        </row>
        <row r="127">
          <cell r="L127">
            <v>0</v>
          </cell>
        </row>
        <row r="128">
          <cell r="L128">
            <v>0</v>
          </cell>
        </row>
        <row r="129">
          <cell r="L129">
            <v>0</v>
          </cell>
        </row>
        <row r="130">
          <cell r="L130">
            <v>0</v>
          </cell>
        </row>
        <row r="131">
          <cell r="L131">
            <v>0</v>
          </cell>
        </row>
        <row r="132">
          <cell r="L132">
            <v>0</v>
          </cell>
        </row>
        <row r="133">
          <cell r="L133">
            <v>0</v>
          </cell>
        </row>
        <row r="134">
          <cell r="L134">
            <v>0</v>
          </cell>
        </row>
        <row r="135">
          <cell r="L135">
            <v>0</v>
          </cell>
        </row>
        <row r="136">
          <cell r="L136">
            <v>0</v>
          </cell>
        </row>
        <row r="137">
          <cell r="L137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2">
          <cell r="L142">
            <v>0</v>
          </cell>
        </row>
        <row r="143">
          <cell r="L143">
            <v>0</v>
          </cell>
        </row>
        <row r="144">
          <cell r="L144">
            <v>0</v>
          </cell>
        </row>
        <row r="145">
          <cell r="L145">
            <v>0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</sheetData>
      <sheetData sheetId="10"/>
      <sheetData sheetId="11"/>
      <sheetData sheetId="12"/>
      <sheetData sheetId="13"/>
      <sheetData sheetId="14"/>
      <sheetData sheetId="15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37203</v>
          </cell>
          <cell r="B7">
            <v>31.5</v>
          </cell>
          <cell r="C7">
            <v>29.25</v>
          </cell>
          <cell r="D7">
            <v>27</v>
          </cell>
          <cell r="E7">
            <v>32.34</v>
          </cell>
          <cell r="F7">
            <v>32</v>
          </cell>
          <cell r="G7">
            <v>32.5</v>
          </cell>
        </row>
        <row r="7">
          <cell r="I7">
            <v>32</v>
          </cell>
        </row>
        <row r="7">
          <cell r="R7">
            <v>52.1999969482422</v>
          </cell>
        </row>
        <row r="8">
          <cell r="A8">
            <v>37204</v>
          </cell>
          <cell r="B8">
            <v>31.5</v>
          </cell>
          <cell r="C8">
            <v>29.25</v>
          </cell>
          <cell r="D8">
            <v>27</v>
          </cell>
          <cell r="E8">
            <v>32.34</v>
          </cell>
          <cell r="F8">
            <v>32</v>
          </cell>
          <cell r="G8">
            <v>32.5</v>
          </cell>
        </row>
        <row r="8">
          <cell r="I8">
            <v>32</v>
          </cell>
        </row>
        <row r="8">
          <cell r="R8">
            <v>52.1999969482422</v>
          </cell>
        </row>
        <row r="9">
          <cell r="A9">
            <v>37205</v>
          </cell>
          <cell r="B9">
            <v>28.25</v>
          </cell>
          <cell r="C9">
            <v>25</v>
          </cell>
          <cell r="D9">
            <v>25</v>
          </cell>
          <cell r="E9">
            <v>30.3</v>
          </cell>
          <cell r="F9">
            <v>30</v>
          </cell>
          <cell r="G9">
            <v>29.25</v>
          </cell>
        </row>
        <row r="9">
          <cell r="I9">
            <v>26</v>
          </cell>
        </row>
        <row r="9">
          <cell r="R9">
            <v>34.999991607666</v>
          </cell>
        </row>
        <row r="10">
          <cell r="A10">
            <v>37207</v>
          </cell>
          <cell r="B10">
            <v>28.25</v>
          </cell>
          <cell r="C10">
            <v>29.75</v>
          </cell>
          <cell r="D10">
            <v>27</v>
          </cell>
          <cell r="E10">
            <v>30.3</v>
          </cell>
          <cell r="F10">
            <v>30</v>
          </cell>
          <cell r="G10">
            <v>29.25</v>
          </cell>
        </row>
        <row r="10">
          <cell r="I10">
            <v>20.1749992370605</v>
          </cell>
        </row>
        <row r="10">
          <cell r="R10">
            <v>34.9999954223633</v>
          </cell>
        </row>
        <row r="11">
          <cell r="A11">
            <v>37208</v>
          </cell>
          <cell r="B11">
            <v>28.25</v>
          </cell>
          <cell r="C11">
            <v>29.75</v>
          </cell>
          <cell r="D11">
            <v>27</v>
          </cell>
          <cell r="E11">
            <v>30.3</v>
          </cell>
          <cell r="F11">
            <v>30</v>
          </cell>
          <cell r="G11">
            <v>29.25</v>
          </cell>
        </row>
        <row r="11">
          <cell r="I11">
            <v>20.1749992370605</v>
          </cell>
        </row>
        <row r="11">
          <cell r="R11">
            <v>52.1999969482422</v>
          </cell>
        </row>
        <row r="12">
          <cell r="A12">
            <v>37209</v>
          </cell>
          <cell r="B12">
            <v>28.25</v>
          </cell>
          <cell r="C12">
            <v>29.75</v>
          </cell>
          <cell r="D12">
            <v>27</v>
          </cell>
          <cell r="E12">
            <v>30.3</v>
          </cell>
          <cell r="F12">
            <v>30</v>
          </cell>
          <cell r="G12">
            <v>29.25</v>
          </cell>
        </row>
        <row r="12">
          <cell r="I12">
            <v>20.1749992370605</v>
          </cell>
        </row>
        <row r="12">
          <cell r="R12">
            <v>52.1999969482422</v>
          </cell>
        </row>
        <row r="13">
          <cell r="A13">
            <v>37210</v>
          </cell>
          <cell r="B13">
            <v>28.25</v>
          </cell>
          <cell r="C13">
            <v>29.75</v>
          </cell>
          <cell r="D13">
            <v>27</v>
          </cell>
          <cell r="E13">
            <v>30.3</v>
          </cell>
          <cell r="F13">
            <v>30</v>
          </cell>
          <cell r="G13">
            <v>29.25</v>
          </cell>
        </row>
        <row r="13">
          <cell r="I13">
            <v>20.1749992370605</v>
          </cell>
        </row>
        <row r="13">
          <cell r="R13">
            <v>52.1999969482422</v>
          </cell>
        </row>
        <row r="14">
          <cell r="A14">
            <v>37211</v>
          </cell>
          <cell r="B14">
            <v>28.25</v>
          </cell>
          <cell r="C14">
            <v>29.75</v>
          </cell>
          <cell r="D14">
            <v>27</v>
          </cell>
          <cell r="E14">
            <v>30.3</v>
          </cell>
          <cell r="F14">
            <v>30</v>
          </cell>
          <cell r="G14">
            <v>29.25</v>
          </cell>
        </row>
        <row r="14">
          <cell r="I14">
            <v>20.1749992370605</v>
          </cell>
        </row>
        <row r="14">
          <cell r="R14">
            <v>52.1999969482422</v>
          </cell>
        </row>
        <row r="15">
          <cell r="A15">
            <v>37212</v>
          </cell>
          <cell r="B15">
            <v>28.25</v>
          </cell>
          <cell r="C15">
            <v>29.75</v>
          </cell>
          <cell r="D15">
            <v>27</v>
          </cell>
          <cell r="E15">
            <v>30.3</v>
          </cell>
          <cell r="F15">
            <v>30</v>
          </cell>
          <cell r="G15">
            <v>29.25</v>
          </cell>
        </row>
        <row r="15">
          <cell r="I15">
            <v>26</v>
          </cell>
        </row>
        <row r="15">
          <cell r="R15">
            <v>34.999991607666</v>
          </cell>
        </row>
        <row r="16">
          <cell r="A16">
            <v>37214</v>
          </cell>
          <cell r="B16">
            <v>28.25</v>
          </cell>
          <cell r="C16">
            <v>29.75</v>
          </cell>
          <cell r="D16">
            <v>27</v>
          </cell>
          <cell r="E16">
            <v>30.3</v>
          </cell>
          <cell r="F16">
            <v>30</v>
          </cell>
          <cell r="G16">
            <v>29.25</v>
          </cell>
        </row>
        <row r="16">
          <cell r="I16">
            <v>20.1749992370605</v>
          </cell>
        </row>
        <row r="16">
          <cell r="R16">
            <v>52.1999969482422</v>
          </cell>
        </row>
        <row r="17">
          <cell r="A17">
            <v>37215</v>
          </cell>
          <cell r="B17">
            <v>28.25</v>
          </cell>
          <cell r="C17">
            <v>29.75</v>
          </cell>
          <cell r="D17">
            <v>27</v>
          </cell>
          <cell r="E17">
            <v>30.3</v>
          </cell>
          <cell r="F17">
            <v>30</v>
          </cell>
          <cell r="G17">
            <v>29.25</v>
          </cell>
        </row>
        <row r="17">
          <cell r="I17">
            <v>20.1749992370605</v>
          </cell>
        </row>
        <row r="17">
          <cell r="R17">
            <v>52.1999969482422</v>
          </cell>
        </row>
        <row r="18">
          <cell r="A18">
            <v>37216</v>
          </cell>
          <cell r="B18">
            <v>28.25</v>
          </cell>
          <cell r="C18">
            <v>29.75</v>
          </cell>
          <cell r="D18">
            <v>27</v>
          </cell>
          <cell r="E18">
            <v>30.3</v>
          </cell>
          <cell r="F18">
            <v>30</v>
          </cell>
          <cell r="G18">
            <v>29.25</v>
          </cell>
        </row>
        <row r="18">
          <cell r="I18">
            <v>20.1749992370605</v>
          </cell>
        </row>
        <row r="18">
          <cell r="R18">
            <v>52.1999969482422</v>
          </cell>
        </row>
        <row r="19">
          <cell r="A19">
            <v>37218</v>
          </cell>
          <cell r="B19">
            <v>28.25</v>
          </cell>
          <cell r="C19">
            <v>29.75</v>
          </cell>
          <cell r="D19">
            <v>27</v>
          </cell>
          <cell r="E19">
            <v>30.3</v>
          </cell>
          <cell r="F19">
            <v>30</v>
          </cell>
          <cell r="G19">
            <v>29.25</v>
          </cell>
        </row>
        <row r="19">
          <cell r="I19">
            <v>20.1749992370605</v>
          </cell>
        </row>
        <row r="19">
          <cell r="R19">
            <v>52.1999969482422</v>
          </cell>
        </row>
        <row r="20">
          <cell r="A20">
            <v>37219</v>
          </cell>
          <cell r="B20">
            <v>28.25</v>
          </cell>
          <cell r="C20">
            <v>29.75</v>
          </cell>
          <cell r="D20">
            <v>27</v>
          </cell>
          <cell r="E20">
            <v>30.3</v>
          </cell>
          <cell r="F20">
            <v>30</v>
          </cell>
          <cell r="G20">
            <v>29.25</v>
          </cell>
        </row>
        <row r="20">
          <cell r="I20">
            <v>26</v>
          </cell>
        </row>
        <row r="20">
          <cell r="R20">
            <v>34.999991607666</v>
          </cell>
        </row>
        <row r="21">
          <cell r="A21">
            <v>37221</v>
          </cell>
          <cell r="B21">
            <v>28.25</v>
          </cell>
          <cell r="C21">
            <v>29.75</v>
          </cell>
          <cell r="D21">
            <v>27</v>
          </cell>
          <cell r="E21">
            <v>30.3</v>
          </cell>
          <cell r="F21">
            <v>30</v>
          </cell>
          <cell r="G21">
            <v>29.25</v>
          </cell>
        </row>
        <row r="21">
          <cell r="I21">
            <v>20.1749992370605</v>
          </cell>
        </row>
        <row r="21">
          <cell r="R21">
            <v>52.1999931335449</v>
          </cell>
        </row>
        <row r="22">
          <cell r="A22">
            <v>37222</v>
          </cell>
          <cell r="B22">
            <v>28.25</v>
          </cell>
          <cell r="C22">
            <v>29.75</v>
          </cell>
          <cell r="D22">
            <v>27</v>
          </cell>
          <cell r="E22">
            <v>30.3</v>
          </cell>
          <cell r="F22">
            <v>30</v>
          </cell>
          <cell r="G22">
            <v>29.25</v>
          </cell>
        </row>
        <row r="22">
          <cell r="I22">
            <v>20.1749992370605</v>
          </cell>
        </row>
        <row r="22">
          <cell r="R22">
            <v>52.1999969482422</v>
          </cell>
        </row>
        <row r="23">
          <cell r="A23">
            <v>37223</v>
          </cell>
          <cell r="B23">
            <v>28.25</v>
          </cell>
          <cell r="C23">
            <v>29.75</v>
          </cell>
          <cell r="D23">
            <v>27</v>
          </cell>
          <cell r="E23">
            <v>30.3</v>
          </cell>
          <cell r="F23">
            <v>30</v>
          </cell>
          <cell r="G23">
            <v>29.25</v>
          </cell>
        </row>
        <row r="23">
          <cell r="I23">
            <v>20.1749992370605</v>
          </cell>
        </row>
        <row r="23">
          <cell r="R23">
            <v>52.1999969482422</v>
          </cell>
        </row>
        <row r="24">
          <cell r="A24">
            <v>37224</v>
          </cell>
          <cell r="B24">
            <v>28.25</v>
          </cell>
          <cell r="C24">
            <v>29.75</v>
          </cell>
          <cell r="D24">
            <v>27</v>
          </cell>
          <cell r="E24">
            <v>30.3</v>
          </cell>
          <cell r="F24">
            <v>30</v>
          </cell>
          <cell r="G24">
            <v>29.25</v>
          </cell>
        </row>
        <row r="24">
          <cell r="I24">
            <v>20.1749992370605</v>
          </cell>
        </row>
        <row r="24">
          <cell r="R24">
            <v>52.1999969482422</v>
          </cell>
        </row>
        <row r="25">
          <cell r="A25">
            <v>37225</v>
          </cell>
          <cell r="B25">
            <v>28.25</v>
          </cell>
          <cell r="C25">
            <v>29.75</v>
          </cell>
          <cell r="D25">
            <v>27</v>
          </cell>
          <cell r="E25">
            <v>30.3</v>
          </cell>
          <cell r="F25">
            <v>30</v>
          </cell>
          <cell r="G25">
            <v>29.25</v>
          </cell>
        </row>
        <row r="25">
          <cell r="I25">
            <v>20.1749992370605</v>
          </cell>
        </row>
        <row r="25">
          <cell r="R25">
            <v>52.1999969482422</v>
          </cell>
        </row>
        <row r="26">
          <cell r="A26">
            <v>37226</v>
          </cell>
          <cell r="B26">
            <v>30.25</v>
          </cell>
          <cell r="C26">
            <v>35.25</v>
          </cell>
          <cell r="D26">
            <v>34.75</v>
          </cell>
          <cell r="E26">
            <v>34.5</v>
          </cell>
          <cell r="F26">
            <v>32.5</v>
          </cell>
          <cell r="G26">
            <v>31.25</v>
          </cell>
        </row>
        <row r="26">
          <cell r="I26">
            <v>36.65</v>
          </cell>
        </row>
        <row r="26">
          <cell r="R26">
            <v>43.129998626709</v>
          </cell>
        </row>
        <row r="27">
          <cell r="A27">
            <v>37228</v>
          </cell>
          <cell r="B27">
            <v>30.25</v>
          </cell>
          <cell r="C27">
            <v>35.25</v>
          </cell>
          <cell r="D27">
            <v>34.75</v>
          </cell>
          <cell r="E27">
            <v>34.5</v>
          </cell>
          <cell r="F27">
            <v>32.5</v>
          </cell>
          <cell r="G27">
            <v>31.25</v>
          </cell>
        </row>
        <row r="27">
          <cell r="I27">
            <v>36.65</v>
          </cell>
        </row>
        <row r="27">
          <cell r="R27">
            <v>54.7499992370606</v>
          </cell>
        </row>
        <row r="28">
          <cell r="A28">
            <v>37229</v>
          </cell>
          <cell r="B28">
            <v>30.25</v>
          </cell>
          <cell r="C28">
            <v>35.25</v>
          </cell>
          <cell r="D28">
            <v>34.75</v>
          </cell>
          <cell r="E28">
            <v>34.5</v>
          </cell>
          <cell r="F28">
            <v>32.5</v>
          </cell>
          <cell r="G28">
            <v>31.25</v>
          </cell>
        </row>
        <row r="28">
          <cell r="I28">
            <v>36.65</v>
          </cell>
        </row>
        <row r="28">
          <cell r="R28">
            <v>54.7499992370606</v>
          </cell>
        </row>
        <row r="29">
          <cell r="A29">
            <v>37230</v>
          </cell>
          <cell r="B29">
            <v>30.25</v>
          </cell>
          <cell r="C29">
            <v>35.25</v>
          </cell>
          <cell r="D29">
            <v>34.75</v>
          </cell>
          <cell r="E29">
            <v>34.5</v>
          </cell>
          <cell r="F29">
            <v>32.5</v>
          </cell>
          <cell r="G29">
            <v>31.25</v>
          </cell>
        </row>
        <row r="29">
          <cell r="I29">
            <v>36.65</v>
          </cell>
        </row>
        <row r="29">
          <cell r="R29">
            <v>54.7499992370606</v>
          </cell>
        </row>
        <row r="30">
          <cell r="A30">
            <v>37231</v>
          </cell>
          <cell r="B30">
            <v>30.25</v>
          </cell>
          <cell r="C30">
            <v>35.25</v>
          </cell>
          <cell r="D30">
            <v>34.75</v>
          </cell>
          <cell r="E30">
            <v>34.5</v>
          </cell>
          <cell r="F30">
            <v>32.5</v>
          </cell>
          <cell r="G30">
            <v>31.25</v>
          </cell>
        </row>
        <row r="30">
          <cell r="I30">
            <v>36.65</v>
          </cell>
        </row>
        <row r="30">
          <cell r="R30">
            <v>54.7499992370606</v>
          </cell>
        </row>
        <row r="31">
          <cell r="A31">
            <v>37232</v>
          </cell>
          <cell r="B31">
            <v>30.25</v>
          </cell>
          <cell r="C31">
            <v>35.25</v>
          </cell>
          <cell r="D31">
            <v>34.75</v>
          </cell>
          <cell r="E31">
            <v>34.5</v>
          </cell>
          <cell r="F31">
            <v>32.5</v>
          </cell>
          <cell r="G31">
            <v>31.25</v>
          </cell>
        </row>
        <row r="31">
          <cell r="I31">
            <v>36.65</v>
          </cell>
        </row>
        <row r="31">
          <cell r="R31">
            <v>54.7499992370606</v>
          </cell>
        </row>
        <row r="32">
          <cell r="A32">
            <v>37233</v>
          </cell>
          <cell r="B32">
            <v>30.25</v>
          </cell>
          <cell r="C32">
            <v>35.25</v>
          </cell>
          <cell r="D32">
            <v>34.75</v>
          </cell>
          <cell r="E32">
            <v>34.5</v>
          </cell>
          <cell r="F32">
            <v>32.5</v>
          </cell>
          <cell r="G32">
            <v>31.25</v>
          </cell>
        </row>
        <row r="32">
          <cell r="I32">
            <v>32.5</v>
          </cell>
        </row>
        <row r="32">
          <cell r="R32">
            <v>43.1299992370605</v>
          </cell>
        </row>
        <row r="33">
          <cell r="A33">
            <v>37256</v>
          </cell>
          <cell r="B33">
            <v>30.25</v>
          </cell>
          <cell r="C33">
            <v>35.25</v>
          </cell>
          <cell r="D33">
            <v>34.75</v>
          </cell>
          <cell r="E33">
            <v>34.5</v>
          </cell>
          <cell r="F33">
            <v>32.5</v>
          </cell>
          <cell r="G33">
            <v>31.25</v>
          </cell>
        </row>
        <row r="33">
          <cell r="I33">
            <v>32.5</v>
          </cell>
        </row>
        <row r="33">
          <cell r="R33">
            <v>54.7499992370606</v>
          </cell>
        </row>
        <row r="34">
          <cell r="A34">
            <v>37257</v>
          </cell>
          <cell r="B34">
            <v>31</v>
          </cell>
          <cell r="C34">
            <v>35.15</v>
          </cell>
          <cell r="D34">
            <v>35.15</v>
          </cell>
          <cell r="E34">
            <v>35.25</v>
          </cell>
          <cell r="F34">
            <v>33.5</v>
          </cell>
          <cell r="G34">
            <v>32.5</v>
          </cell>
        </row>
        <row r="34">
          <cell r="I34">
            <v>33.5</v>
          </cell>
        </row>
        <row r="34">
          <cell r="R34">
            <v>62.6699938964844</v>
          </cell>
        </row>
        <row r="35">
          <cell r="A35">
            <v>37288</v>
          </cell>
          <cell r="B35">
            <v>30.5</v>
          </cell>
          <cell r="C35">
            <v>34.15</v>
          </cell>
          <cell r="D35">
            <v>34.25</v>
          </cell>
          <cell r="E35">
            <v>34.75</v>
          </cell>
          <cell r="F35">
            <v>33.25</v>
          </cell>
          <cell r="G35">
            <v>31.75</v>
          </cell>
        </row>
        <row r="35">
          <cell r="I35">
            <v>33.25</v>
          </cell>
        </row>
        <row r="35">
          <cell r="R35">
            <v>62.7999963378906</v>
          </cell>
        </row>
        <row r="36">
          <cell r="A36">
            <v>37316</v>
          </cell>
          <cell r="B36">
            <v>30</v>
          </cell>
          <cell r="C36">
            <v>33.25</v>
          </cell>
          <cell r="D36">
            <v>33.25</v>
          </cell>
          <cell r="E36">
            <v>34</v>
          </cell>
          <cell r="F36">
            <v>32.8</v>
          </cell>
          <cell r="G36">
            <v>31.25</v>
          </cell>
        </row>
        <row r="36">
          <cell r="I36">
            <v>32.8</v>
          </cell>
        </row>
        <row r="36">
          <cell r="R36">
            <v>61.2990516662598</v>
          </cell>
        </row>
        <row r="37">
          <cell r="A37">
            <v>37347</v>
          </cell>
          <cell r="B37">
            <v>31.5</v>
          </cell>
          <cell r="C37">
            <v>31</v>
          </cell>
          <cell r="D37">
            <v>29</v>
          </cell>
          <cell r="E37">
            <v>31.75</v>
          </cell>
          <cell r="F37">
            <v>31.75</v>
          </cell>
          <cell r="G37">
            <v>33.5</v>
          </cell>
        </row>
        <row r="37">
          <cell r="I37">
            <v>31.75</v>
          </cell>
        </row>
        <row r="37">
          <cell r="R37">
            <v>58.1442633056641</v>
          </cell>
        </row>
        <row r="38">
          <cell r="A38">
            <v>37377</v>
          </cell>
          <cell r="B38">
            <v>33</v>
          </cell>
          <cell r="C38">
            <v>29.5</v>
          </cell>
          <cell r="D38">
            <v>27</v>
          </cell>
          <cell r="E38">
            <v>31.5</v>
          </cell>
          <cell r="F38">
            <v>33.25</v>
          </cell>
          <cell r="G38">
            <v>36</v>
          </cell>
        </row>
        <row r="38">
          <cell r="I38">
            <v>31.5</v>
          </cell>
        </row>
        <row r="38">
          <cell r="R38">
            <v>58.959294128418</v>
          </cell>
        </row>
        <row r="39">
          <cell r="A39">
            <v>37408</v>
          </cell>
          <cell r="B39">
            <v>42.25</v>
          </cell>
          <cell r="C39">
            <v>31.5</v>
          </cell>
          <cell r="D39">
            <v>29</v>
          </cell>
          <cell r="E39">
            <v>38</v>
          </cell>
          <cell r="F39">
            <v>39.25</v>
          </cell>
          <cell r="G39">
            <v>47.25</v>
          </cell>
        </row>
        <row r="39">
          <cell r="I39">
            <v>38</v>
          </cell>
        </row>
        <row r="39">
          <cell r="R39">
            <v>60.0343881225586</v>
          </cell>
        </row>
        <row r="40">
          <cell r="A40">
            <v>37438</v>
          </cell>
          <cell r="B40">
            <v>54</v>
          </cell>
          <cell r="C40">
            <v>46.5</v>
          </cell>
          <cell r="D40">
            <v>43.5</v>
          </cell>
          <cell r="E40">
            <v>49.25</v>
          </cell>
          <cell r="F40">
            <v>48.75</v>
          </cell>
          <cell r="G40">
            <v>61</v>
          </cell>
        </row>
        <row r="40">
          <cell r="I40">
            <v>48.75</v>
          </cell>
        </row>
        <row r="40">
          <cell r="R40">
            <v>49.2267266071005</v>
          </cell>
        </row>
        <row r="41">
          <cell r="A41">
            <v>37469</v>
          </cell>
          <cell r="B41">
            <v>63</v>
          </cell>
          <cell r="C41">
            <v>53.5</v>
          </cell>
          <cell r="D41">
            <v>51</v>
          </cell>
          <cell r="E41">
            <v>55.5</v>
          </cell>
          <cell r="F41">
            <v>56.75</v>
          </cell>
          <cell r="G41">
            <v>73</v>
          </cell>
        </row>
        <row r="41">
          <cell r="I41">
            <v>55.5</v>
          </cell>
        </row>
        <row r="41">
          <cell r="R41">
            <v>50.0230550651964</v>
          </cell>
        </row>
        <row r="42">
          <cell r="A42">
            <v>37500</v>
          </cell>
          <cell r="B42">
            <v>48</v>
          </cell>
          <cell r="C42">
            <v>46.5</v>
          </cell>
          <cell r="D42">
            <v>43</v>
          </cell>
          <cell r="E42">
            <v>48.25</v>
          </cell>
          <cell r="F42">
            <v>48.25</v>
          </cell>
          <cell r="G42">
            <v>55</v>
          </cell>
        </row>
        <row r="42">
          <cell r="I42">
            <v>48.25</v>
          </cell>
        </row>
        <row r="42">
          <cell r="R42">
            <v>50.1170072190506</v>
          </cell>
        </row>
        <row r="43">
          <cell r="A43">
            <v>37530</v>
          </cell>
          <cell r="B43">
            <v>37.5</v>
          </cell>
          <cell r="C43">
            <v>39</v>
          </cell>
          <cell r="D43">
            <v>39</v>
          </cell>
          <cell r="E43">
            <v>40</v>
          </cell>
          <cell r="F43">
            <v>40</v>
          </cell>
          <cell r="G43">
            <v>40</v>
          </cell>
        </row>
        <row r="43">
          <cell r="I43">
            <v>40</v>
          </cell>
        </row>
        <row r="43">
          <cell r="R43">
            <v>55.0466894627397</v>
          </cell>
        </row>
        <row r="44">
          <cell r="A44">
            <v>37561</v>
          </cell>
          <cell r="B44">
            <v>35.5</v>
          </cell>
          <cell r="C44">
            <v>37</v>
          </cell>
          <cell r="D44">
            <v>37</v>
          </cell>
          <cell r="E44">
            <v>41</v>
          </cell>
          <cell r="F44">
            <v>39</v>
          </cell>
          <cell r="G44">
            <v>37.5</v>
          </cell>
        </row>
        <row r="44">
          <cell r="I44">
            <v>39</v>
          </cell>
        </row>
        <row r="44">
          <cell r="R44">
            <v>60.3659923824297</v>
          </cell>
        </row>
        <row r="45">
          <cell r="A45">
            <v>37591</v>
          </cell>
          <cell r="B45">
            <v>36</v>
          </cell>
          <cell r="C45">
            <v>38</v>
          </cell>
          <cell r="D45">
            <v>38</v>
          </cell>
          <cell r="E45">
            <v>42</v>
          </cell>
          <cell r="F45">
            <v>41</v>
          </cell>
          <cell r="G45">
            <v>38</v>
          </cell>
        </row>
        <row r="45">
          <cell r="I45">
            <v>41</v>
          </cell>
        </row>
        <row r="45">
          <cell r="R45">
            <v>64.3539294611284</v>
          </cell>
        </row>
        <row r="46">
          <cell r="A46">
            <v>37622</v>
          </cell>
          <cell r="B46">
            <v>37</v>
          </cell>
          <cell r="C46">
            <v>43.25</v>
          </cell>
          <cell r="D46">
            <v>42.75</v>
          </cell>
          <cell r="E46">
            <v>43</v>
          </cell>
          <cell r="F46">
            <v>41.25</v>
          </cell>
          <cell r="G46">
            <v>39</v>
          </cell>
        </row>
        <row r="46">
          <cell r="I46">
            <v>41.25</v>
          </cell>
        </row>
        <row r="46">
          <cell r="R46">
            <v>53.3629193952752</v>
          </cell>
        </row>
        <row r="47">
          <cell r="A47">
            <v>37653</v>
          </cell>
          <cell r="B47">
            <v>37</v>
          </cell>
          <cell r="C47">
            <v>41.75</v>
          </cell>
          <cell r="D47">
            <v>41</v>
          </cell>
          <cell r="E47">
            <v>41</v>
          </cell>
          <cell r="F47">
            <v>39.75</v>
          </cell>
          <cell r="G47">
            <v>39</v>
          </cell>
        </row>
        <row r="47">
          <cell r="I47">
            <v>39.75</v>
          </cell>
        </row>
        <row r="47">
          <cell r="R47">
            <v>52.1416962042367</v>
          </cell>
        </row>
        <row r="48">
          <cell r="A48">
            <v>37681</v>
          </cell>
          <cell r="B48">
            <v>37</v>
          </cell>
          <cell r="C48">
            <v>38.25</v>
          </cell>
          <cell r="D48">
            <v>36.75</v>
          </cell>
          <cell r="E48">
            <v>39</v>
          </cell>
          <cell r="F48">
            <v>39</v>
          </cell>
          <cell r="G48">
            <v>39</v>
          </cell>
        </row>
        <row r="48">
          <cell r="I48">
            <v>39</v>
          </cell>
        </row>
        <row r="48">
          <cell r="R48">
            <v>50.6756549360113</v>
          </cell>
        </row>
        <row r="49">
          <cell r="A49">
            <v>37712</v>
          </cell>
          <cell r="B49">
            <v>35.5</v>
          </cell>
          <cell r="C49">
            <v>37.25</v>
          </cell>
          <cell r="D49">
            <v>33.75</v>
          </cell>
          <cell r="E49">
            <v>37</v>
          </cell>
          <cell r="F49">
            <v>39</v>
          </cell>
          <cell r="G49">
            <v>37.5</v>
          </cell>
        </row>
        <row r="49">
          <cell r="I49">
            <v>37</v>
          </cell>
        </row>
        <row r="49">
          <cell r="R49">
            <v>48.881881020163</v>
          </cell>
        </row>
        <row r="50">
          <cell r="A50">
            <v>37742</v>
          </cell>
          <cell r="B50">
            <v>36.5</v>
          </cell>
          <cell r="C50">
            <v>33.25</v>
          </cell>
          <cell r="D50">
            <v>29.75</v>
          </cell>
          <cell r="E50">
            <v>37.5</v>
          </cell>
          <cell r="F50">
            <v>39.75</v>
          </cell>
          <cell r="G50">
            <v>38.5</v>
          </cell>
        </row>
        <row r="50">
          <cell r="I50">
            <v>37.5</v>
          </cell>
        </row>
        <row r="50">
          <cell r="R50">
            <v>48.9601430158971</v>
          </cell>
        </row>
        <row r="51">
          <cell r="A51">
            <v>37773</v>
          </cell>
          <cell r="B51">
            <v>43</v>
          </cell>
          <cell r="C51">
            <v>34.5</v>
          </cell>
          <cell r="D51">
            <v>30.75</v>
          </cell>
          <cell r="E51">
            <v>42.5</v>
          </cell>
          <cell r="F51">
            <v>45.75</v>
          </cell>
          <cell r="G51">
            <v>47.5</v>
          </cell>
        </row>
        <row r="51">
          <cell r="I51">
            <v>42.5</v>
          </cell>
        </row>
        <row r="51">
          <cell r="R51">
            <v>49.3634591592548</v>
          </cell>
        </row>
        <row r="52">
          <cell r="A52">
            <v>37803</v>
          </cell>
          <cell r="B52">
            <v>55</v>
          </cell>
          <cell r="C52">
            <v>54.25</v>
          </cell>
          <cell r="D52">
            <v>49.75</v>
          </cell>
          <cell r="E52">
            <v>54</v>
          </cell>
          <cell r="F52">
            <v>58.75</v>
          </cell>
          <cell r="G52">
            <v>61</v>
          </cell>
        </row>
        <row r="52">
          <cell r="I52">
            <v>54</v>
          </cell>
        </row>
        <row r="52">
          <cell r="R52">
            <v>49.9278707528562</v>
          </cell>
        </row>
        <row r="53">
          <cell r="A53">
            <v>37834</v>
          </cell>
          <cell r="B53">
            <v>65</v>
          </cell>
          <cell r="C53">
            <v>60.75</v>
          </cell>
          <cell r="D53">
            <v>57.25</v>
          </cell>
          <cell r="E53">
            <v>62.5</v>
          </cell>
          <cell r="F53">
            <v>64.5</v>
          </cell>
          <cell r="G53">
            <v>73</v>
          </cell>
        </row>
        <row r="53">
          <cell r="I53">
            <v>62.5</v>
          </cell>
        </row>
        <row r="53">
          <cell r="R53">
            <v>50.4892877577394</v>
          </cell>
        </row>
        <row r="54">
          <cell r="A54">
            <v>37865</v>
          </cell>
          <cell r="B54">
            <v>51.5</v>
          </cell>
          <cell r="C54">
            <v>50.75</v>
          </cell>
          <cell r="D54">
            <v>47.25</v>
          </cell>
          <cell r="E54">
            <v>57.5</v>
          </cell>
          <cell r="F54">
            <v>51.5</v>
          </cell>
          <cell r="G54">
            <v>57.5</v>
          </cell>
        </row>
        <row r="54">
          <cell r="I54">
            <v>51.5</v>
          </cell>
        </row>
        <row r="54">
          <cell r="R54">
            <v>50.6424038964711</v>
          </cell>
        </row>
        <row r="55">
          <cell r="A55">
            <v>37895</v>
          </cell>
          <cell r="B55">
            <v>38.5</v>
          </cell>
          <cell r="C55">
            <v>44</v>
          </cell>
          <cell r="D55">
            <v>42.25</v>
          </cell>
          <cell r="E55">
            <v>39</v>
          </cell>
          <cell r="F55">
            <v>39.75</v>
          </cell>
          <cell r="G55">
            <v>40.75</v>
          </cell>
        </row>
        <row r="55">
          <cell r="I55">
            <v>39</v>
          </cell>
        </row>
        <row r="55">
          <cell r="R55">
            <v>51.2833371070907</v>
          </cell>
        </row>
        <row r="56">
          <cell r="A56">
            <v>37926</v>
          </cell>
          <cell r="B56">
            <v>37.5</v>
          </cell>
          <cell r="C56">
            <v>38.75</v>
          </cell>
          <cell r="D56">
            <v>38.25</v>
          </cell>
          <cell r="E56">
            <v>41</v>
          </cell>
          <cell r="F56">
            <v>39.5</v>
          </cell>
          <cell r="G56">
            <v>39.25</v>
          </cell>
        </row>
        <row r="56">
          <cell r="I56">
            <v>39.5</v>
          </cell>
        </row>
        <row r="56">
          <cell r="R56">
            <v>54.8200585405548</v>
          </cell>
        </row>
        <row r="57">
          <cell r="A57">
            <v>37956</v>
          </cell>
          <cell r="B57">
            <v>37</v>
          </cell>
          <cell r="C57">
            <v>39</v>
          </cell>
          <cell r="D57">
            <v>38.75</v>
          </cell>
          <cell r="E57">
            <v>43</v>
          </cell>
          <cell r="F57">
            <v>40.75</v>
          </cell>
          <cell r="G57">
            <v>38.5</v>
          </cell>
        </row>
        <row r="57">
          <cell r="I57">
            <v>40.75</v>
          </cell>
        </row>
        <row r="57">
          <cell r="R57">
            <v>57.413910311223</v>
          </cell>
        </row>
        <row r="58">
          <cell r="A58">
            <v>37987</v>
          </cell>
          <cell r="B58">
            <v>37.71</v>
          </cell>
          <cell r="C58">
            <v>43.61</v>
          </cell>
          <cell r="D58">
            <v>42.86</v>
          </cell>
          <cell r="E58">
            <v>43.47</v>
          </cell>
          <cell r="F58">
            <v>41.7</v>
          </cell>
          <cell r="G58">
            <v>39.91</v>
          </cell>
        </row>
        <row r="58">
          <cell r="I58">
            <v>41.72</v>
          </cell>
        </row>
        <row r="58">
          <cell r="R58">
            <v>55.5867660454632</v>
          </cell>
        </row>
        <row r="59">
          <cell r="A59">
            <v>38018</v>
          </cell>
          <cell r="B59">
            <v>37.71</v>
          </cell>
          <cell r="C59">
            <v>42.33</v>
          </cell>
          <cell r="D59">
            <v>41.36</v>
          </cell>
          <cell r="E59">
            <v>41.44</v>
          </cell>
          <cell r="F59">
            <v>40.18</v>
          </cell>
          <cell r="G59">
            <v>39.91</v>
          </cell>
        </row>
        <row r="59">
          <cell r="I59">
            <v>40.19</v>
          </cell>
        </row>
        <row r="59">
          <cell r="R59">
            <v>54.2111726520492</v>
          </cell>
        </row>
        <row r="60">
          <cell r="A60">
            <v>38047</v>
          </cell>
          <cell r="B60">
            <v>37.71</v>
          </cell>
          <cell r="C60">
            <v>39.32</v>
          </cell>
          <cell r="D60">
            <v>37.71</v>
          </cell>
          <cell r="E60">
            <v>39.42</v>
          </cell>
          <cell r="F60">
            <v>39.41</v>
          </cell>
          <cell r="G60">
            <v>39.91</v>
          </cell>
        </row>
        <row r="60">
          <cell r="I60">
            <v>39.43</v>
          </cell>
        </row>
        <row r="60">
          <cell r="R60">
            <v>52.0452318643236</v>
          </cell>
        </row>
        <row r="61">
          <cell r="A61">
            <v>38078</v>
          </cell>
          <cell r="B61">
            <v>36.32</v>
          </cell>
          <cell r="C61">
            <v>38.47</v>
          </cell>
          <cell r="D61">
            <v>35.13</v>
          </cell>
          <cell r="E61">
            <v>37.39</v>
          </cell>
          <cell r="F61">
            <v>39.41</v>
          </cell>
          <cell r="G61">
            <v>38.52</v>
          </cell>
        </row>
        <row r="61">
          <cell r="I61">
            <v>37.4</v>
          </cell>
        </row>
        <row r="61">
          <cell r="R61">
            <v>49.1845292572003</v>
          </cell>
        </row>
        <row r="62">
          <cell r="A62">
            <v>38108</v>
          </cell>
          <cell r="B62">
            <v>37.25</v>
          </cell>
          <cell r="C62">
            <v>35.03</v>
          </cell>
          <cell r="D62">
            <v>31.7</v>
          </cell>
          <cell r="E62">
            <v>37.88</v>
          </cell>
          <cell r="F62">
            <v>40.16</v>
          </cell>
          <cell r="G62">
            <v>39.45</v>
          </cell>
        </row>
        <row r="62">
          <cell r="I62">
            <v>37.89</v>
          </cell>
        </row>
        <row r="62">
          <cell r="R62">
            <v>49.24283165138</v>
          </cell>
        </row>
        <row r="63">
          <cell r="A63">
            <v>38139</v>
          </cell>
          <cell r="B63">
            <v>43.27</v>
          </cell>
          <cell r="C63">
            <v>36.11</v>
          </cell>
          <cell r="D63">
            <v>32.56</v>
          </cell>
          <cell r="E63">
            <v>42.93</v>
          </cell>
          <cell r="F63">
            <v>46.21</v>
          </cell>
          <cell r="G63">
            <v>47.6</v>
          </cell>
        </row>
        <row r="63">
          <cell r="I63">
            <v>42.94</v>
          </cell>
        </row>
        <row r="63">
          <cell r="R63">
            <v>49.8589942972133</v>
          </cell>
        </row>
        <row r="64">
          <cell r="A64">
            <v>38169</v>
          </cell>
          <cell r="B64">
            <v>54.39</v>
          </cell>
          <cell r="C64">
            <v>53.05</v>
          </cell>
          <cell r="D64">
            <v>48.87</v>
          </cell>
          <cell r="E64">
            <v>54.53</v>
          </cell>
          <cell r="F64">
            <v>59.33</v>
          </cell>
          <cell r="G64">
            <v>59.99</v>
          </cell>
        </row>
        <row r="64">
          <cell r="I64">
            <v>54.55</v>
          </cell>
        </row>
        <row r="64">
          <cell r="R64">
            <v>50.5546576651342</v>
          </cell>
        </row>
        <row r="65">
          <cell r="A65">
            <v>38200</v>
          </cell>
          <cell r="B65">
            <v>63.65</v>
          </cell>
          <cell r="C65">
            <v>58.63</v>
          </cell>
          <cell r="D65">
            <v>55.31</v>
          </cell>
          <cell r="E65">
            <v>63.1</v>
          </cell>
          <cell r="F65">
            <v>65.12</v>
          </cell>
          <cell r="G65">
            <v>70.95</v>
          </cell>
        </row>
        <row r="65">
          <cell r="I65">
            <v>63.12</v>
          </cell>
        </row>
        <row r="65">
          <cell r="R65">
            <v>51.1595780708307</v>
          </cell>
        </row>
        <row r="66">
          <cell r="A66">
            <v>38231</v>
          </cell>
          <cell r="B66">
            <v>51.15</v>
          </cell>
          <cell r="C66">
            <v>50.05</v>
          </cell>
          <cell r="D66">
            <v>46.72</v>
          </cell>
          <cell r="E66">
            <v>58.04</v>
          </cell>
          <cell r="F66">
            <v>51.99</v>
          </cell>
          <cell r="G66">
            <v>56.75</v>
          </cell>
        </row>
        <row r="66">
          <cell r="I66">
            <v>52</v>
          </cell>
        </row>
        <row r="66">
          <cell r="R66">
            <v>51.0670202289969</v>
          </cell>
        </row>
        <row r="67">
          <cell r="A67">
            <v>38261</v>
          </cell>
          <cell r="B67">
            <v>39.1</v>
          </cell>
          <cell r="C67">
            <v>44.26</v>
          </cell>
          <cell r="D67">
            <v>42.43</v>
          </cell>
          <cell r="E67">
            <v>39.36</v>
          </cell>
          <cell r="F67">
            <v>40.12</v>
          </cell>
          <cell r="G67">
            <v>41.51</v>
          </cell>
        </row>
        <row r="67">
          <cell r="I67">
            <v>39.37</v>
          </cell>
        </row>
        <row r="67">
          <cell r="R67">
            <v>51.3802603153936</v>
          </cell>
        </row>
        <row r="68">
          <cell r="A68">
            <v>38292</v>
          </cell>
          <cell r="B68">
            <v>38.17</v>
          </cell>
          <cell r="C68">
            <v>39.75</v>
          </cell>
          <cell r="D68">
            <v>39</v>
          </cell>
          <cell r="E68">
            <v>41.37</v>
          </cell>
          <cell r="F68">
            <v>39.86</v>
          </cell>
          <cell r="G68">
            <v>40.15</v>
          </cell>
        </row>
        <row r="68">
          <cell r="I68">
            <v>39.87</v>
          </cell>
        </row>
        <row r="68">
          <cell r="R68">
            <v>54.3325194268678</v>
          </cell>
        </row>
        <row r="69">
          <cell r="A69">
            <v>38322</v>
          </cell>
          <cell r="B69">
            <v>37.71</v>
          </cell>
          <cell r="C69">
            <v>39.97</v>
          </cell>
          <cell r="D69">
            <v>39.43</v>
          </cell>
          <cell r="E69">
            <v>43.38</v>
          </cell>
          <cell r="F69">
            <v>41.11</v>
          </cell>
          <cell r="G69">
            <v>39.48</v>
          </cell>
        </row>
        <row r="69">
          <cell r="I69">
            <v>41.12</v>
          </cell>
        </row>
        <row r="69">
          <cell r="R69">
            <v>56.8021998489041</v>
          </cell>
        </row>
        <row r="70">
          <cell r="A70">
            <v>38353</v>
          </cell>
          <cell r="B70">
            <v>37.97</v>
          </cell>
          <cell r="C70">
            <v>43.9</v>
          </cell>
          <cell r="D70">
            <v>42.95</v>
          </cell>
          <cell r="E70">
            <v>43.83</v>
          </cell>
          <cell r="F70">
            <v>42.05</v>
          </cell>
          <cell r="G70">
            <v>40.29</v>
          </cell>
        </row>
        <row r="70">
          <cell r="I70">
            <v>42.07</v>
          </cell>
        </row>
        <row r="70">
          <cell r="R70">
            <v>54.2595450526046</v>
          </cell>
        </row>
        <row r="71">
          <cell r="A71">
            <v>38384</v>
          </cell>
          <cell r="B71">
            <v>37.97</v>
          </cell>
          <cell r="C71">
            <v>42.8</v>
          </cell>
          <cell r="D71">
            <v>41.66</v>
          </cell>
          <cell r="E71">
            <v>41.78</v>
          </cell>
          <cell r="F71">
            <v>40.5</v>
          </cell>
          <cell r="G71">
            <v>40.29</v>
          </cell>
        </row>
        <row r="71">
          <cell r="I71">
            <v>40.53</v>
          </cell>
        </row>
        <row r="71">
          <cell r="R71">
            <v>52.9485180526221</v>
          </cell>
        </row>
        <row r="72">
          <cell r="A72">
            <v>38412</v>
          </cell>
          <cell r="B72">
            <v>37.97</v>
          </cell>
          <cell r="C72">
            <v>40.24</v>
          </cell>
          <cell r="D72">
            <v>38.54</v>
          </cell>
          <cell r="E72">
            <v>39.73</v>
          </cell>
          <cell r="F72">
            <v>39.73</v>
          </cell>
          <cell r="G72">
            <v>40.29</v>
          </cell>
        </row>
        <row r="72">
          <cell r="I72">
            <v>39.75</v>
          </cell>
        </row>
        <row r="72">
          <cell r="R72">
            <v>50.8874707443545</v>
          </cell>
        </row>
        <row r="73">
          <cell r="A73">
            <v>38443</v>
          </cell>
          <cell r="B73">
            <v>36.57</v>
          </cell>
          <cell r="C73">
            <v>39.51</v>
          </cell>
          <cell r="D73">
            <v>36.33</v>
          </cell>
          <cell r="E73">
            <v>37.68</v>
          </cell>
          <cell r="F73">
            <v>39.72</v>
          </cell>
          <cell r="G73">
            <v>38.89</v>
          </cell>
        </row>
        <row r="73">
          <cell r="I73">
            <v>37.7</v>
          </cell>
        </row>
        <row r="73">
          <cell r="R73">
            <v>48.0200339777304</v>
          </cell>
        </row>
        <row r="74">
          <cell r="A74">
            <v>38473</v>
          </cell>
          <cell r="B74">
            <v>37.51</v>
          </cell>
          <cell r="C74">
            <v>36.57</v>
          </cell>
          <cell r="D74">
            <v>33.39</v>
          </cell>
          <cell r="E74">
            <v>38.18</v>
          </cell>
          <cell r="F74">
            <v>40.47</v>
          </cell>
          <cell r="G74">
            <v>39.83</v>
          </cell>
        </row>
        <row r="74">
          <cell r="I74">
            <v>38.2</v>
          </cell>
        </row>
        <row r="74">
          <cell r="R74">
            <v>48.0742204761435</v>
          </cell>
        </row>
        <row r="75">
          <cell r="A75">
            <v>38504</v>
          </cell>
          <cell r="B75">
            <v>43.57</v>
          </cell>
          <cell r="C75">
            <v>37.5</v>
          </cell>
          <cell r="D75">
            <v>34.13</v>
          </cell>
          <cell r="E75">
            <v>43.26</v>
          </cell>
          <cell r="F75">
            <v>46.56</v>
          </cell>
          <cell r="G75">
            <v>47.7</v>
          </cell>
        </row>
        <row r="75">
          <cell r="I75">
            <v>43.28</v>
          </cell>
        </row>
        <row r="75">
          <cell r="R75">
            <v>48.6583895300485</v>
          </cell>
        </row>
        <row r="76">
          <cell r="A76">
            <v>38534</v>
          </cell>
          <cell r="B76">
            <v>54.77</v>
          </cell>
          <cell r="C76">
            <v>52.02</v>
          </cell>
          <cell r="D76">
            <v>48.11</v>
          </cell>
          <cell r="E76">
            <v>54.95</v>
          </cell>
          <cell r="F76">
            <v>59.78</v>
          </cell>
          <cell r="G76">
            <v>59.97</v>
          </cell>
        </row>
        <row r="76">
          <cell r="I76">
            <v>54.97</v>
          </cell>
        </row>
        <row r="76">
          <cell r="R76">
            <v>49.3188185501716</v>
          </cell>
        </row>
        <row r="77">
          <cell r="A77">
            <v>38565</v>
          </cell>
          <cell r="B77">
            <v>64.1</v>
          </cell>
          <cell r="C77">
            <v>56.81</v>
          </cell>
          <cell r="D77">
            <v>53.63</v>
          </cell>
          <cell r="E77">
            <v>63.58</v>
          </cell>
          <cell r="F77">
            <v>65.61</v>
          </cell>
          <cell r="G77">
            <v>70.74</v>
          </cell>
        </row>
        <row r="77">
          <cell r="I77">
            <v>63.61</v>
          </cell>
        </row>
        <row r="77">
          <cell r="R77">
            <v>49.8934243305031</v>
          </cell>
        </row>
        <row r="78">
          <cell r="A78">
            <v>38596</v>
          </cell>
          <cell r="B78">
            <v>51.5</v>
          </cell>
          <cell r="C78">
            <v>49.47</v>
          </cell>
          <cell r="D78">
            <v>46.27</v>
          </cell>
          <cell r="E78">
            <v>58.48</v>
          </cell>
          <cell r="F78">
            <v>52.37</v>
          </cell>
          <cell r="G78">
            <v>56.7</v>
          </cell>
        </row>
        <row r="78">
          <cell r="I78">
            <v>52.4</v>
          </cell>
        </row>
        <row r="78">
          <cell r="R78">
            <v>49.8053807529628</v>
          </cell>
        </row>
        <row r="79">
          <cell r="A79">
            <v>38626</v>
          </cell>
          <cell r="B79">
            <v>39.37</v>
          </cell>
          <cell r="C79">
            <v>44.51</v>
          </cell>
          <cell r="D79">
            <v>42.6</v>
          </cell>
          <cell r="E79">
            <v>39.65</v>
          </cell>
          <cell r="F79">
            <v>40.41</v>
          </cell>
          <cell r="G79">
            <v>41.87</v>
          </cell>
        </row>
        <row r="79">
          <cell r="I79">
            <v>39.67</v>
          </cell>
        </row>
        <row r="79">
          <cell r="R79">
            <v>50.1021989015486</v>
          </cell>
        </row>
        <row r="80">
          <cell r="A80">
            <v>38657</v>
          </cell>
          <cell r="B80">
            <v>38.44</v>
          </cell>
          <cell r="C80">
            <v>40.65</v>
          </cell>
          <cell r="D80">
            <v>39.65</v>
          </cell>
          <cell r="E80">
            <v>41.67</v>
          </cell>
          <cell r="F80">
            <v>40.15</v>
          </cell>
          <cell r="G80">
            <v>40.58</v>
          </cell>
        </row>
        <row r="80">
          <cell r="I80">
            <v>40.16</v>
          </cell>
        </row>
        <row r="80">
          <cell r="R80">
            <v>53.0548649337949</v>
          </cell>
        </row>
        <row r="81">
          <cell r="A81">
            <v>38687</v>
          </cell>
          <cell r="B81">
            <v>37.98</v>
          </cell>
          <cell r="C81">
            <v>40.84</v>
          </cell>
          <cell r="D81">
            <v>40.02</v>
          </cell>
          <cell r="E81">
            <v>43.69</v>
          </cell>
          <cell r="F81">
            <v>41.4</v>
          </cell>
          <cell r="G81">
            <v>39.94</v>
          </cell>
        </row>
        <row r="81">
          <cell r="I81">
            <v>41.42</v>
          </cell>
        </row>
        <row r="81">
          <cell r="R81">
            <v>55.4191318877207</v>
          </cell>
        </row>
        <row r="82">
          <cell r="A82">
            <v>38718</v>
          </cell>
          <cell r="B82">
            <v>38.24</v>
          </cell>
          <cell r="C82">
            <v>44.63</v>
          </cell>
          <cell r="D82">
            <v>43.21</v>
          </cell>
          <cell r="E82">
            <v>44.12</v>
          </cell>
          <cell r="F82">
            <v>42.32</v>
          </cell>
          <cell r="G82">
            <v>40.66</v>
          </cell>
        </row>
        <row r="82">
          <cell r="I82">
            <v>42.35</v>
          </cell>
        </row>
        <row r="82">
          <cell r="R82">
            <v>49.1091897104982</v>
          </cell>
        </row>
        <row r="83">
          <cell r="A83">
            <v>38749</v>
          </cell>
          <cell r="B83">
            <v>38.24</v>
          </cell>
          <cell r="C83">
            <v>43.63</v>
          </cell>
          <cell r="D83">
            <v>42.04</v>
          </cell>
          <cell r="E83">
            <v>42.06</v>
          </cell>
          <cell r="F83">
            <v>40.77</v>
          </cell>
          <cell r="G83">
            <v>40.66</v>
          </cell>
        </row>
        <row r="83">
          <cell r="I83">
            <v>40.8</v>
          </cell>
        </row>
        <row r="83">
          <cell r="R83">
            <v>47.9873323600153</v>
          </cell>
        </row>
        <row r="84">
          <cell r="A84">
            <v>38777</v>
          </cell>
          <cell r="B84">
            <v>38.24</v>
          </cell>
          <cell r="C84">
            <v>41.28</v>
          </cell>
          <cell r="D84">
            <v>39.2</v>
          </cell>
          <cell r="E84">
            <v>39.99</v>
          </cell>
          <cell r="F84">
            <v>39.99</v>
          </cell>
          <cell r="G84">
            <v>40.66</v>
          </cell>
        </row>
        <row r="84">
          <cell r="I84">
            <v>40.02</v>
          </cell>
        </row>
        <row r="84">
          <cell r="R84">
            <v>46.1996246594441</v>
          </cell>
        </row>
        <row r="85">
          <cell r="A85">
            <v>38808</v>
          </cell>
          <cell r="B85">
            <v>36.83</v>
          </cell>
          <cell r="C85">
            <v>40.61</v>
          </cell>
          <cell r="D85">
            <v>37.2</v>
          </cell>
          <cell r="E85">
            <v>37.93</v>
          </cell>
          <cell r="F85">
            <v>39.98</v>
          </cell>
          <cell r="G85">
            <v>39.25</v>
          </cell>
        </row>
        <row r="85">
          <cell r="I85">
            <v>37.95</v>
          </cell>
        </row>
        <row r="85">
          <cell r="R85">
            <v>43.697333620015</v>
          </cell>
        </row>
        <row r="86">
          <cell r="A86">
            <v>38838</v>
          </cell>
          <cell r="B86">
            <v>37.77</v>
          </cell>
          <cell r="C86">
            <v>37.93</v>
          </cell>
          <cell r="D86">
            <v>34.52</v>
          </cell>
          <cell r="E86">
            <v>38.43</v>
          </cell>
          <cell r="F86">
            <v>40.73</v>
          </cell>
          <cell r="G86">
            <v>40.19</v>
          </cell>
        </row>
        <row r="86">
          <cell r="I86">
            <v>38.46</v>
          </cell>
        </row>
        <row r="86">
          <cell r="R86">
            <v>43.7712716593339</v>
          </cell>
        </row>
        <row r="87">
          <cell r="A87">
            <v>38869</v>
          </cell>
          <cell r="B87">
            <v>43.87</v>
          </cell>
          <cell r="C87">
            <v>38.78</v>
          </cell>
          <cell r="D87">
            <v>35.19</v>
          </cell>
          <cell r="E87">
            <v>43.54</v>
          </cell>
          <cell r="F87">
            <v>46.87</v>
          </cell>
          <cell r="G87">
            <v>47.83</v>
          </cell>
        </row>
        <row r="87">
          <cell r="I87">
            <v>43.57</v>
          </cell>
        </row>
        <row r="87">
          <cell r="R87">
            <v>44.3159475366142</v>
          </cell>
        </row>
        <row r="88">
          <cell r="A88">
            <v>38899</v>
          </cell>
          <cell r="B88">
            <v>55.15</v>
          </cell>
          <cell r="C88">
            <v>52.07</v>
          </cell>
          <cell r="D88">
            <v>47.9</v>
          </cell>
          <cell r="E88">
            <v>55.31</v>
          </cell>
          <cell r="F88">
            <v>60.17</v>
          </cell>
          <cell r="G88">
            <v>60.01</v>
          </cell>
        </row>
        <row r="88">
          <cell r="I88">
            <v>55.34</v>
          </cell>
        </row>
        <row r="88">
          <cell r="R88">
            <v>44.9264514727805</v>
          </cell>
        </row>
        <row r="89">
          <cell r="A89">
            <v>38930</v>
          </cell>
          <cell r="B89">
            <v>64.54</v>
          </cell>
          <cell r="C89">
            <v>56.46</v>
          </cell>
          <cell r="D89">
            <v>52.92</v>
          </cell>
          <cell r="E89">
            <v>64</v>
          </cell>
          <cell r="F89">
            <v>66.04</v>
          </cell>
          <cell r="G89">
            <v>70.62</v>
          </cell>
        </row>
        <row r="89">
          <cell r="I89">
            <v>64.04</v>
          </cell>
        </row>
        <row r="89">
          <cell r="R89">
            <v>45.4610331816936</v>
          </cell>
        </row>
        <row r="90">
          <cell r="A90">
            <v>38961</v>
          </cell>
          <cell r="B90">
            <v>51.86</v>
          </cell>
          <cell r="C90">
            <v>49.73</v>
          </cell>
          <cell r="D90">
            <v>46.23</v>
          </cell>
          <cell r="E90">
            <v>58.86</v>
          </cell>
          <cell r="F90">
            <v>52.71</v>
          </cell>
          <cell r="G90">
            <v>56.72</v>
          </cell>
        </row>
        <row r="90">
          <cell r="I90">
            <v>52.75</v>
          </cell>
        </row>
        <row r="90">
          <cell r="R90">
            <v>45.4097609261247</v>
          </cell>
        </row>
        <row r="91">
          <cell r="A91">
            <v>38991</v>
          </cell>
          <cell r="B91">
            <v>39.65</v>
          </cell>
          <cell r="C91">
            <v>45.2</v>
          </cell>
          <cell r="D91">
            <v>42.89</v>
          </cell>
          <cell r="E91">
            <v>39.91</v>
          </cell>
          <cell r="F91">
            <v>40.68</v>
          </cell>
          <cell r="G91">
            <v>42.22</v>
          </cell>
        </row>
        <row r="91">
          <cell r="I91">
            <v>39.93</v>
          </cell>
        </row>
        <row r="91">
          <cell r="R91">
            <v>45.6979631066588</v>
          </cell>
        </row>
        <row r="92">
          <cell r="A92">
            <v>39022</v>
          </cell>
          <cell r="B92">
            <v>38.71</v>
          </cell>
          <cell r="C92">
            <v>41.67</v>
          </cell>
          <cell r="D92">
            <v>40.22</v>
          </cell>
          <cell r="E92">
            <v>41.95</v>
          </cell>
          <cell r="F92">
            <v>40.41</v>
          </cell>
          <cell r="G92">
            <v>40.97</v>
          </cell>
        </row>
        <row r="92">
          <cell r="I92">
            <v>40.43</v>
          </cell>
        </row>
        <row r="92">
          <cell r="R92">
            <v>48.3406398777336</v>
          </cell>
        </row>
        <row r="93">
          <cell r="A93">
            <v>39052</v>
          </cell>
          <cell r="B93">
            <v>38.24</v>
          </cell>
          <cell r="C93">
            <v>41.84</v>
          </cell>
          <cell r="D93">
            <v>40.56</v>
          </cell>
          <cell r="E93">
            <v>43.98</v>
          </cell>
          <cell r="F93">
            <v>41.67</v>
          </cell>
          <cell r="G93">
            <v>40.35</v>
          </cell>
        </row>
        <row r="93">
          <cell r="I93">
            <v>41.7</v>
          </cell>
        </row>
        <row r="93">
          <cell r="R93">
            <v>50.4394881930974</v>
          </cell>
        </row>
        <row r="94">
          <cell r="A94">
            <v>39083</v>
          </cell>
          <cell r="B94">
            <v>38.5</v>
          </cell>
          <cell r="C94">
            <v>45.36</v>
          </cell>
          <cell r="D94">
            <v>43.47</v>
          </cell>
          <cell r="E94">
            <v>44.43</v>
          </cell>
          <cell r="F94">
            <v>42.62</v>
          </cell>
          <cell r="G94">
            <v>40.95</v>
          </cell>
        </row>
        <row r="94">
          <cell r="I94">
            <v>42.66</v>
          </cell>
        </row>
        <row r="94">
          <cell r="R94">
            <v>50.6914209296011</v>
          </cell>
        </row>
        <row r="95">
          <cell r="A95">
            <v>39114</v>
          </cell>
          <cell r="B95">
            <v>38.5</v>
          </cell>
          <cell r="C95">
            <v>44.45</v>
          </cell>
          <cell r="D95">
            <v>42.42</v>
          </cell>
          <cell r="E95">
            <v>42.35</v>
          </cell>
          <cell r="F95">
            <v>41.05</v>
          </cell>
          <cell r="G95">
            <v>40.95</v>
          </cell>
        </row>
        <row r="95">
          <cell r="I95">
            <v>41.09</v>
          </cell>
        </row>
        <row r="95">
          <cell r="R95">
            <v>49.5446534429154</v>
          </cell>
        </row>
        <row r="96">
          <cell r="A96">
            <v>39142</v>
          </cell>
          <cell r="B96">
            <v>38.5</v>
          </cell>
          <cell r="C96">
            <v>42.3</v>
          </cell>
          <cell r="D96">
            <v>39.84</v>
          </cell>
          <cell r="E96">
            <v>40.27</v>
          </cell>
          <cell r="F96">
            <v>40.26</v>
          </cell>
          <cell r="G96">
            <v>40.95</v>
          </cell>
        </row>
        <row r="96">
          <cell r="I96">
            <v>40.3</v>
          </cell>
        </row>
        <row r="96">
          <cell r="R96">
            <v>47.7306649426453</v>
          </cell>
        </row>
        <row r="97">
          <cell r="A97">
            <v>39173</v>
          </cell>
          <cell r="B97">
            <v>37.08</v>
          </cell>
          <cell r="C97">
            <v>41.69</v>
          </cell>
          <cell r="D97">
            <v>38.02</v>
          </cell>
          <cell r="E97">
            <v>38.19</v>
          </cell>
          <cell r="F97">
            <v>40.25</v>
          </cell>
          <cell r="G97">
            <v>39.54</v>
          </cell>
        </row>
        <row r="97">
          <cell r="I97">
            <v>38.22</v>
          </cell>
        </row>
        <row r="97">
          <cell r="R97">
            <v>45.0669490511767</v>
          </cell>
        </row>
        <row r="98">
          <cell r="A98">
            <v>39203</v>
          </cell>
          <cell r="B98">
            <v>38.03</v>
          </cell>
          <cell r="C98">
            <v>39.23</v>
          </cell>
          <cell r="D98">
            <v>35.59</v>
          </cell>
          <cell r="E98">
            <v>38.69</v>
          </cell>
          <cell r="F98">
            <v>41</v>
          </cell>
          <cell r="G98">
            <v>40.48</v>
          </cell>
        </row>
        <row r="98">
          <cell r="I98">
            <v>38.72</v>
          </cell>
        </row>
        <row r="98">
          <cell r="R98">
            <v>45.1224008292744</v>
          </cell>
        </row>
        <row r="99">
          <cell r="A99">
            <v>39234</v>
          </cell>
          <cell r="B99">
            <v>44.18</v>
          </cell>
          <cell r="C99">
            <v>40.01</v>
          </cell>
          <cell r="D99">
            <v>36.2</v>
          </cell>
          <cell r="E99">
            <v>43.83</v>
          </cell>
          <cell r="F99">
            <v>47.18</v>
          </cell>
          <cell r="G99">
            <v>48.02</v>
          </cell>
        </row>
        <row r="99">
          <cell r="I99">
            <v>43.86</v>
          </cell>
        </row>
        <row r="99">
          <cell r="R99">
            <v>45.6487216544631</v>
          </cell>
        </row>
        <row r="100">
          <cell r="A100">
            <v>39264</v>
          </cell>
          <cell r="B100">
            <v>55.53</v>
          </cell>
          <cell r="C100">
            <v>52.18</v>
          </cell>
          <cell r="D100">
            <v>47.75</v>
          </cell>
          <cell r="E100">
            <v>55.67</v>
          </cell>
          <cell r="F100">
            <v>60.56</v>
          </cell>
          <cell r="G100">
            <v>60.17</v>
          </cell>
        </row>
        <row r="100">
          <cell r="I100">
            <v>55.71</v>
          </cell>
        </row>
        <row r="100">
          <cell r="R100">
            <v>46.2404115817852</v>
          </cell>
        </row>
        <row r="101">
          <cell r="A101">
            <v>39295</v>
          </cell>
          <cell r="B101">
            <v>64.99</v>
          </cell>
          <cell r="C101">
            <v>56.19</v>
          </cell>
          <cell r="D101">
            <v>52.31</v>
          </cell>
          <cell r="E101">
            <v>64.41</v>
          </cell>
          <cell r="F101">
            <v>66.46</v>
          </cell>
          <cell r="G101">
            <v>70.73</v>
          </cell>
        </row>
        <row r="101">
          <cell r="I101">
            <v>64.45</v>
          </cell>
        </row>
        <row r="101">
          <cell r="R101">
            <v>46.7538436840287</v>
          </cell>
        </row>
        <row r="102">
          <cell r="A102">
            <v>39326</v>
          </cell>
          <cell r="B102">
            <v>52.22</v>
          </cell>
          <cell r="C102">
            <v>50.04</v>
          </cell>
          <cell r="D102">
            <v>46.24</v>
          </cell>
          <cell r="E102">
            <v>59.23</v>
          </cell>
          <cell r="F102">
            <v>53.04</v>
          </cell>
          <cell r="G102">
            <v>56.86</v>
          </cell>
        </row>
        <row r="102">
          <cell r="I102">
            <v>53.09</v>
          </cell>
        </row>
        <row r="102">
          <cell r="R102">
            <v>46.6788145843923</v>
          </cell>
        </row>
        <row r="103">
          <cell r="A103">
            <v>39356</v>
          </cell>
          <cell r="B103">
            <v>39.92</v>
          </cell>
          <cell r="C103">
            <v>45.89</v>
          </cell>
          <cell r="D103">
            <v>43.2</v>
          </cell>
          <cell r="E103">
            <v>40.16</v>
          </cell>
          <cell r="F103">
            <v>40.93</v>
          </cell>
          <cell r="G103">
            <v>42.5</v>
          </cell>
        </row>
        <row r="103">
          <cell r="I103">
            <v>40.19</v>
          </cell>
        </row>
        <row r="103">
          <cell r="R103">
            <v>46.943756779397</v>
          </cell>
        </row>
        <row r="104">
          <cell r="A104">
            <v>39387</v>
          </cell>
          <cell r="B104">
            <v>38.98</v>
          </cell>
          <cell r="C104">
            <v>42.66</v>
          </cell>
          <cell r="D104">
            <v>40.78</v>
          </cell>
          <cell r="E104">
            <v>42.2</v>
          </cell>
          <cell r="F104">
            <v>40.65</v>
          </cell>
          <cell r="G104">
            <v>41.29</v>
          </cell>
        </row>
        <row r="104">
          <cell r="I104">
            <v>40.69</v>
          </cell>
        </row>
        <row r="104">
          <cell r="R104">
            <v>49.5634230854515</v>
          </cell>
        </row>
        <row r="105">
          <cell r="A105">
            <v>39417</v>
          </cell>
          <cell r="B105">
            <v>38.5</v>
          </cell>
          <cell r="C105">
            <v>42.82</v>
          </cell>
          <cell r="D105">
            <v>41.08</v>
          </cell>
          <cell r="E105">
            <v>44.24</v>
          </cell>
          <cell r="F105">
            <v>41.92</v>
          </cell>
          <cell r="G105">
            <v>40.67</v>
          </cell>
        </row>
        <row r="105">
          <cell r="I105">
            <v>41.96</v>
          </cell>
        </row>
        <row r="105">
          <cell r="R105">
            <v>51.6600988353275</v>
          </cell>
        </row>
        <row r="106">
          <cell r="A106">
            <v>39448</v>
          </cell>
          <cell r="B106">
            <v>38.76</v>
          </cell>
          <cell r="C106">
            <v>46.09</v>
          </cell>
          <cell r="D106">
            <v>43.89</v>
          </cell>
          <cell r="E106">
            <v>44.69</v>
          </cell>
          <cell r="F106">
            <v>42.87</v>
          </cell>
          <cell r="G106">
            <v>41.22</v>
          </cell>
        </row>
        <row r="106">
          <cell r="I106">
            <v>42.91</v>
          </cell>
        </row>
        <row r="106">
          <cell r="R106">
            <v>51.945258441902</v>
          </cell>
        </row>
        <row r="107">
          <cell r="A107">
            <v>39479</v>
          </cell>
          <cell r="B107">
            <v>38.77</v>
          </cell>
          <cell r="C107">
            <v>45.24</v>
          </cell>
          <cell r="D107">
            <v>42.9</v>
          </cell>
          <cell r="E107">
            <v>42.59</v>
          </cell>
          <cell r="F107">
            <v>41.29</v>
          </cell>
          <cell r="G107">
            <v>41.23</v>
          </cell>
        </row>
        <row r="107">
          <cell r="I107">
            <v>41.33</v>
          </cell>
        </row>
        <row r="107">
          <cell r="R107">
            <v>50.7978046673298</v>
          </cell>
        </row>
        <row r="108">
          <cell r="A108">
            <v>39508</v>
          </cell>
          <cell r="B108">
            <v>38.77</v>
          </cell>
          <cell r="C108">
            <v>43.23</v>
          </cell>
          <cell r="D108">
            <v>40.5</v>
          </cell>
          <cell r="E108">
            <v>40.5</v>
          </cell>
          <cell r="F108">
            <v>40.49</v>
          </cell>
          <cell r="G108">
            <v>41.23</v>
          </cell>
        </row>
        <row r="108">
          <cell r="I108">
            <v>40.53</v>
          </cell>
        </row>
        <row r="108">
          <cell r="R108">
            <v>48.9826314476895</v>
          </cell>
        </row>
        <row r="109">
          <cell r="A109">
            <v>39539</v>
          </cell>
          <cell r="B109">
            <v>37.34</v>
          </cell>
          <cell r="C109">
            <v>42.66</v>
          </cell>
          <cell r="D109">
            <v>38.81</v>
          </cell>
          <cell r="E109">
            <v>38.4</v>
          </cell>
          <cell r="F109">
            <v>40.47</v>
          </cell>
          <cell r="G109">
            <v>39.81</v>
          </cell>
        </row>
        <row r="109">
          <cell r="I109">
            <v>38.44</v>
          </cell>
        </row>
        <row r="109">
          <cell r="R109">
            <v>46.2514478104384</v>
          </cell>
        </row>
        <row r="110">
          <cell r="A110">
            <v>39569</v>
          </cell>
          <cell r="B110">
            <v>38.29</v>
          </cell>
          <cell r="C110">
            <v>40.37</v>
          </cell>
          <cell r="D110">
            <v>36.55</v>
          </cell>
          <cell r="E110">
            <v>38.9</v>
          </cell>
          <cell r="F110">
            <v>41.23</v>
          </cell>
          <cell r="G110">
            <v>40.76</v>
          </cell>
        </row>
        <row r="110">
          <cell r="I110">
            <v>38.94</v>
          </cell>
        </row>
        <row r="110">
          <cell r="R110">
            <v>46.3072188685098</v>
          </cell>
        </row>
        <row r="111">
          <cell r="A111">
            <v>39600</v>
          </cell>
          <cell r="B111">
            <v>44.48</v>
          </cell>
          <cell r="C111">
            <v>41.1</v>
          </cell>
          <cell r="D111">
            <v>37.12</v>
          </cell>
          <cell r="E111">
            <v>44.07</v>
          </cell>
          <cell r="F111">
            <v>47.43</v>
          </cell>
          <cell r="G111">
            <v>48.22</v>
          </cell>
        </row>
        <row r="111">
          <cell r="I111">
            <v>44.11</v>
          </cell>
        </row>
        <row r="111">
          <cell r="R111">
            <v>46.8342854600422</v>
          </cell>
        </row>
        <row r="112">
          <cell r="A112">
            <v>39630</v>
          </cell>
          <cell r="B112">
            <v>55.91</v>
          </cell>
          <cell r="C112">
            <v>52.48</v>
          </cell>
          <cell r="D112">
            <v>47.87</v>
          </cell>
          <cell r="E112">
            <v>55.96</v>
          </cell>
          <cell r="F112">
            <v>60.88</v>
          </cell>
          <cell r="G112">
            <v>60.38</v>
          </cell>
        </row>
        <row r="112">
          <cell r="I112">
            <v>56.01</v>
          </cell>
        </row>
        <row r="112">
          <cell r="R112">
            <v>47.4267749132611</v>
          </cell>
        </row>
        <row r="113">
          <cell r="A113">
            <v>39661</v>
          </cell>
          <cell r="B113">
            <v>65.44</v>
          </cell>
          <cell r="C113">
            <v>56.24</v>
          </cell>
          <cell r="D113">
            <v>52.11</v>
          </cell>
          <cell r="E113">
            <v>64.74</v>
          </cell>
          <cell r="F113">
            <v>66.8</v>
          </cell>
          <cell r="G113">
            <v>70.92</v>
          </cell>
        </row>
        <row r="113">
          <cell r="I113">
            <v>64.8</v>
          </cell>
        </row>
        <row r="113">
          <cell r="R113">
            <v>47.9409511545462</v>
          </cell>
        </row>
        <row r="114">
          <cell r="A114">
            <v>39692</v>
          </cell>
          <cell r="B114">
            <v>52.58</v>
          </cell>
          <cell r="C114">
            <v>50.48</v>
          </cell>
          <cell r="D114">
            <v>46.46</v>
          </cell>
          <cell r="E114">
            <v>59.53</v>
          </cell>
          <cell r="F114">
            <v>53.31</v>
          </cell>
          <cell r="G114">
            <v>57.05</v>
          </cell>
        </row>
        <row r="114">
          <cell r="I114">
            <v>53.37</v>
          </cell>
        </row>
        <row r="114">
          <cell r="R114">
            <v>47.8661428110485</v>
          </cell>
        </row>
        <row r="115">
          <cell r="A115">
            <v>39722</v>
          </cell>
          <cell r="B115">
            <v>40.2</v>
          </cell>
          <cell r="C115">
            <v>46.6</v>
          </cell>
          <cell r="D115">
            <v>43.64</v>
          </cell>
          <cell r="E115">
            <v>40.36</v>
          </cell>
          <cell r="F115">
            <v>41.13</v>
          </cell>
          <cell r="G115">
            <v>42.78</v>
          </cell>
        </row>
        <row r="115">
          <cell r="I115">
            <v>40.39</v>
          </cell>
        </row>
        <row r="115">
          <cell r="R115">
            <v>48.1316027062928</v>
          </cell>
        </row>
        <row r="116">
          <cell r="A116">
            <v>39753</v>
          </cell>
          <cell r="B116">
            <v>39.24</v>
          </cell>
          <cell r="C116">
            <v>43.59</v>
          </cell>
          <cell r="D116">
            <v>41.38</v>
          </cell>
          <cell r="E116">
            <v>42.41</v>
          </cell>
          <cell r="F116">
            <v>40.85</v>
          </cell>
          <cell r="G116">
            <v>41.57</v>
          </cell>
        </row>
        <row r="116">
          <cell r="I116">
            <v>40.89</v>
          </cell>
        </row>
        <row r="116">
          <cell r="R116">
            <v>50.5575407603123</v>
          </cell>
        </row>
        <row r="117">
          <cell r="A117">
            <v>39783</v>
          </cell>
          <cell r="B117">
            <v>38.77</v>
          </cell>
          <cell r="C117">
            <v>43.74</v>
          </cell>
          <cell r="D117">
            <v>41.67</v>
          </cell>
          <cell r="E117">
            <v>44.46</v>
          </cell>
          <cell r="F117">
            <v>42.13</v>
          </cell>
          <cell r="G117">
            <v>40.97</v>
          </cell>
        </row>
        <row r="117">
          <cell r="I117">
            <v>42.17</v>
          </cell>
        </row>
        <row r="117">
          <cell r="R117">
            <v>52.6752754361325</v>
          </cell>
        </row>
        <row r="118">
          <cell r="A118">
            <v>39814</v>
          </cell>
          <cell r="B118">
            <v>39.03</v>
          </cell>
          <cell r="C118">
            <v>46.93</v>
          </cell>
          <cell r="D118">
            <v>44.3</v>
          </cell>
          <cell r="E118">
            <v>44.89</v>
          </cell>
          <cell r="F118">
            <v>43.05</v>
          </cell>
          <cell r="G118">
            <v>41.5</v>
          </cell>
        </row>
        <row r="118">
          <cell r="I118">
            <v>43.1</v>
          </cell>
        </row>
        <row r="118">
          <cell r="R118">
            <v>53.0224469505801</v>
          </cell>
        </row>
        <row r="119">
          <cell r="A119">
            <v>39845</v>
          </cell>
          <cell r="B119">
            <v>39.03</v>
          </cell>
          <cell r="C119">
            <v>46.13</v>
          </cell>
          <cell r="D119">
            <v>43.39</v>
          </cell>
          <cell r="E119">
            <v>42.78</v>
          </cell>
          <cell r="F119">
            <v>41.47</v>
          </cell>
          <cell r="G119">
            <v>41.5</v>
          </cell>
        </row>
        <row r="119">
          <cell r="I119">
            <v>41.52</v>
          </cell>
        </row>
        <row r="119">
          <cell r="R119">
            <v>51.9018626258638</v>
          </cell>
        </row>
        <row r="120">
          <cell r="A120">
            <v>39873</v>
          </cell>
          <cell r="B120">
            <v>39.03</v>
          </cell>
          <cell r="C120">
            <v>44.25</v>
          </cell>
          <cell r="D120">
            <v>41.15</v>
          </cell>
          <cell r="E120">
            <v>40.67</v>
          </cell>
          <cell r="F120">
            <v>40.66</v>
          </cell>
          <cell r="G120">
            <v>41.5</v>
          </cell>
        </row>
        <row r="120">
          <cell r="I120">
            <v>40.71</v>
          </cell>
        </row>
        <row r="120">
          <cell r="R120">
            <v>50.1080568799901</v>
          </cell>
        </row>
        <row r="121">
          <cell r="A121">
            <v>39904</v>
          </cell>
          <cell r="B121">
            <v>37.59</v>
          </cell>
          <cell r="C121">
            <v>43.72</v>
          </cell>
          <cell r="D121">
            <v>39.58</v>
          </cell>
          <cell r="E121">
            <v>38.57</v>
          </cell>
          <cell r="F121">
            <v>40.64</v>
          </cell>
          <cell r="G121">
            <v>40.06</v>
          </cell>
        </row>
        <row r="121">
          <cell r="I121">
            <v>38.6</v>
          </cell>
        </row>
        <row r="121">
          <cell r="R121">
            <v>46.9369926969518</v>
          </cell>
        </row>
        <row r="122">
          <cell r="A122">
            <v>39934</v>
          </cell>
          <cell r="B122">
            <v>38.55</v>
          </cell>
          <cell r="C122">
            <v>41.57</v>
          </cell>
          <cell r="D122">
            <v>37.48</v>
          </cell>
          <cell r="E122">
            <v>39.07</v>
          </cell>
          <cell r="F122">
            <v>41.41</v>
          </cell>
          <cell r="G122">
            <v>41.02</v>
          </cell>
        </row>
        <row r="122">
          <cell r="I122">
            <v>39.11</v>
          </cell>
        </row>
        <row r="122">
          <cell r="R122">
            <v>47.019969241427</v>
          </cell>
        </row>
        <row r="123">
          <cell r="A123">
            <v>39965</v>
          </cell>
          <cell r="B123">
            <v>44.78</v>
          </cell>
          <cell r="C123">
            <v>42.25</v>
          </cell>
          <cell r="D123">
            <v>38.01</v>
          </cell>
          <cell r="E123">
            <v>44.26</v>
          </cell>
          <cell r="F123">
            <v>47.63</v>
          </cell>
          <cell r="G123">
            <v>48.43</v>
          </cell>
        </row>
        <row r="123">
          <cell r="I123">
            <v>44.3</v>
          </cell>
        </row>
        <row r="123">
          <cell r="R123">
            <v>47.577999807003</v>
          </cell>
        </row>
        <row r="124">
          <cell r="A124">
            <v>39995</v>
          </cell>
          <cell r="B124">
            <v>56.29</v>
          </cell>
          <cell r="C124">
            <v>52.92</v>
          </cell>
          <cell r="D124">
            <v>48.01</v>
          </cell>
          <cell r="E124">
            <v>56.21</v>
          </cell>
          <cell r="F124">
            <v>61.14</v>
          </cell>
          <cell r="G124">
            <v>60.59</v>
          </cell>
        </row>
        <row r="124">
          <cell r="I124">
            <v>56.26</v>
          </cell>
        </row>
        <row r="124">
          <cell r="R124">
            <v>48.2020924147986</v>
          </cell>
        </row>
        <row r="125">
          <cell r="A125">
            <v>40026</v>
          </cell>
          <cell r="B125">
            <v>65.88</v>
          </cell>
          <cell r="C125">
            <v>56.44</v>
          </cell>
          <cell r="D125">
            <v>51.97</v>
          </cell>
          <cell r="E125">
            <v>65.02</v>
          </cell>
          <cell r="F125">
            <v>67.09</v>
          </cell>
          <cell r="G125">
            <v>71.11</v>
          </cell>
        </row>
        <row r="125">
          <cell r="I125">
            <v>65.08</v>
          </cell>
        </row>
        <row r="125">
          <cell r="R125">
            <v>48.7497209005165</v>
          </cell>
        </row>
        <row r="126">
          <cell r="A126">
            <v>40057</v>
          </cell>
          <cell r="B126">
            <v>52.94</v>
          </cell>
          <cell r="C126">
            <v>51.05</v>
          </cell>
          <cell r="D126">
            <v>46.71</v>
          </cell>
          <cell r="E126">
            <v>59.79</v>
          </cell>
          <cell r="F126">
            <v>53.54</v>
          </cell>
          <cell r="G126">
            <v>57.25</v>
          </cell>
        </row>
        <row r="126">
          <cell r="I126">
            <v>53.6</v>
          </cell>
        </row>
        <row r="126">
          <cell r="R126">
            <v>48.7058111982873</v>
          </cell>
        </row>
        <row r="127">
          <cell r="A127">
            <v>40087</v>
          </cell>
          <cell r="B127">
            <v>40.47</v>
          </cell>
          <cell r="C127">
            <v>47.42</v>
          </cell>
          <cell r="D127">
            <v>44.08</v>
          </cell>
          <cell r="E127">
            <v>40.53</v>
          </cell>
          <cell r="F127">
            <v>41.31</v>
          </cell>
          <cell r="G127">
            <v>43.04</v>
          </cell>
        </row>
        <row r="127">
          <cell r="I127">
            <v>40.57</v>
          </cell>
        </row>
        <row r="127">
          <cell r="R127">
            <v>49.00410666692</v>
          </cell>
        </row>
        <row r="128">
          <cell r="A128">
            <v>40118</v>
          </cell>
          <cell r="B128">
            <v>39.51</v>
          </cell>
          <cell r="C128">
            <v>44.59</v>
          </cell>
          <cell r="D128">
            <v>41.98</v>
          </cell>
          <cell r="E128">
            <v>42.59</v>
          </cell>
          <cell r="F128">
            <v>41.03</v>
          </cell>
          <cell r="G128">
            <v>41.85</v>
          </cell>
        </row>
        <row r="128">
          <cell r="I128">
            <v>41.07</v>
          </cell>
        </row>
        <row r="128">
          <cell r="R128">
            <v>51.9436757933971</v>
          </cell>
        </row>
        <row r="129">
          <cell r="A129">
            <v>40148</v>
          </cell>
          <cell r="B129">
            <v>39.03</v>
          </cell>
          <cell r="C129">
            <v>44.73</v>
          </cell>
          <cell r="D129">
            <v>42.24</v>
          </cell>
          <cell r="E129">
            <v>44.65</v>
          </cell>
          <cell r="F129">
            <v>42.31</v>
          </cell>
          <cell r="G129">
            <v>41.25</v>
          </cell>
        </row>
        <row r="129">
          <cell r="I129">
            <v>42.35</v>
          </cell>
        </row>
        <row r="129">
          <cell r="R129">
            <v>54.0946570784945</v>
          </cell>
        </row>
        <row r="130">
          <cell r="A130">
            <v>40179</v>
          </cell>
          <cell r="B130">
            <v>39.29</v>
          </cell>
          <cell r="C130">
            <v>47.77</v>
          </cell>
          <cell r="D130">
            <v>44.73</v>
          </cell>
          <cell r="E130">
            <v>45.08</v>
          </cell>
          <cell r="F130">
            <v>43.24</v>
          </cell>
          <cell r="G130">
            <v>41.71</v>
          </cell>
        </row>
        <row r="130">
          <cell r="I130">
            <v>43.29</v>
          </cell>
        </row>
        <row r="130">
          <cell r="R130">
            <v>54.4866249188075</v>
          </cell>
        </row>
        <row r="131">
          <cell r="A131">
            <v>40210</v>
          </cell>
          <cell r="B131">
            <v>39.29</v>
          </cell>
          <cell r="C131">
            <v>47.02</v>
          </cell>
          <cell r="D131">
            <v>43.88</v>
          </cell>
          <cell r="E131">
            <v>42.96</v>
          </cell>
          <cell r="F131">
            <v>41.64</v>
          </cell>
          <cell r="G131">
            <v>41.71</v>
          </cell>
        </row>
        <row r="131">
          <cell r="I131">
            <v>41.7</v>
          </cell>
        </row>
        <row r="131">
          <cell r="R131">
            <v>53.3655386692716</v>
          </cell>
        </row>
        <row r="132">
          <cell r="A132">
            <v>40238</v>
          </cell>
          <cell r="B132">
            <v>39.29</v>
          </cell>
          <cell r="C132">
            <v>45.26</v>
          </cell>
          <cell r="D132">
            <v>41.8</v>
          </cell>
          <cell r="E132">
            <v>40.85</v>
          </cell>
          <cell r="F132">
            <v>40.84</v>
          </cell>
          <cell r="G132">
            <v>41.72</v>
          </cell>
        </row>
        <row r="132">
          <cell r="I132">
            <v>40.89</v>
          </cell>
        </row>
        <row r="132">
          <cell r="R132">
            <v>51.5642789070059</v>
          </cell>
        </row>
        <row r="133">
          <cell r="A133">
            <v>40269</v>
          </cell>
          <cell r="B133">
            <v>37.85</v>
          </cell>
          <cell r="C133">
            <v>44.77</v>
          </cell>
          <cell r="D133">
            <v>40.33</v>
          </cell>
          <cell r="E133">
            <v>38.73</v>
          </cell>
          <cell r="F133">
            <v>40.82</v>
          </cell>
          <cell r="G133">
            <v>40.28</v>
          </cell>
        </row>
        <row r="133">
          <cell r="I133">
            <v>38.77</v>
          </cell>
        </row>
        <row r="133">
          <cell r="R133">
            <v>47.9104225368445</v>
          </cell>
        </row>
        <row r="134">
          <cell r="A134">
            <v>40299</v>
          </cell>
          <cell r="B134">
            <v>38.81</v>
          </cell>
          <cell r="C134">
            <v>42.75</v>
          </cell>
          <cell r="D134">
            <v>38.38</v>
          </cell>
          <cell r="E134">
            <v>39.24</v>
          </cell>
          <cell r="F134">
            <v>41.58</v>
          </cell>
          <cell r="G134">
            <v>41.24</v>
          </cell>
        </row>
        <row r="134">
          <cell r="I134">
            <v>39.28</v>
          </cell>
        </row>
        <row r="134">
          <cell r="R134">
            <v>48.0015790853971</v>
          </cell>
        </row>
        <row r="135">
          <cell r="A135">
            <v>40330</v>
          </cell>
          <cell r="B135">
            <v>45.09</v>
          </cell>
          <cell r="C135">
            <v>43.39</v>
          </cell>
          <cell r="D135">
            <v>38.87</v>
          </cell>
          <cell r="E135">
            <v>44.45</v>
          </cell>
          <cell r="F135">
            <v>47.84</v>
          </cell>
          <cell r="G135">
            <v>48.59</v>
          </cell>
        </row>
        <row r="135">
          <cell r="I135">
            <v>44.49</v>
          </cell>
        </row>
        <row r="135">
          <cell r="R135">
            <v>48.5723688118302</v>
          </cell>
        </row>
        <row r="136">
          <cell r="A136">
            <v>40360</v>
          </cell>
          <cell r="B136">
            <v>56.67</v>
          </cell>
          <cell r="C136">
            <v>53.39</v>
          </cell>
          <cell r="D136">
            <v>48.18</v>
          </cell>
          <cell r="E136">
            <v>56.45</v>
          </cell>
          <cell r="F136">
            <v>61.4</v>
          </cell>
          <cell r="G136">
            <v>60.76</v>
          </cell>
        </row>
        <row r="136">
          <cell r="I136">
            <v>56.51</v>
          </cell>
        </row>
        <row r="136">
          <cell r="R136">
            <v>49.2097526422278</v>
          </cell>
        </row>
        <row r="137">
          <cell r="A137">
            <v>40391</v>
          </cell>
          <cell r="B137">
            <v>66.33</v>
          </cell>
          <cell r="C137">
            <v>56.69</v>
          </cell>
          <cell r="D137">
            <v>51.86</v>
          </cell>
          <cell r="E137">
            <v>65.3</v>
          </cell>
          <cell r="F137">
            <v>67.38</v>
          </cell>
          <cell r="G137">
            <v>71.27</v>
          </cell>
        </row>
        <row r="137">
          <cell r="I137">
            <v>65.37</v>
          </cell>
        </row>
        <row r="137">
          <cell r="R137">
            <v>49.7704083177836</v>
          </cell>
        </row>
        <row r="138">
          <cell r="A138">
            <v>40422</v>
          </cell>
          <cell r="B138">
            <v>53.29</v>
          </cell>
          <cell r="C138">
            <v>51.64</v>
          </cell>
          <cell r="D138">
            <v>46.97</v>
          </cell>
          <cell r="E138">
            <v>60.05</v>
          </cell>
          <cell r="F138">
            <v>53.77</v>
          </cell>
          <cell r="G138">
            <v>57.39</v>
          </cell>
        </row>
        <row r="138">
          <cell r="I138">
            <v>53.84</v>
          </cell>
        </row>
        <row r="138">
          <cell r="R138">
            <v>49.7340790055031</v>
          </cell>
        </row>
        <row r="139">
          <cell r="A139">
            <v>40452</v>
          </cell>
          <cell r="B139">
            <v>40.74</v>
          </cell>
          <cell r="C139">
            <v>48.23</v>
          </cell>
          <cell r="D139">
            <v>44.52</v>
          </cell>
          <cell r="E139">
            <v>40.71</v>
          </cell>
          <cell r="F139">
            <v>41.48</v>
          </cell>
          <cell r="G139">
            <v>43.26</v>
          </cell>
        </row>
        <row r="139">
          <cell r="I139">
            <v>40.75</v>
          </cell>
        </row>
        <row r="139">
          <cell r="R139">
            <v>50.0429944127211</v>
          </cell>
        </row>
        <row r="140">
          <cell r="A140">
            <v>40483</v>
          </cell>
          <cell r="B140">
            <v>39.78</v>
          </cell>
          <cell r="C140">
            <v>45.59</v>
          </cell>
          <cell r="D140">
            <v>42.57</v>
          </cell>
          <cell r="E140">
            <v>42.78</v>
          </cell>
          <cell r="F140">
            <v>41.2</v>
          </cell>
          <cell r="G140">
            <v>42.09</v>
          </cell>
        </row>
        <row r="140">
          <cell r="I140">
            <v>41.25</v>
          </cell>
        </row>
        <row r="140">
          <cell r="R140">
            <v>52.6197017040913</v>
          </cell>
        </row>
        <row r="141">
          <cell r="A141">
            <v>40513</v>
          </cell>
          <cell r="B141">
            <v>39.3</v>
          </cell>
          <cell r="C141">
            <v>45.72</v>
          </cell>
          <cell r="D141">
            <v>42.82</v>
          </cell>
          <cell r="E141">
            <v>44.84</v>
          </cell>
          <cell r="F141">
            <v>42.49</v>
          </cell>
          <cell r="G141">
            <v>41.5</v>
          </cell>
        </row>
        <row r="141">
          <cell r="I141">
            <v>42.54</v>
          </cell>
        </row>
        <row r="141">
          <cell r="R141">
            <v>54.7999838793327</v>
          </cell>
        </row>
        <row r="142">
          <cell r="A142">
            <v>40544</v>
          </cell>
          <cell r="B142">
            <v>39.56</v>
          </cell>
          <cell r="C142">
            <v>48.61</v>
          </cell>
          <cell r="D142">
            <v>45.16</v>
          </cell>
          <cell r="E142">
            <v>45.29</v>
          </cell>
          <cell r="F142">
            <v>43.44</v>
          </cell>
          <cell r="G142">
            <v>41.93</v>
          </cell>
        </row>
        <row r="142">
          <cell r="I142">
            <v>43.5</v>
          </cell>
        </row>
        <row r="142">
          <cell r="R142">
            <v>42.6120274877574</v>
          </cell>
        </row>
        <row r="143">
          <cell r="A143">
            <v>40575</v>
          </cell>
          <cell r="B143">
            <v>39.56</v>
          </cell>
          <cell r="C143">
            <v>47.91</v>
          </cell>
          <cell r="D143">
            <v>44.36</v>
          </cell>
          <cell r="E143">
            <v>43.16</v>
          </cell>
          <cell r="F143">
            <v>41.84</v>
          </cell>
          <cell r="G143">
            <v>41.93</v>
          </cell>
        </row>
        <row r="143">
          <cell r="I143">
            <v>41.9</v>
          </cell>
        </row>
        <row r="143">
          <cell r="R143">
            <v>41.7114585251129</v>
          </cell>
        </row>
        <row r="144">
          <cell r="A144">
            <v>40603</v>
          </cell>
          <cell r="B144">
            <v>39.56</v>
          </cell>
          <cell r="C144">
            <v>46.27</v>
          </cell>
          <cell r="D144">
            <v>42.43</v>
          </cell>
          <cell r="E144">
            <v>41.03</v>
          </cell>
          <cell r="F144">
            <v>41.02</v>
          </cell>
          <cell r="G144">
            <v>41.94</v>
          </cell>
        </row>
        <row r="144">
          <cell r="I144">
            <v>41.08</v>
          </cell>
        </row>
        <row r="144">
          <cell r="R144">
            <v>40.2698483364674</v>
          </cell>
        </row>
        <row r="145">
          <cell r="A145">
            <v>40634</v>
          </cell>
          <cell r="B145">
            <v>38.1</v>
          </cell>
          <cell r="C145">
            <v>45.8</v>
          </cell>
          <cell r="D145">
            <v>41.07</v>
          </cell>
          <cell r="E145">
            <v>38.9</v>
          </cell>
          <cell r="F145">
            <v>41</v>
          </cell>
          <cell r="G145">
            <v>40.48</v>
          </cell>
        </row>
        <row r="145">
          <cell r="I145">
            <v>38.95</v>
          </cell>
        </row>
        <row r="145">
          <cell r="R145">
            <v>37.7213904303468</v>
          </cell>
        </row>
        <row r="146">
          <cell r="A146">
            <v>40664</v>
          </cell>
          <cell r="B146">
            <v>39.07</v>
          </cell>
          <cell r="C146">
            <v>43.92</v>
          </cell>
          <cell r="D146">
            <v>39.25</v>
          </cell>
          <cell r="E146">
            <v>39.41</v>
          </cell>
          <cell r="F146">
            <v>41.76</v>
          </cell>
          <cell r="G146">
            <v>41.45</v>
          </cell>
        </row>
        <row r="146">
          <cell r="I146">
            <v>39.45</v>
          </cell>
        </row>
        <row r="146">
          <cell r="R146">
            <v>37.7880753722415</v>
          </cell>
        </row>
        <row r="147">
          <cell r="A147">
            <v>40695</v>
          </cell>
          <cell r="B147">
            <v>45.39</v>
          </cell>
          <cell r="C147">
            <v>44.52</v>
          </cell>
          <cell r="D147">
            <v>39.71</v>
          </cell>
          <cell r="E147">
            <v>44.64</v>
          </cell>
          <cell r="F147">
            <v>48.04</v>
          </cell>
          <cell r="G147">
            <v>48.75</v>
          </cell>
        </row>
        <row r="147">
          <cell r="I147">
            <v>44.69</v>
          </cell>
        </row>
        <row r="147">
          <cell r="R147">
            <v>38.2365422983623</v>
          </cell>
        </row>
        <row r="148">
          <cell r="A148">
            <v>40725</v>
          </cell>
          <cell r="B148">
            <v>57.05</v>
          </cell>
          <cell r="C148">
            <v>53.88</v>
          </cell>
          <cell r="D148">
            <v>48.37</v>
          </cell>
          <cell r="E148">
            <v>56.68</v>
          </cell>
          <cell r="F148">
            <v>61.66</v>
          </cell>
          <cell r="G148">
            <v>60.94</v>
          </cell>
        </row>
        <row r="148">
          <cell r="I148">
            <v>56.75</v>
          </cell>
        </row>
        <row r="148">
          <cell r="R148">
            <v>38.7381006550161</v>
          </cell>
        </row>
        <row r="149">
          <cell r="A149">
            <v>40756</v>
          </cell>
          <cell r="B149">
            <v>66.77</v>
          </cell>
          <cell r="C149">
            <v>56.96</v>
          </cell>
          <cell r="D149">
            <v>51.8</v>
          </cell>
          <cell r="E149">
            <v>65.57</v>
          </cell>
          <cell r="F149">
            <v>67.65</v>
          </cell>
          <cell r="G149">
            <v>71.44</v>
          </cell>
        </row>
        <row r="149">
          <cell r="I149">
            <v>65.64</v>
          </cell>
        </row>
        <row r="149">
          <cell r="R149">
            <v>39.1782078441136</v>
          </cell>
        </row>
        <row r="150">
          <cell r="A150">
            <v>40787</v>
          </cell>
          <cell r="B150">
            <v>53.65</v>
          </cell>
          <cell r="C150">
            <v>52.24</v>
          </cell>
          <cell r="D150">
            <v>47.24</v>
          </cell>
          <cell r="E150">
            <v>60.29</v>
          </cell>
          <cell r="F150">
            <v>53.99</v>
          </cell>
          <cell r="G150">
            <v>57.55</v>
          </cell>
        </row>
        <row r="150">
          <cell r="I150">
            <v>54.06</v>
          </cell>
        </row>
        <row r="150">
          <cell r="R150">
            <v>39.1429193663843</v>
          </cell>
        </row>
        <row r="151">
          <cell r="A151">
            <v>40817</v>
          </cell>
          <cell r="B151">
            <v>41.02</v>
          </cell>
          <cell r="C151">
            <v>49.05</v>
          </cell>
          <cell r="D151">
            <v>44.97</v>
          </cell>
          <cell r="E151">
            <v>40.87</v>
          </cell>
          <cell r="F151">
            <v>41.65</v>
          </cell>
          <cell r="G151">
            <v>43.48</v>
          </cell>
        </row>
        <row r="151">
          <cell r="I151">
            <v>40.91</v>
          </cell>
        </row>
        <row r="151">
          <cell r="R151">
            <v>39.3826475464265</v>
          </cell>
        </row>
        <row r="152">
          <cell r="A152">
            <v>40848</v>
          </cell>
          <cell r="B152">
            <v>40.04</v>
          </cell>
          <cell r="C152">
            <v>46.57</v>
          </cell>
          <cell r="D152">
            <v>43.15</v>
          </cell>
          <cell r="E152">
            <v>42.94</v>
          </cell>
          <cell r="F152">
            <v>41.36</v>
          </cell>
          <cell r="G152">
            <v>42.31</v>
          </cell>
        </row>
        <row r="152">
          <cell r="I152">
            <v>41.41</v>
          </cell>
        </row>
        <row r="152">
          <cell r="R152">
            <v>41.7450621014612</v>
          </cell>
        </row>
        <row r="153">
          <cell r="A153">
            <v>40878</v>
          </cell>
          <cell r="B153">
            <v>39.56</v>
          </cell>
          <cell r="C153">
            <v>46.7</v>
          </cell>
          <cell r="D153">
            <v>43.38</v>
          </cell>
          <cell r="E153">
            <v>45.01</v>
          </cell>
          <cell r="F153">
            <v>42.64</v>
          </cell>
          <cell r="G153">
            <v>41.72</v>
          </cell>
        </row>
        <row r="153">
          <cell r="I153">
            <v>42.7</v>
          </cell>
        </row>
        <row r="153">
          <cell r="R153">
            <v>43.47372003631</v>
          </cell>
        </row>
        <row r="154">
          <cell r="A154">
            <v>40909</v>
          </cell>
          <cell r="B154">
            <v>39.82</v>
          </cell>
          <cell r="C154">
            <v>49.45</v>
          </cell>
          <cell r="D154">
            <v>45.59</v>
          </cell>
          <cell r="E154">
            <v>45.44</v>
          </cell>
          <cell r="F154">
            <v>43.58</v>
          </cell>
          <cell r="G154">
            <v>42.14</v>
          </cell>
        </row>
        <row r="154">
          <cell r="I154">
            <v>43.64</v>
          </cell>
        </row>
        <row r="154">
          <cell r="R154">
            <v>42.6120274877574</v>
          </cell>
        </row>
        <row r="155">
          <cell r="A155">
            <v>40940</v>
          </cell>
          <cell r="B155">
            <v>39.82</v>
          </cell>
          <cell r="C155">
            <v>48.8</v>
          </cell>
          <cell r="D155">
            <v>44.85</v>
          </cell>
          <cell r="E155">
            <v>43.3</v>
          </cell>
          <cell r="F155">
            <v>41.97</v>
          </cell>
          <cell r="G155">
            <v>42.14</v>
          </cell>
        </row>
        <row r="155">
          <cell r="I155">
            <v>42.03</v>
          </cell>
        </row>
        <row r="155">
          <cell r="R155">
            <v>41.7114585251129</v>
          </cell>
        </row>
        <row r="156">
          <cell r="A156">
            <v>40969</v>
          </cell>
          <cell r="B156">
            <v>39.82</v>
          </cell>
          <cell r="C156">
            <v>47.26</v>
          </cell>
          <cell r="D156">
            <v>43.06</v>
          </cell>
          <cell r="E156">
            <v>41.16</v>
          </cell>
          <cell r="F156">
            <v>41.15</v>
          </cell>
          <cell r="G156">
            <v>42.14</v>
          </cell>
        </row>
        <row r="156">
          <cell r="I156">
            <v>41.22</v>
          </cell>
        </row>
        <row r="156">
          <cell r="R156">
            <v>40.2698483364674</v>
          </cell>
        </row>
      </sheetData>
      <sheetData sheetId="16">
        <row r="6">
          <cell r="R6" t="str">
            <v>ALBERTA</v>
          </cell>
        </row>
        <row r="13">
          <cell r="A13">
            <v>37211</v>
          </cell>
          <cell r="B13">
            <v>28.25</v>
          </cell>
          <cell r="C13">
            <v>29.75</v>
          </cell>
          <cell r="D13">
            <v>27</v>
          </cell>
          <cell r="E13">
            <v>30.3</v>
          </cell>
          <cell r="F13">
            <v>30</v>
          </cell>
          <cell r="G13">
            <v>29.25</v>
          </cell>
        </row>
        <row r="13">
          <cell r="I13">
            <v>20.1749992370605</v>
          </cell>
        </row>
        <row r="13">
          <cell r="R13">
            <v>52.1999969482422</v>
          </cell>
        </row>
        <row r="14">
          <cell r="A14">
            <v>37214</v>
          </cell>
          <cell r="B14">
            <v>28.25</v>
          </cell>
          <cell r="C14">
            <v>29.75</v>
          </cell>
          <cell r="D14">
            <v>27</v>
          </cell>
          <cell r="E14">
            <v>30.3</v>
          </cell>
          <cell r="F14">
            <v>30</v>
          </cell>
          <cell r="G14">
            <v>29.25</v>
          </cell>
        </row>
        <row r="14">
          <cell r="I14">
            <v>20.1749992370605</v>
          </cell>
        </row>
        <row r="14">
          <cell r="R14">
            <v>52.1999969482422</v>
          </cell>
        </row>
        <row r="15">
          <cell r="A15">
            <v>37215</v>
          </cell>
          <cell r="B15">
            <v>28.25</v>
          </cell>
          <cell r="C15">
            <v>29.75</v>
          </cell>
          <cell r="D15">
            <v>27</v>
          </cell>
          <cell r="E15">
            <v>30.3</v>
          </cell>
          <cell r="F15">
            <v>30</v>
          </cell>
          <cell r="G15">
            <v>29.25</v>
          </cell>
        </row>
        <row r="15">
          <cell r="I15">
            <v>20.1749992370605</v>
          </cell>
        </row>
        <row r="15">
          <cell r="R15">
            <v>52.1999969482422</v>
          </cell>
        </row>
        <row r="16">
          <cell r="A16">
            <v>37216</v>
          </cell>
          <cell r="B16">
            <v>28.25</v>
          </cell>
          <cell r="C16">
            <v>29.75</v>
          </cell>
          <cell r="D16">
            <v>27</v>
          </cell>
          <cell r="E16">
            <v>30.3</v>
          </cell>
          <cell r="F16">
            <v>30</v>
          </cell>
          <cell r="G16">
            <v>29.25</v>
          </cell>
        </row>
        <row r="16">
          <cell r="I16">
            <v>20.1749992370605</v>
          </cell>
        </row>
        <row r="16">
          <cell r="R16">
            <v>52.1999969482422</v>
          </cell>
        </row>
        <row r="17">
          <cell r="A17">
            <v>37218</v>
          </cell>
          <cell r="B17">
            <v>28.25</v>
          </cell>
          <cell r="C17">
            <v>29.75</v>
          </cell>
          <cell r="D17">
            <v>27</v>
          </cell>
          <cell r="E17">
            <v>30.3</v>
          </cell>
          <cell r="F17">
            <v>30</v>
          </cell>
          <cell r="G17">
            <v>29.25</v>
          </cell>
        </row>
        <row r="17">
          <cell r="I17">
            <v>20.1749992370605</v>
          </cell>
        </row>
        <row r="17">
          <cell r="R17">
            <v>52.1999969482422</v>
          </cell>
        </row>
        <row r="18">
          <cell r="A18">
            <v>37221</v>
          </cell>
          <cell r="B18">
            <v>28.25</v>
          </cell>
          <cell r="C18">
            <v>29.75</v>
          </cell>
          <cell r="D18">
            <v>27</v>
          </cell>
          <cell r="E18">
            <v>30.3</v>
          </cell>
          <cell r="F18">
            <v>30</v>
          </cell>
          <cell r="G18">
            <v>29.25</v>
          </cell>
        </row>
        <row r="18">
          <cell r="I18">
            <v>20.1749992370605</v>
          </cell>
        </row>
        <row r="18">
          <cell r="R18">
            <v>52.1999931335449</v>
          </cell>
        </row>
        <row r="19">
          <cell r="A19">
            <v>37222</v>
          </cell>
          <cell r="B19">
            <v>28.25</v>
          </cell>
          <cell r="C19">
            <v>29.75</v>
          </cell>
          <cell r="D19">
            <v>27</v>
          </cell>
          <cell r="E19">
            <v>30.3</v>
          </cell>
          <cell r="F19">
            <v>30</v>
          </cell>
          <cell r="G19">
            <v>29.25</v>
          </cell>
        </row>
        <row r="19">
          <cell r="I19">
            <v>20.1749992370605</v>
          </cell>
        </row>
        <row r="19">
          <cell r="R19">
            <v>52.1999969482422</v>
          </cell>
        </row>
        <row r="20">
          <cell r="A20">
            <v>37223</v>
          </cell>
          <cell r="B20">
            <v>28.25</v>
          </cell>
          <cell r="C20">
            <v>29.75</v>
          </cell>
          <cell r="D20">
            <v>27</v>
          </cell>
          <cell r="E20">
            <v>30.3</v>
          </cell>
          <cell r="F20">
            <v>30</v>
          </cell>
          <cell r="G20">
            <v>29.25</v>
          </cell>
        </row>
        <row r="20">
          <cell r="I20">
            <v>20.1749992370605</v>
          </cell>
        </row>
        <row r="20">
          <cell r="R20">
            <v>52.1999969482422</v>
          </cell>
        </row>
        <row r="21">
          <cell r="A21">
            <v>37224</v>
          </cell>
          <cell r="B21">
            <v>28.25</v>
          </cell>
          <cell r="C21">
            <v>29.75</v>
          </cell>
          <cell r="D21">
            <v>27</v>
          </cell>
          <cell r="E21">
            <v>30.3</v>
          </cell>
          <cell r="F21">
            <v>30</v>
          </cell>
          <cell r="G21">
            <v>29.25</v>
          </cell>
        </row>
        <row r="21">
          <cell r="I21">
            <v>20.1749992370605</v>
          </cell>
        </row>
        <row r="21">
          <cell r="R21">
            <v>52.1999969482422</v>
          </cell>
        </row>
        <row r="22">
          <cell r="A22">
            <v>37225</v>
          </cell>
          <cell r="B22">
            <v>28.25</v>
          </cell>
          <cell r="C22">
            <v>29.75</v>
          </cell>
          <cell r="D22">
            <v>27</v>
          </cell>
          <cell r="E22">
            <v>30.3</v>
          </cell>
          <cell r="F22">
            <v>30</v>
          </cell>
          <cell r="G22">
            <v>29.25</v>
          </cell>
        </row>
        <row r="22">
          <cell r="I22">
            <v>20.1749992370605</v>
          </cell>
        </row>
        <row r="22">
          <cell r="R22">
            <v>52.1999969482422</v>
          </cell>
        </row>
        <row r="23">
          <cell r="A23">
            <v>37228</v>
          </cell>
          <cell r="B23">
            <v>30.25</v>
          </cell>
          <cell r="C23">
            <v>35.25</v>
          </cell>
          <cell r="D23">
            <v>34.75</v>
          </cell>
          <cell r="E23">
            <v>34.5</v>
          </cell>
          <cell r="F23">
            <v>32.5</v>
          </cell>
          <cell r="G23">
            <v>31.25</v>
          </cell>
        </row>
        <row r="23">
          <cell r="I23">
            <v>36.65</v>
          </cell>
        </row>
        <row r="23">
          <cell r="R23">
            <v>54.7499992370606</v>
          </cell>
        </row>
        <row r="24">
          <cell r="A24">
            <v>37229</v>
          </cell>
          <cell r="B24">
            <v>30.25</v>
          </cell>
          <cell r="C24">
            <v>35.25</v>
          </cell>
          <cell r="D24">
            <v>34.75</v>
          </cell>
          <cell r="E24">
            <v>34.5</v>
          </cell>
          <cell r="F24">
            <v>32.5</v>
          </cell>
          <cell r="G24">
            <v>31.25</v>
          </cell>
        </row>
        <row r="24">
          <cell r="I24">
            <v>36.65</v>
          </cell>
        </row>
        <row r="24">
          <cell r="R24">
            <v>54.7499992370606</v>
          </cell>
        </row>
        <row r="25">
          <cell r="A25">
            <v>37230</v>
          </cell>
          <cell r="B25">
            <v>30.25</v>
          </cell>
          <cell r="C25">
            <v>35.25</v>
          </cell>
          <cell r="D25">
            <v>34.75</v>
          </cell>
          <cell r="E25">
            <v>34.5</v>
          </cell>
          <cell r="F25">
            <v>32.5</v>
          </cell>
          <cell r="G25">
            <v>31.25</v>
          </cell>
        </row>
        <row r="25">
          <cell r="I25">
            <v>36.65</v>
          </cell>
        </row>
        <row r="25">
          <cell r="R25">
            <v>54.7499992370606</v>
          </cell>
        </row>
        <row r="26">
          <cell r="A26">
            <v>37231</v>
          </cell>
          <cell r="B26">
            <v>30.25</v>
          </cell>
          <cell r="C26">
            <v>35.25</v>
          </cell>
          <cell r="D26">
            <v>34.75</v>
          </cell>
          <cell r="E26">
            <v>34.5</v>
          </cell>
          <cell r="F26">
            <v>32.5</v>
          </cell>
          <cell r="G26">
            <v>31.25</v>
          </cell>
        </row>
        <row r="26">
          <cell r="I26">
            <v>36.65</v>
          </cell>
        </row>
        <row r="26">
          <cell r="R26">
            <v>54.7499992370606</v>
          </cell>
        </row>
        <row r="27">
          <cell r="A27">
            <v>37232</v>
          </cell>
          <cell r="B27">
            <v>30.25</v>
          </cell>
          <cell r="C27">
            <v>35.25</v>
          </cell>
          <cell r="D27">
            <v>34.75</v>
          </cell>
          <cell r="E27">
            <v>34.5</v>
          </cell>
          <cell r="F27">
            <v>32.5</v>
          </cell>
          <cell r="G27">
            <v>31.25</v>
          </cell>
        </row>
        <row r="27">
          <cell r="I27">
            <v>36.65</v>
          </cell>
        </row>
        <row r="27">
          <cell r="R27">
            <v>54.7499992370606</v>
          </cell>
        </row>
        <row r="28">
          <cell r="A28">
            <v>37256</v>
          </cell>
          <cell r="B28">
            <v>30.25</v>
          </cell>
          <cell r="C28">
            <v>35.25</v>
          </cell>
          <cell r="D28">
            <v>34.75</v>
          </cell>
          <cell r="E28">
            <v>34.5</v>
          </cell>
          <cell r="F28">
            <v>32.5</v>
          </cell>
          <cell r="G28">
            <v>31.25</v>
          </cell>
        </row>
        <row r="28">
          <cell r="I28">
            <v>32.5</v>
          </cell>
        </row>
        <row r="28">
          <cell r="R28">
            <v>54.7499992370606</v>
          </cell>
        </row>
        <row r="29">
          <cell r="A29">
            <v>37257</v>
          </cell>
          <cell r="B29">
            <v>31</v>
          </cell>
          <cell r="C29">
            <v>35.15</v>
          </cell>
          <cell r="D29">
            <v>35.15</v>
          </cell>
          <cell r="E29">
            <v>35.25</v>
          </cell>
          <cell r="F29">
            <v>33.5</v>
          </cell>
          <cell r="G29">
            <v>32.5</v>
          </cell>
        </row>
        <row r="29">
          <cell r="I29">
            <v>33.5</v>
          </cell>
        </row>
        <row r="29">
          <cell r="R29">
            <v>62.6699938964844</v>
          </cell>
        </row>
        <row r="30">
          <cell r="A30">
            <v>37288</v>
          </cell>
          <cell r="B30">
            <v>30.5</v>
          </cell>
          <cell r="C30">
            <v>34.15</v>
          </cell>
          <cell r="D30">
            <v>34.25</v>
          </cell>
          <cell r="E30">
            <v>34.75</v>
          </cell>
          <cell r="F30">
            <v>33.25</v>
          </cell>
          <cell r="G30">
            <v>31.75</v>
          </cell>
        </row>
        <row r="30">
          <cell r="I30">
            <v>33.25</v>
          </cell>
        </row>
        <row r="30">
          <cell r="R30">
            <v>62.7999963378906</v>
          </cell>
        </row>
        <row r="31">
          <cell r="A31">
            <v>37316</v>
          </cell>
          <cell r="B31">
            <v>30</v>
          </cell>
          <cell r="C31">
            <v>33.25</v>
          </cell>
          <cell r="D31">
            <v>33.25</v>
          </cell>
          <cell r="E31">
            <v>34</v>
          </cell>
          <cell r="F31">
            <v>32.8</v>
          </cell>
          <cell r="G31">
            <v>31.25</v>
          </cell>
        </row>
        <row r="31">
          <cell r="I31">
            <v>32.8</v>
          </cell>
        </row>
        <row r="31">
          <cell r="R31">
            <v>61.2990516662598</v>
          </cell>
        </row>
        <row r="32">
          <cell r="A32">
            <v>37347</v>
          </cell>
          <cell r="B32">
            <v>31.5</v>
          </cell>
          <cell r="C32">
            <v>31</v>
          </cell>
          <cell r="D32">
            <v>29</v>
          </cell>
          <cell r="E32">
            <v>31.75</v>
          </cell>
          <cell r="F32">
            <v>31.75</v>
          </cell>
          <cell r="G32">
            <v>33.5</v>
          </cell>
        </row>
        <row r="32">
          <cell r="I32">
            <v>31.75</v>
          </cell>
        </row>
        <row r="32">
          <cell r="R32">
            <v>58.1442633056641</v>
          </cell>
        </row>
        <row r="33">
          <cell r="A33">
            <v>37377</v>
          </cell>
          <cell r="B33">
            <v>33</v>
          </cell>
          <cell r="C33">
            <v>29.5</v>
          </cell>
          <cell r="D33">
            <v>27</v>
          </cell>
          <cell r="E33">
            <v>31.5</v>
          </cell>
          <cell r="F33">
            <v>33.25</v>
          </cell>
          <cell r="G33">
            <v>36</v>
          </cell>
        </row>
        <row r="33">
          <cell r="I33">
            <v>31.5</v>
          </cell>
        </row>
        <row r="33">
          <cell r="R33">
            <v>58.959294128418</v>
          </cell>
        </row>
        <row r="34">
          <cell r="A34">
            <v>37408</v>
          </cell>
          <cell r="B34">
            <v>42.25</v>
          </cell>
          <cell r="C34">
            <v>31.5</v>
          </cell>
          <cell r="D34">
            <v>29</v>
          </cell>
          <cell r="E34">
            <v>38</v>
          </cell>
          <cell r="F34">
            <v>39.25</v>
          </cell>
          <cell r="G34">
            <v>47.25</v>
          </cell>
        </row>
        <row r="34">
          <cell r="I34">
            <v>38</v>
          </cell>
        </row>
        <row r="34">
          <cell r="R34">
            <v>60.0343881225586</v>
          </cell>
        </row>
        <row r="35">
          <cell r="A35">
            <v>37438</v>
          </cell>
          <cell r="B35">
            <v>54</v>
          </cell>
          <cell r="C35">
            <v>46.5</v>
          </cell>
          <cell r="D35">
            <v>43.5</v>
          </cell>
          <cell r="E35">
            <v>49.25</v>
          </cell>
          <cell r="F35">
            <v>48.75</v>
          </cell>
          <cell r="G35">
            <v>61</v>
          </cell>
        </row>
        <row r="35">
          <cell r="I35">
            <v>48.75</v>
          </cell>
        </row>
        <row r="35">
          <cell r="R35">
            <v>49.2267266071005</v>
          </cell>
        </row>
        <row r="36">
          <cell r="A36">
            <v>37469</v>
          </cell>
          <cell r="B36">
            <v>63</v>
          </cell>
          <cell r="C36">
            <v>53.5</v>
          </cell>
          <cell r="D36">
            <v>51</v>
          </cell>
          <cell r="E36">
            <v>55.5</v>
          </cell>
          <cell r="F36">
            <v>56.75</v>
          </cell>
          <cell r="G36">
            <v>73</v>
          </cell>
        </row>
        <row r="36">
          <cell r="I36">
            <v>55.5</v>
          </cell>
        </row>
        <row r="36">
          <cell r="R36">
            <v>50.0230550651964</v>
          </cell>
        </row>
        <row r="37">
          <cell r="A37">
            <v>37500</v>
          </cell>
          <cell r="B37">
            <v>48</v>
          </cell>
          <cell r="C37">
            <v>46.5</v>
          </cell>
          <cell r="D37">
            <v>43</v>
          </cell>
          <cell r="E37">
            <v>48.25</v>
          </cell>
          <cell r="F37">
            <v>48.25</v>
          </cell>
          <cell r="G37">
            <v>55</v>
          </cell>
        </row>
        <row r="37">
          <cell r="I37">
            <v>48.25</v>
          </cell>
        </row>
        <row r="37">
          <cell r="R37">
            <v>50.1170072190506</v>
          </cell>
        </row>
        <row r="38">
          <cell r="A38">
            <v>37530</v>
          </cell>
          <cell r="B38">
            <v>37.5</v>
          </cell>
          <cell r="C38">
            <v>39</v>
          </cell>
          <cell r="D38">
            <v>39</v>
          </cell>
          <cell r="E38">
            <v>40</v>
          </cell>
          <cell r="F38">
            <v>40</v>
          </cell>
          <cell r="G38">
            <v>40</v>
          </cell>
        </row>
        <row r="38">
          <cell r="I38">
            <v>40</v>
          </cell>
        </row>
        <row r="38">
          <cell r="R38">
            <v>55.0466894627397</v>
          </cell>
        </row>
        <row r="39">
          <cell r="A39">
            <v>37561</v>
          </cell>
          <cell r="B39">
            <v>35.5</v>
          </cell>
          <cell r="C39">
            <v>37</v>
          </cell>
          <cell r="D39">
            <v>37</v>
          </cell>
          <cell r="E39">
            <v>41</v>
          </cell>
          <cell r="F39">
            <v>39</v>
          </cell>
          <cell r="G39">
            <v>37.5</v>
          </cell>
        </row>
        <row r="39">
          <cell r="I39">
            <v>39</v>
          </cell>
        </row>
        <row r="39">
          <cell r="R39">
            <v>60.3659923824297</v>
          </cell>
        </row>
        <row r="40">
          <cell r="A40">
            <v>37591</v>
          </cell>
          <cell r="B40">
            <v>36</v>
          </cell>
          <cell r="C40">
            <v>38</v>
          </cell>
          <cell r="D40">
            <v>38</v>
          </cell>
          <cell r="E40">
            <v>42</v>
          </cell>
          <cell r="F40">
            <v>41</v>
          </cell>
          <cell r="G40">
            <v>38</v>
          </cell>
        </row>
        <row r="40">
          <cell r="I40">
            <v>41</v>
          </cell>
        </row>
        <row r="40">
          <cell r="R40">
            <v>64.3539294611284</v>
          </cell>
        </row>
        <row r="41">
          <cell r="A41">
            <v>37622</v>
          </cell>
          <cell r="B41">
            <v>37</v>
          </cell>
          <cell r="C41">
            <v>43.25</v>
          </cell>
          <cell r="D41">
            <v>42.75</v>
          </cell>
          <cell r="E41">
            <v>43</v>
          </cell>
          <cell r="F41">
            <v>41.25</v>
          </cell>
          <cell r="G41">
            <v>39</v>
          </cell>
        </row>
        <row r="41">
          <cell r="I41">
            <v>41.25</v>
          </cell>
        </row>
        <row r="41">
          <cell r="R41">
            <v>53.3629193952752</v>
          </cell>
        </row>
        <row r="42">
          <cell r="A42">
            <v>37653</v>
          </cell>
          <cell r="B42">
            <v>37</v>
          </cell>
          <cell r="C42">
            <v>41.75</v>
          </cell>
          <cell r="D42">
            <v>41</v>
          </cell>
          <cell r="E42">
            <v>41</v>
          </cell>
          <cell r="F42">
            <v>39.75</v>
          </cell>
          <cell r="G42">
            <v>39</v>
          </cell>
        </row>
        <row r="42">
          <cell r="I42">
            <v>39.75</v>
          </cell>
        </row>
        <row r="42">
          <cell r="R42">
            <v>52.1416962042367</v>
          </cell>
        </row>
        <row r="43">
          <cell r="A43">
            <v>37681</v>
          </cell>
          <cell r="B43">
            <v>37</v>
          </cell>
          <cell r="C43">
            <v>38.25</v>
          </cell>
          <cell r="D43">
            <v>36.75</v>
          </cell>
          <cell r="E43">
            <v>39</v>
          </cell>
          <cell r="F43">
            <v>39</v>
          </cell>
          <cell r="G43">
            <v>39</v>
          </cell>
        </row>
        <row r="43">
          <cell r="I43">
            <v>39</v>
          </cell>
        </row>
        <row r="43">
          <cell r="R43">
            <v>50.6756549360113</v>
          </cell>
        </row>
        <row r="44">
          <cell r="A44">
            <v>37712</v>
          </cell>
          <cell r="B44">
            <v>35.5</v>
          </cell>
          <cell r="C44">
            <v>37.25</v>
          </cell>
          <cell r="D44">
            <v>33.75</v>
          </cell>
          <cell r="E44">
            <v>37</v>
          </cell>
          <cell r="F44">
            <v>39</v>
          </cell>
          <cell r="G44">
            <v>37.5</v>
          </cell>
        </row>
        <row r="44">
          <cell r="I44">
            <v>37</v>
          </cell>
        </row>
        <row r="44">
          <cell r="R44">
            <v>48.881881020163</v>
          </cell>
        </row>
        <row r="45">
          <cell r="A45">
            <v>37742</v>
          </cell>
          <cell r="B45">
            <v>36.5</v>
          </cell>
          <cell r="C45">
            <v>33.25</v>
          </cell>
          <cell r="D45">
            <v>29.75</v>
          </cell>
          <cell r="E45">
            <v>37.5</v>
          </cell>
          <cell r="F45">
            <v>39.75</v>
          </cell>
          <cell r="G45">
            <v>38.5</v>
          </cell>
        </row>
        <row r="45">
          <cell r="I45">
            <v>37.5</v>
          </cell>
        </row>
        <row r="45">
          <cell r="R45">
            <v>48.9601430158971</v>
          </cell>
        </row>
        <row r="46">
          <cell r="A46">
            <v>37773</v>
          </cell>
          <cell r="B46">
            <v>43</v>
          </cell>
          <cell r="C46">
            <v>34.5</v>
          </cell>
          <cell r="D46">
            <v>30.75</v>
          </cell>
          <cell r="E46">
            <v>42.5</v>
          </cell>
          <cell r="F46">
            <v>45.75</v>
          </cell>
          <cell r="G46">
            <v>47.5</v>
          </cell>
        </row>
        <row r="46">
          <cell r="I46">
            <v>42.5</v>
          </cell>
        </row>
        <row r="46">
          <cell r="R46">
            <v>49.3634591592548</v>
          </cell>
        </row>
        <row r="47">
          <cell r="A47">
            <v>37803</v>
          </cell>
          <cell r="B47">
            <v>55</v>
          </cell>
          <cell r="C47">
            <v>54.25</v>
          </cell>
          <cell r="D47">
            <v>49.75</v>
          </cell>
          <cell r="E47">
            <v>54</v>
          </cell>
          <cell r="F47">
            <v>58.75</v>
          </cell>
          <cell r="G47">
            <v>61</v>
          </cell>
        </row>
        <row r="47">
          <cell r="I47">
            <v>54</v>
          </cell>
        </row>
        <row r="47">
          <cell r="R47">
            <v>49.9278707528562</v>
          </cell>
        </row>
        <row r="48">
          <cell r="A48">
            <v>37834</v>
          </cell>
          <cell r="B48">
            <v>65</v>
          </cell>
          <cell r="C48">
            <v>60.75</v>
          </cell>
          <cell r="D48">
            <v>57.25</v>
          </cell>
          <cell r="E48">
            <v>62.5</v>
          </cell>
          <cell r="F48">
            <v>64.5</v>
          </cell>
          <cell r="G48">
            <v>73</v>
          </cell>
        </row>
        <row r="48">
          <cell r="I48">
            <v>62.5</v>
          </cell>
        </row>
        <row r="48">
          <cell r="R48">
            <v>50.4892877577394</v>
          </cell>
        </row>
        <row r="49">
          <cell r="A49">
            <v>37865</v>
          </cell>
          <cell r="B49">
            <v>51.5</v>
          </cell>
          <cell r="C49">
            <v>50.75</v>
          </cell>
          <cell r="D49">
            <v>47.25</v>
          </cell>
          <cell r="E49">
            <v>57.5</v>
          </cell>
          <cell r="F49">
            <v>51.5</v>
          </cell>
          <cell r="G49">
            <v>57.5</v>
          </cell>
        </row>
        <row r="49">
          <cell r="I49">
            <v>51.5</v>
          </cell>
        </row>
        <row r="49">
          <cell r="R49">
            <v>50.6424038964711</v>
          </cell>
        </row>
        <row r="50">
          <cell r="A50">
            <v>37895</v>
          </cell>
          <cell r="B50">
            <v>38.5</v>
          </cell>
          <cell r="C50">
            <v>44</v>
          </cell>
          <cell r="D50">
            <v>42.25</v>
          </cell>
          <cell r="E50">
            <v>39</v>
          </cell>
          <cell r="F50">
            <v>39.75</v>
          </cell>
          <cell r="G50">
            <v>40.75</v>
          </cell>
        </row>
        <row r="50">
          <cell r="I50">
            <v>39</v>
          </cell>
        </row>
        <row r="50">
          <cell r="R50">
            <v>51.2833371070907</v>
          </cell>
        </row>
        <row r="51">
          <cell r="A51">
            <v>37926</v>
          </cell>
          <cell r="B51">
            <v>37.5</v>
          </cell>
          <cell r="C51">
            <v>38.75</v>
          </cell>
          <cell r="D51">
            <v>38.25</v>
          </cell>
          <cell r="E51">
            <v>41</v>
          </cell>
          <cell r="F51">
            <v>39.5</v>
          </cell>
          <cell r="G51">
            <v>39.25</v>
          </cell>
        </row>
        <row r="51">
          <cell r="I51">
            <v>39.5</v>
          </cell>
        </row>
        <row r="51">
          <cell r="R51">
            <v>54.8200585405548</v>
          </cell>
        </row>
        <row r="52">
          <cell r="A52">
            <v>37956</v>
          </cell>
          <cell r="B52">
            <v>37</v>
          </cell>
          <cell r="C52">
            <v>39</v>
          </cell>
          <cell r="D52">
            <v>38.75</v>
          </cell>
          <cell r="E52">
            <v>43</v>
          </cell>
          <cell r="F52">
            <v>40.75</v>
          </cell>
          <cell r="G52">
            <v>38.5</v>
          </cell>
        </row>
        <row r="52">
          <cell r="I52">
            <v>40.75</v>
          </cell>
        </row>
        <row r="52">
          <cell r="R52">
            <v>57.413910311223</v>
          </cell>
        </row>
        <row r="53">
          <cell r="A53">
            <v>37987</v>
          </cell>
          <cell r="B53">
            <v>37.71</v>
          </cell>
          <cell r="C53">
            <v>43.61</v>
          </cell>
          <cell r="D53">
            <v>42.86</v>
          </cell>
          <cell r="E53">
            <v>43.47</v>
          </cell>
          <cell r="F53">
            <v>41.7</v>
          </cell>
          <cell r="G53">
            <v>39.91</v>
          </cell>
        </row>
        <row r="53">
          <cell r="I53">
            <v>41.72</v>
          </cell>
        </row>
        <row r="53">
          <cell r="R53">
            <v>55.5867660454632</v>
          </cell>
        </row>
        <row r="54">
          <cell r="A54">
            <v>38018</v>
          </cell>
          <cell r="B54">
            <v>37.71</v>
          </cell>
          <cell r="C54">
            <v>42.33</v>
          </cell>
          <cell r="D54">
            <v>41.36</v>
          </cell>
          <cell r="E54">
            <v>41.44</v>
          </cell>
          <cell r="F54">
            <v>40.18</v>
          </cell>
          <cell r="G54">
            <v>39.91</v>
          </cell>
        </row>
        <row r="54">
          <cell r="I54">
            <v>40.19</v>
          </cell>
        </row>
        <row r="54">
          <cell r="R54">
            <v>54.2111726520492</v>
          </cell>
        </row>
        <row r="55">
          <cell r="A55">
            <v>38047</v>
          </cell>
          <cell r="B55">
            <v>37.71</v>
          </cell>
          <cell r="C55">
            <v>39.32</v>
          </cell>
          <cell r="D55">
            <v>37.71</v>
          </cell>
          <cell r="E55">
            <v>39.42</v>
          </cell>
          <cell r="F55">
            <v>39.41</v>
          </cell>
          <cell r="G55">
            <v>39.91</v>
          </cell>
        </row>
        <row r="55">
          <cell r="I55">
            <v>39.43</v>
          </cell>
        </row>
        <row r="55">
          <cell r="R55">
            <v>52.0452318643236</v>
          </cell>
        </row>
        <row r="56">
          <cell r="A56">
            <v>38078</v>
          </cell>
          <cell r="B56">
            <v>36.32</v>
          </cell>
          <cell r="C56">
            <v>38.47</v>
          </cell>
          <cell r="D56">
            <v>35.13</v>
          </cell>
          <cell r="E56">
            <v>37.39</v>
          </cell>
          <cell r="F56">
            <v>39.41</v>
          </cell>
          <cell r="G56">
            <v>38.52</v>
          </cell>
        </row>
        <row r="56">
          <cell r="I56">
            <v>37.4</v>
          </cell>
        </row>
        <row r="56">
          <cell r="R56">
            <v>49.1845292572003</v>
          </cell>
        </row>
        <row r="57">
          <cell r="A57">
            <v>38108</v>
          </cell>
          <cell r="B57">
            <v>37.25</v>
          </cell>
          <cell r="C57">
            <v>35.03</v>
          </cell>
          <cell r="D57">
            <v>31.7</v>
          </cell>
          <cell r="E57">
            <v>37.88</v>
          </cell>
          <cell r="F57">
            <v>40.16</v>
          </cell>
          <cell r="G57">
            <v>39.45</v>
          </cell>
        </row>
        <row r="57">
          <cell r="I57">
            <v>37.89</v>
          </cell>
        </row>
        <row r="57">
          <cell r="R57">
            <v>49.24283165138</v>
          </cell>
        </row>
        <row r="58">
          <cell r="A58">
            <v>38139</v>
          </cell>
          <cell r="B58">
            <v>43.27</v>
          </cell>
          <cell r="C58">
            <v>36.11</v>
          </cell>
          <cell r="D58">
            <v>32.56</v>
          </cell>
          <cell r="E58">
            <v>42.93</v>
          </cell>
          <cell r="F58">
            <v>46.21</v>
          </cell>
          <cell r="G58">
            <v>47.6</v>
          </cell>
        </row>
        <row r="58">
          <cell r="I58">
            <v>42.94</v>
          </cell>
        </row>
        <row r="58">
          <cell r="R58">
            <v>49.8589942972133</v>
          </cell>
        </row>
        <row r="59">
          <cell r="A59">
            <v>38169</v>
          </cell>
          <cell r="B59">
            <v>54.39</v>
          </cell>
          <cell r="C59">
            <v>53.05</v>
          </cell>
          <cell r="D59">
            <v>48.87</v>
          </cell>
          <cell r="E59">
            <v>54.53</v>
          </cell>
          <cell r="F59">
            <v>59.33</v>
          </cell>
          <cell r="G59">
            <v>59.99</v>
          </cell>
        </row>
        <row r="59">
          <cell r="I59">
            <v>54.55</v>
          </cell>
        </row>
        <row r="59">
          <cell r="R59">
            <v>50.5546576651342</v>
          </cell>
        </row>
        <row r="60">
          <cell r="A60">
            <v>38200</v>
          </cell>
          <cell r="B60">
            <v>63.65</v>
          </cell>
          <cell r="C60">
            <v>58.63</v>
          </cell>
          <cell r="D60">
            <v>55.31</v>
          </cell>
          <cell r="E60">
            <v>63.1</v>
          </cell>
          <cell r="F60">
            <v>65.12</v>
          </cell>
          <cell r="G60">
            <v>70.95</v>
          </cell>
        </row>
        <row r="60">
          <cell r="I60">
            <v>63.12</v>
          </cell>
        </row>
        <row r="60">
          <cell r="R60">
            <v>51.1595780708307</v>
          </cell>
        </row>
        <row r="61">
          <cell r="A61">
            <v>38231</v>
          </cell>
          <cell r="B61">
            <v>51.15</v>
          </cell>
          <cell r="C61">
            <v>50.05</v>
          </cell>
          <cell r="D61">
            <v>46.72</v>
          </cell>
          <cell r="E61">
            <v>58.04</v>
          </cell>
          <cell r="F61">
            <v>51.99</v>
          </cell>
          <cell r="G61">
            <v>56.75</v>
          </cell>
        </row>
        <row r="61">
          <cell r="I61">
            <v>52</v>
          </cell>
        </row>
        <row r="61">
          <cell r="R61">
            <v>51.0670202289969</v>
          </cell>
        </row>
        <row r="62">
          <cell r="A62">
            <v>38261</v>
          </cell>
          <cell r="B62">
            <v>39.1</v>
          </cell>
          <cell r="C62">
            <v>44.26</v>
          </cell>
          <cell r="D62">
            <v>42.43</v>
          </cell>
          <cell r="E62">
            <v>39.36</v>
          </cell>
          <cell r="F62">
            <v>40.12</v>
          </cell>
          <cell r="G62">
            <v>41.51</v>
          </cell>
        </row>
        <row r="62">
          <cell r="I62">
            <v>39.37</v>
          </cell>
        </row>
        <row r="62">
          <cell r="R62">
            <v>51.3802603153936</v>
          </cell>
        </row>
        <row r="63">
          <cell r="A63">
            <v>38292</v>
          </cell>
          <cell r="B63">
            <v>38.17</v>
          </cell>
          <cell r="C63">
            <v>39.75</v>
          </cell>
          <cell r="D63">
            <v>39</v>
          </cell>
          <cell r="E63">
            <v>41.37</v>
          </cell>
          <cell r="F63">
            <v>39.86</v>
          </cell>
          <cell r="G63">
            <v>40.15</v>
          </cell>
        </row>
        <row r="63">
          <cell r="I63">
            <v>39.87</v>
          </cell>
        </row>
        <row r="63">
          <cell r="R63">
            <v>54.3325194268678</v>
          </cell>
        </row>
        <row r="64">
          <cell r="A64">
            <v>38322</v>
          </cell>
          <cell r="B64">
            <v>37.71</v>
          </cell>
          <cell r="C64">
            <v>39.97</v>
          </cell>
          <cell r="D64">
            <v>39.43</v>
          </cell>
          <cell r="E64">
            <v>43.38</v>
          </cell>
          <cell r="F64">
            <v>41.11</v>
          </cell>
          <cell r="G64">
            <v>39.48</v>
          </cell>
        </row>
        <row r="64">
          <cell r="I64">
            <v>41.12</v>
          </cell>
        </row>
        <row r="64">
          <cell r="R64">
            <v>56.8021998489041</v>
          </cell>
        </row>
        <row r="65">
          <cell r="A65">
            <v>38353</v>
          </cell>
          <cell r="B65">
            <v>37.97</v>
          </cell>
          <cell r="C65">
            <v>43.9</v>
          </cell>
          <cell r="D65">
            <v>42.95</v>
          </cell>
          <cell r="E65">
            <v>43.83</v>
          </cell>
          <cell r="F65">
            <v>42.05</v>
          </cell>
          <cell r="G65">
            <v>40.29</v>
          </cell>
        </row>
        <row r="65">
          <cell r="I65">
            <v>42.07</v>
          </cell>
        </row>
        <row r="65">
          <cell r="R65">
            <v>54.2595450526046</v>
          </cell>
        </row>
        <row r="66">
          <cell r="A66">
            <v>38384</v>
          </cell>
          <cell r="B66">
            <v>37.97</v>
          </cell>
          <cell r="C66">
            <v>42.8</v>
          </cell>
          <cell r="D66">
            <v>41.66</v>
          </cell>
          <cell r="E66">
            <v>41.78</v>
          </cell>
          <cell r="F66">
            <v>40.5</v>
          </cell>
          <cell r="G66">
            <v>40.29</v>
          </cell>
        </row>
        <row r="66">
          <cell r="I66">
            <v>40.53</v>
          </cell>
        </row>
        <row r="66">
          <cell r="R66">
            <v>52.9485180526221</v>
          </cell>
        </row>
        <row r="67">
          <cell r="A67">
            <v>38412</v>
          </cell>
          <cell r="B67">
            <v>37.97</v>
          </cell>
          <cell r="C67">
            <v>40.24</v>
          </cell>
          <cell r="D67">
            <v>38.54</v>
          </cell>
          <cell r="E67">
            <v>39.73</v>
          </cell>
          <cell r="F67">
            <v>39.73</v>
          </cell>
          <cell r="G67">
            <v>40.29</v>
          </cell>
        </row>
        <row r="67">
          <cell r="I67">
            <v>39.75</v>
          </cell>
        </row>
        <row r="67">
          <cell r="R67">
            <v>50.8874707443545</v>
          </cell>
        </row>
        <row r="68">
          <cell r="A68">
            <v>38443</v>
          </cell>
          <cell r="B68">
            <v>36.57</v>
          </cell>
          <cell r="C68">
            <v>39.51</v>
          </cell>
          <cell r="D68">
            <v>36.33</v>
          </cell>
          <cell r="E68">
            <v>37.68</v>
          </cell>
          <cell r="F68">
            <v>39.72</v>
          </cell>
          <cell r="G68">
            <v>38.89</v>
          </cell>
        </row>
        <row r="68">
          <cell r="I68">
            <v>37.7</v>
          </cell>
        </row>
        <row r="68">
          <cell r="R68">
            <v>48.0200339777304</v>
          </cell>
        </row>
        <row r="69">
          <cell r="A69">
            <v>38473</v>
          </cell>
          <cell r="B69">
            <v>37.51</v>
          </cell>
          <cell r="C69">
            <v>36.57</v>
          </cell>
          <cell r="D69">
            <v>33.39</v>
          </cell>
          <cell r="E69">
            <v>38.18</v>
          </cell>
          <cell r="F69">
            <v>40.47</v>
          </cell>
          <cell r="G69">
            <v>39.83</v>
          </cell>
        </row>
        <row r="69">
          <cell r="I69">
            <v>38.2</v>
          </cell>
        </row>
        <row r="69">
          <cell r="R69">
            <v>48.0742204761435</v>
          </cell>
        </row>
        <row r="70">
          <cell r="A70">
            <v>38504</v>
          </cell>
          <cell r="B70">
            <v>43.57</v>
          </cell>
          <cell r="C70">
            <v>37.5</v>
          </cell>
          <cell r="D70">
            <v>34.13</v>
          </cell>
          <cell r="E70">
            <v>43.26</v>
          </cell>
          <cell r="F70">
            <v>46.56</v>
          </cell>
          <cell r="G70">
            <v>47.7</v>
          </cell>
        </row>
        <row r="70">
          <cell r="I70">
            <v>43.28</v>
          </cell>
        </row>
        <row r="70">
          <cell r="R70">
            <v>48.6583895300485</v>
          </cell>
        </row>
        <row r="71">
          <cell r="A71">
            <v>38534</v>
          </cell>
          <cell r="B71">
            <v>54.77</v>
          </cell>
          <cell r="C71">
            <v>52.02</v>
          </cell>
          <cell r="D71">
            <v>48.11</v>
          </cell>
          <cell r="E71">
            <v>54.95</v>
          </cell>
          <cell r="F71">
            <v>59.78</v>
          </cell>
          <cell r="G71">
            <v>59.97</v>
          </cell>
        </row>
        <row r="71">
          <cell r="I71">
            <v>54.97</v>
          </cell>
        </row>
        <row r="71">
          <cell r="R71">
            <v>49.3188185501716</v>
          </cell>
        </row>
        <row r="72">
          <cell r="A72">
            <v>38565</v>
          </cell>
          <cell r="B72">
            <v>64.1</v>
          </cell>
          <cell r="C72">
            <v>56.81</v>
          </cell>
          <cell r="D72">
            <v>53.63</v>
          </cell>
          <cell r="E72">
            <v>63.58</v>
          </cell>
          <cell r="F72">
            <v>65.61</v>
          </cell>
          <cell r="G72">
            <v>70.74</v>
          </cell>
        </row>
        <row r="72">
          <cell r="I72">
            <v>63.61</v>
          </cell>
        </row>
        <row r="72">
          <cell r="R72">
            <v>49.8934243305031</v>
          </cell>
        </row>
        <row r="73">
          <cell r="A73">
            <v>38596</v>
          </cell>
          <cell r="B73">
            <v>51.5</v>
          </cell>
          <cell r="C73">
            <v>49.47</v>
          </cell>
          <cell r="D73">
            <v>46.27</v>
          </cell>
          <cell r="E73">
            <v>58.48</v>
          </cell>
          <cell r="F73">
            <v>52.37</v>
          </cell>
          <cell r="G73">
            <v>56.7</v>
          </cell>
        </row>
        <row r="73">
          <cell r="I73">
            <v>52.4</v>
          </cell>
        </row>
        <row r="73">
          <cell r="R73">
            <v>49.8053807529628</v>
          </cell>
        </row>
        <row r="74">
          <cell r="A74">
            <v>38626</v>
          </cell>
          <cell r="B74">
            <v>39.37</v>
          </cell>
          <cell r="C74">
            <v>44.51</v>
          </cell>
          <cell r="D74">
            <v>42.6</v>
          </cell>
          <cell r="E74">
            <v>39.65</v>
          </cell>
          <cell r="F74">
            <v>40.41</v>
          </cell>
          <cell r="G74">
            <v>41.87</v>
          </cell>
        </row>
        <row r="74">
          <cell r="I74">
            <v>39.67</v>
          </cell>
        </row>
        <row r="74">
          <cell r="R74">
            <v>50.1021989015486</v>
          </cell>
        </row>
        <row r="75">
          <cell r="A75">
            <v>38657</v>
          </cell>
          <cell r="B75">
            <v>38.44</v>
          </cell>
          <cell r="C75">
            <v>40.65</v>
          </cell>
          <cell r="D75">
            <v>39.65</v>
          </cell>
          <cell r="E75">
            <v>41.67</v>
          </cell>
          <cell r="F75">
            <v>40.15</v>
          </cell>
          <cell r="G75">
            <v>40.58</v>
          </cell>
        </row>
        <row r="75">
          <cell r="I75">
            <v>40.16</v>
          </cell>
        </row>
        <row r="75">
          <cell r="R75">
            <v>53.0548649337949</v>
          </cell>
        </row>
        <row r="76">
          <cell r="A76">
            <v>38687</v>
          </cell>
          <cell r="B76">
            <v>37.98</v>
          </cell>
          <cell r="C76">
            <v>40.84</v>
          </cell>
          <cell r="D76">
            <v>40.02</v>
          </cell>
          <cell r="E76">
            <v>43.69</v>
          </cell>
          <cell r="F76">
            <v>41.4</v>
          </cell>
          <cell r="G76">
            <v>39.94</v>
          </cell>
        </row>
        <row r="76">
          <cell r="I76">
            <v>41.42</v>
          </cell>
        </row>
        <row r="76">
          <cell r="R76">
            <v>55.4191318877207</v>
          </cell>
        </row>
        <row r="77">
          <cell r="A77">
            <v>38718</v>
          </cell>
          <cell r="B77">
            <v>38.24</v>
          </cell>
          <cell r="C77">
            <v>44.63</v>
          </cell>
          <cell r="D77">
            <v>43.21</v>
          </cell>
          <cell r="E77">
            <v>44.12</v>
          </cell>
          <cell r="F77">
            <v>42.32</v>
          </cell>
          <cell r="G77">
            <v>40.66</v>
          </cell>
        </row>
        <row r="77">
          <cell r="I77">
            <v>42.35</v>
          </cell>
        </row>
        <row r="77">
          <cell r="R77">
            <v>49.1091897104982</v>
          </cell>
        </row>
        <row r="78">
          <cell r="A78">
            <v>38749</v>
          </cell>
          <cell r="B78">
            <v>38.24</v>
          </cell>
          <cell r="C78">
            <v>43.63</v>
          </cell>
          <cell r="D78">
            <v>42.04</v>
          </cell>
          <cell r="E78">
            <v>42.06</v>
          </cell>
          <cell r="F78">
            <v>40.77</v>
          </cell>
          <cell r="G78">
            <v>40.66</v>
          </cell>
        </row>
        <row r="78">
          <cell r="I78">
            <v>40.8</v>
          </cell>
        </row>
        <row r="78">
          <cell r="R78">
            <v>47.9873323600153</v>
          </cell>
        </row>
        <row r="79">
          <cell r="A79">
            <v>38777</v>
          </cell>
          <cell r="B79">
            <v>38.24</v>
          </cell>
          <cell r="C79">
            <v>41.28</v>
          </cell>
          <cell r="D79">
            <v>39.2</v>
          </cell>
          <cell r="E79">
            <v>39.99</v>
          </cell>
          <cell r="F79">
            <v>39.99</v>
          </cell>
          <cell r="G79">
            <v>40.66</v>
          </cell>
        </row>
        <row r="79">
          <cell r="I79">
            <v>40.02</v>
          </cell>
        </row>
        <row r="79">
          <cell r="R79">
            <v>46.1996246594441</v>
          </cell>
        </row>
        <row r="80">
          <cell r="A80">
            <v>38808</v>
          </cell>
          <cell r="B80">
            <v>36.83</v>
          </cell>
          <cell r="C80">
            <v>40.61</v>
          </cell>
          <cell r="D80">
            <v>37.2</v>
          </cell>
          <cell r="E80">
            <v>37.93</v>
          </cell>
          <cell r="F80">
            <v>39.98</v>
          </cell>
          <cell r="G80">
            <v>39.25</v>
          </cell>
        </row>
        <row r="80">
          <cell r="I80">
            <v>37.95</v>
          </cell>
        </row>
        <row r="80">
          <cell r="R80">
            <v>43.697333620015</v>
          </cell>
        </row>
        <row r="81">
          <cell r="A81">
            <v>38838</v>
          </cell>
          <cell r="B81">
            <v>37.77</v>
          </cell>
          <cell r="C81">
            <v>37.93</v>
          </cell>
          <cell r="D81">
            <v>34.52</v>
          </cell>
          <cell r="E81">
            <v>38.43</v>
          </cell>
          <cell r="F81">
            <v>40.73</v>
          </cell>
          <cell r="G81">
            <v>40.19</v>
          </cell>
        </row>
        <row r="81">
          <cell r="I81">
            <v>38.46</v>
          </cell>
        </row>
        <row r="81">
          <cell r="R81">
            <v>43.7712716593339</v>
          </cell>
        </row>
        <row r="82">
          <cell r="A82">
            <v>38869</v>
          </cell>
          <cell r="B82">
            <v>43.87</v>
          </cell>
          <cell r="C82">
            <v>38.78</v>
          </cell>
          <cell r="D82">
            <v>35.19</v>
          </cell>
          <cell r="E82">
            <v>43.54</v>
          </cell>
          <cell r="F82">
            <v>46.87</v>
          </cell>
          <cell r="G82">
            <v>47.83</v>
          </cell>
        </row>
        <row r="82">
          <cell r="I82">
            <v>43.57</v>
          </cell>
        </row>
        <row r="82">
          <cell r="R82">
            <v>44.3159475366142</v>
          </cell>
        </row>
        <row r="83">
          <cell r="A83">
            <v>38899</v>
          </cell>
          <cell r="B83">
            <v>55.15</v>
          </cell>
          <cell r="C83">
            <v>52.07</v>
          </cell>
          <cell r="D83">
            <v>47.9</v>
          </cell>
          <cell r="E83">
            <v>55.31</v>
          </cell>
          <cell r="F83">
            <v>60.17</v>
          </cell>
          <cell r="G83">
            <v>60.01</v>
          </cell>
        </row>
        <row r="83">
          <cell r="I83">
            <v>55.34</v>
          </cell>
        </row>
        <row r="83">
          <cell r="R83">
            <v>44.9264514727805</v>
          </cell>
        </row>
        <row r="84">
          <cell r="A84">
            <v>38930</v>
          </cell>
          <cell r="B84">
            <v>64.54</v>
          </cell>
          <cell r="C84">
            <v>56.46</v>
          </cell>
          <cell r="D84">
            <v>52.92</v>
          </cell>
          <cell r="E84">
            <v>64</v>
          </cell>
          <cell r="F84">
            <v>66.04</v>
          </cell>
          <cell r="G84">
            <v>70.62</v>
          </cell>
        </row>
        <row r="84">
          <cell r="I84">
            <v>64.04</v>
          </cell>
        </row>
        <row r="84">
          <cell r="R84">
            <v>45.4610331816936</v>
          </cell>
        </row>
        <row r="85">
          <cell r="A85">
            <v>38961</v>
          </cell>
          <cell r="B85">
            <v>51.86</v>
          </cell>
          <cell r="C85">
            <v>49.73</v>
          </cell>
          <cell r="D85">
            <v>46.23</v>
          </cell>
          <cell r="E85">
            <v>58.86</v>
          </cell>
          <cell r="F85">
            <v>52.71</v>
          </cell>
          <cell r="G85">
            <v>56.72</v>
          </cell>
        </row>
        <row r="85">
          <cell r="I85">
            <v>52.75</v>
          </cell>
        </row>
        <row r="85">
          <cell r="R85">
            <v>45.4097609261247</v>
          </cell>
        </row>
        <row r="86">
          <cell r="A86">
            <v>38991</v>
          </cell>
          <cell r="B86">
            <v>39.65</v>
          </cell>
          <cell r="C86">
            <v>45.2</v>
          </cell>
          <cell r="D86">
            <v>42.89</v>
          </cell>
          <cell r="E86">
            <v>39.91</v>
          </cell>
          <cell r="F86">
            <v>40.68</v>
          </cell>
          <cell r="G86">
            <v>42.22</v>
          </cell>
        </row>
        <row r="86">
          <cell r="I86">
            <v>39.93</v>
          </cell>
        </row>
        <row r="86">
          <cell r="R86">
            <v>45.6979631066588</v>
          </cell>
        </row>
        <row r="87">
          <cell r="A87">
            <v>39022</v>
          </cell>
          <cell r="B87">
            <v>38.71</v>
          </cell>
          <cell r="C87">
            <v>41.67</v>
          </cell>
          <cell r="D87">
            <v>40.22</v>
          </cell>
          <cell r="E87">
            <v>41.95</v>
          </cell>
          <cell r="F87">
            <v>40.41</v>
          </cell>
          <cell r="G87">
            <v>40.97</v>
          </cell>
        </row>
        <row r="87">
          <cell r="I87">
            <v>40.43</v>
          </cell>
        </row>
        <row r="87">
          <cell r="R87">
            <v>48.3406398777336</v>
          </cell>
        </row>
        <row r="88">
          <cell r="A88">
            <v>39052</v>
          </cell>
          <cell r="B88">
            <v>38.24</v>
          </cell>
          <cell r="C88">
            <v>41.84</v>
          </cell>
          <cell r="D88">
            <v>40.56</v>
          </cell>
          <cell r="E88">
            <v>43.98</v>
          </cell>
          <cell r="F88">
            <v>41.67</v>
          </cell>
          <cell r="G88">
            <v>40.35</v>
          </cell>
        </row>
        <row r="88">
          <cell r="I88">
            <v>41.7</v>
          </cell>
        </row>
        <row r="88">
          <cell r="R88">
            <v>50.4394881930974</v>
          </cell>
        </row>
        <row r="89">
          <cell r="A89">
            <v>39083</v>
          </cell>
          <cell r="B89">
            <v>38.5</v>
          </cell>
          <cell r="C89">
            <v>45.36</v>
          </cell>
          <cell r="D89">
            <v>43.47</v>
          </cell>
          <cell r="E89">
            <v>44.43</v>
          </cell>
          <cell r="F89">
            <v>42.62</v>
          </cell>
          <cell r="G89">
            <v>40.95</v>
          </cell>
        </row>
        <row r="89">
          <cell r="I89">
            <v>42.66</v>
          </cell>
        </row>
        <row r="89">
          <cell r="R89">
            <v>50.6914209296011</v>
          </cell>
        </row>
        <row r="90">
          <cell r="A90">
            <v>39114</v>
          </cell>
          <cell r="B90">
            <v>38.5</v>
          </cell>
          <cell r="C90">
            <v>44.45</v>
          </cell>
          <cell r="D90">
            <v>42.42</v>
          </cell>
          <cell r="E90">
            <v>42.35</v>
          </cell>
          <cell r="F90">
            <v>41.05</v>
          </cell>
          <cell r="G90">
            <v>40.95</v>
          </cell>
        </row>
        <row r="90">
          <cell r="I90">
            <v>41.09</v>
          </cell>
        </row>
        <row r="90">
          <cell r="R90">
            <v>49.5446534429154</v>
          </cell>
        </row>
        <row r="91">
          <cell r="A91">
            <v>39142</v>
          </cell>
          <cell r="B91">
            <v>38.5</v>
          </cell>
          <cell r="C91">
            <v>42.3</v>
          </cell>
          <cell r="D91">
            <v>39.84</v>
          </cell>
          <cell r="E91">
            <v>40.27</v>
          </cell>
          <cell r="F91">
            <v>40.26</v>
          </cell>
          <cell r="G91">
            <v>40.95</v>
          </cell>
        </row>
        <row r="91">
          <cell r="I91">
            <v>40.3</v>
          </cell>
        </row>
        <row r="91">
          <cell r="R91">
            <v>47.7306649426453</v>
          </cell>
        </row>
        <row r="92">
          <cell r="A92">
            <v>39173</v>
          </cell>
          <cell r="B92">
            <v>37.08</v>
          </cell>
          <cell r="C92">
            <v>41.69</v>
          </cell>
          <cell r="D92">
            <v>38.02</v>
          </cell>
          <cell r="E92">
            <v>38.19</v>
          </cell>
          <cell r="F92">
            <v>40.25</v>
          </cell>
          <cell r="G92">
            <v>39.54</v>
          </cell>
        </row>
        <row r="92">
          <cell r="I92">
            <v>38.22</v>
          </cell>
        </row>
        <row r="92">
          <cell r="R92">
            <v>45.0669490511767</v>
          </cell>
        </row>
        <row r="93">
          <cell r="A93">
            <v>39203</v>
          </cell>
          <cell r="B93">
            <v>38.03</v>
          </cell>
          <cell r="C93">
            <v>39.23</v>
          </cell>
          <cell r="D93">
            <v>35.59</v>
          </cell>
          <cell r="E93">
            <v>38.69</v>
          </cell>
          <cell r="F93">
            <v>41</v>
          </cell>
          <cell r="G93">
            <v>40.48</v>
          </cell>
        </row>
        <row r="93">
          <cell r="I93">
            <v>38.72</v>
          </cell>
        </row>
        <row r="93">
          <cell r="R93">
            <v>45.1224008292744</v>
          </cell>
        </row>
        <row r="94">
          <cell r="A94">
            <v>39234</v>
          </cell>
          <cell r="B94">
            <v>44.18</v>
          </cell>
          <cell r="C94">
            <v>40.01</v>
          </cell>
          <cell r="D94">
            <v>36.2</v>
          </cell>
          <cell r="E94">
            <v>43.83</v>
          </cell>
          <cell r="F94">
            <v>47.18</v>
          </cell>
          <cell r="G94">
            <v>48.02</v>
          </cell>
        </row>
        <row r="94">
          <cell r="I94">
            <v>43.86</v>
          </cell>
        </row>
        <row r="94">
          <cell r="R94">
            <v>45.6487216544631</v>
          </cell>
        </row>
        <row r="95">
          <cell r="A95">
            <v>39264</v>
          </cell>
          <cell r="B95">
            <v>55.53</v>
          </cell>
          <cell r="C95">
            <v>52.18</v>
          </cell>
          <cell r="D95">
            <v>47.75</v>
          </cell>
          <cell r="E95">
            <v>55.67</v>
          </cell>
          <cell r="F95">
            <v>60.56</v>
          </cell>
          <cell r="G95">
            <v>60.17</v>
          </cell>
        </row>
        <row r="95">
          <cell r="I95">
            <v>55.71</v>
          </cell>
        </row>
        <row r="95">
          <cell r="R95">
            <v>46.2404115817852</v>
          </cell>
        </row>
        <row r="96">
          <cell r="A96">
            <v>39295</v>
          </cell>
          <cell r="B96">
            <v>64.99</v>
          </cell>
          <cell r="C96">
            <v>56.19</v>
          </cell>
          <cell r="D96">
            <v>52.31</v>
          </cell>
          <cell r="E96">
            <v>64.41</v>
          </cell>
          <cell r="F96">
            <v>66.46</v>
          </cell>
          <cell r="G96">
            <v>70.73</v>
          </cell>
        </row>
        <row r="96">
          <cell r="I96">
            <v>64.45</v>
          </cell>
        </row>
        <row r="96">
          <cell r="R96">
            <v>46.7538436840287</v>
          </cell>
        </row>
        <row r="97">
          <cell r="A97">
            <v>39326</v>
          </cell>
          <cell r="B97">
            <v>52.22</v>
          </cell>
          <cell r="C97">
            <v>50.04</v>
          </cell>
          <cell r="D97">
            <v>46.24</v>
          </cell>
          <cell r="E97">
            <v>59.23</v>
          </cell>
          <cell r="F97">
            <v>53.04</v>
          </cell>
          <cell r="G97">
            <v>56.86</v>
          </cell>
        </row>
        <row r="97">
          <cell r="I97">
            <v>53.09</v>
          </cell>
        </row>
        <row r="97">
          <cell r="R97">
            <v>46.6788145843923</v>
          </cell>
        </row>
        <row r="98">
          <cell r="A98">
            <v>39356</v>
          </cell>
          <cell r="B98">
            <v>39.92</v>
          </cell>
          <cell r="C98">
            <v>45.89</v>
          </cell>
          <cell r="D98">
            <v>43.2</v>
          </cell>
          <cell r="E98">
            <v>40.16</v>
          </cell>
          <cell r="F98">
            <v>40.93</v>
          </cell>
          <cell r="G98">
            <v>42.5</v>
          </cell>
        </row>
        <row r="98">
          <cell r="I98">
            <v>40.19</v>
          </cell>
        </row>
        <row r="98">
          <cell r="R98">
            <v>46.943756779397</v>
          </cell>
        </row>
        <row r="99">
          <cell r="A99">
            <v>39387</v>
          </cell>
          <cell r="B99">
            <v>38.98</v>
          </cell>
          <cell r="C99">
            <v>42.66</v>
          </cell>
          <cell r="D99">
            <v>40.78</v>
          </cell>
          <cell r="E99">
            <v>42.2</v>
          </cell>
          <cell r="F99">
            <v>40.65</v>
          </cell>
          <cell r="G99">
            <v>41.29</v>
          </cell>
        </row>
        <row r="99">
          <cell r="I99">
            <v>40.69</v>
          </cell>
        </row>
        <row r="99">
          <cell r="R99">
            <v>49.5634230854515</v>
          </cell>
        </row>
        <row r="100">
          <cell r="A100">
            <v>39417</v>
          </cell>
          <cell r="B100">
            <v>38.5</v>
          </cell>
          <cell r="C100">
            <v>42.82</v>
          </cell>
          <cell r="D100">
            <v>41.08</v>
          </cell>
          <cell r="E100">
            <v>44.24</v>
          </cell>
          <cell r="F100">
            <v>41.92</v>
          </cell>
          <cell r="G100">
            <v>40.67</v>
          </cell>
        </row>
        <row r="100">
          <cell r="I100">
            <v>41.96</v>
          </cell>
        </row>
        <row r="100">
          <cell r="R100">
            <v>51.6600988353275</v>
          </cell>
        </row>
        <row r="101">
          <cell r="A101">
            <v>39448</v>
          </cell>
          <cell r="B101">
            <v>38.76</v>
          </cell>
          <cell r="C101">
            <v>46.09</v>
          </cell>
          <cell r="D101">
            <v>43.89</v>
          </cell>
          <cell r="E101">
            <v>44.69</v>
          </cell>
          <cell r="F101">
            <v>42.87</v>
          </cell>
          <cell r="G101">
            <v>41.22</v>
          </cell>
        </row>
        <row r="101">
          <cell r="I101">
            <v>42.91</v>
          </cell>
        </row>
        <row r="101">
          <cell r="R101">
            <v>51.945258441902</v>
          </cell>
        </row>
        <row r="102">
          <cell r="A102">
            <v>39479</v>
          </cell>
          <cell r="B102">
            <v>38.77</v>
          </cell>
          <cell r="C102">
            <v>45.24</v>
          </cell>
          <cell r="D102">
            <v>42.9</v>
          </cell>
          <cell r="E102">
            <v>42.59</v>
          </cell>
          <cell r="F102">
            <v>41.29</v>
          </cell>
          <cell r="G102">
            <v>41.23</v>
          </cell>
        </row>
        <row r="102">
          <cell r="I102">
            <v>41.33</v>
          </cell>
        </row>
        <row r="102">
          <cell r="R102">
            <v>50.7978046673298</v>
          </cell>
        </row>
        <row r="103">
          <cell r="A103">
            <v>39508</v>
          </cell>
          <cell r="B103">
            <v>38.77</v>
          </cell>
          <cell r="C103">
            <v>43.23</v>
          </cell>
          <cell r="D103">
            <v>40.5</v>
          </cell>
          <cell r="E103">
            <v>40.5</v>
          </cell>
          <cell r="F103">
            <v>40.49</v>
          </cell>
          <cell r="G103">
            <v>41.23</v>
          </cell>
        </row>
        <row r="103">
          <cell r="I103">
            <v>40.53</v>
          </cell>
        </row>
        <row r="103">
          <cell r="R103">
            <v>48.9826314476895</v>
          </cell>
        </row>
        <row r="104">
          <cell r="A104">
            <v>39539</v>
          </cell>
          <cell r="B104">
            <v>37.34</v>
          </cell>
          <cell r="C104">
            <v>42.66</v>
          </cell>
          <cell r="D104">
            <v>38.81</v>
          </cell>
          <cell r="E104">
            <v>38.4</v>
          </cell>
          <cell r="F104">
            <v>40.47</v>
          </cell>
          <cell r="G104">
            <v>39.81</v>
          </cell>
        </row>
        <row r="104">
          <cell r="I104">
            <v>38.44</v>
          </cell>
        </row>
        <row r="104">
          <cell r="R104">
            <v>46.2514478104384</v>
          </cell>
        </row>
        <row r="105">
          <cell r="A105">
            <v>39569</v>
          </cell>
          <cell r="B105">
            <v>38.29</v>
          </cell>
          <cell r="C105">
            <v>40.37</v>
          </cell>
          <cell r="D105">
            <v>36.55</v>
          </cell>
          <cell r="E105">
            <v>38.9</v>
          </cell>
          <cell r="F105">
            <v>41.23</v>
          </cell>
          <cell r="G105">
            <v>40.76</v>
          </cell>
        </row>
        <row r="105">
          <cell r="I105">
            <v>38.94</v>
          </cell>
        </row>
        <row r="105">
          <cell r="R105">
            <v>46.3072188685098</v>
          </cell>
        </row>
        <row r="106">
          <cell r="A106">
            <v>39600</v>
          </cell>
          <cell r="B106">
            <v>44.48</v>
          </cell>
          <cell r="C106">
            <v>41.1</v>
          </cell>
          <cell r="D106">
            <v>37.12</v>
          </cell>
          <cell r="E106">
            <v>44.07</v>
          </cell>
          <cell r="F106">
            <v>47.43</v>
          </cell>
          <cell r="G106">
            <v>48.22</v>
          </cell>
        </row>
        <row r="106">
          <cell r="I106">
            <v>44.11</v>
          </cell>
        </row>
        <row r="106">
          <cell r="R106">
            <v>46.8342854600422</v>
          </cell>
        </row>
        <row r="107">
          <cell r="A107">
            <v>39630</v>
          </cell>
          <cell r="B107">
            <v>55.91</v>
          </cell>
          <cell r="C107">
            <v>52.48</v>
          </cell>
          <cell r="D107">
            <v>47.87</v>
          </cell>
          <cell r="E107">
            <v>55.96</v>
          </cell>
          <cell r="F107">
            <v>60.88</v>
          </cell>
          <cell r="G107">
            <v>60.38</v>
          </cell>
        </row>
        <row r="107">
          <cell r="I107">
            <v>56.01</v>
          </cell>
        </row>
        <row r="107">
          <cell r="R107">
            <v>47.4267749132611</v>
          </cell>
        </row>
        <row r="108">
          <cell r="A108">
            <v>39661</v>
          </cell>
          <cell r="B108">
            <v>65.44</v>
          </cell>
          <cell r="C108">
            <v>56.24</v>
          </cell>
          <cell r="D108">
            <v>52.11</v>
          </cell>
          <cell r="E108">
            <v>64.74</v>
          </cell>
          <cell r="F108">
            <v>66.8</v>
          </cell>
          <cell r="G108">
            <v>70.92</v>
          </cell>
        </row>
        <row r="108">
          <cell r="I108">
            <v>64.8</v>
          </cell>
        </row>
        <row r="108">
          <cell r="R108">
            <v>47.9409511545462</v>
          </cell>
        </row>
        <row r="109">
          <cell r="A109">
            <v>39692</v>
          </cell>
          <cell r="B109">
            <v>52.58</v>
          </cell>
          <cell r="C109">
            <v>50.48</v>
          </cell>
          <cell r="D109">
            <v>46.46</v>
          </cell>
          <cell r="E109">
            <v>59.53</v>
          </cell>
          <cell r="F109">
            <v>53.31</v>
          </cell>
          <cell r="G109">
            <v>57.05</v>
          </cell>
        </row>
        <row r="109">
          <cell r="I109">
            <v>53.37</v>
          </cell>
        </row>
        <row r="109">
          <cell r="R109">
            <v>47.8661428110485</v>
          </cell>
        </row>
        <row r="110">
          <cell r="A110">
            <v>39722</v>
          </cell>
          <cell r="B110">
            <v>40.2</v>
          </cell>
          <cell r="C110">
            <v>46.6</v>
          </cell>
          <cell r="D110">
            <v>43.64</v>
          </cell>
          <cell r="E110">
            <v>40.36</v>
          </cell>
          <cell r="F110">
            <v>41.13</v>
          </cell>
          <cell r="G110">
            <v>42.78</v>
          </cell>
        </row>
        <row r="110">
          <cell r="I110">
            <v>40.39</v>
          </cell>
        </row>
        <row r="110">
          <cell r="R110">
            <v>48.1316027062928</v>
          </cell>
        </row>
        <row r="111">
          <cell r="A111">
            <v>39753</v>
          </cell>
          <cell r="B111">
            <v>39.24</v>
          </cell>
          <cell r="C111">
            <v>43.59</v>
          </cell>
          <cell r="D111">
            <v>41.38</v>
          </cell>
          <cell r="E111">
            <v>42.41</v>
          </cell>
          <cell r="F111">
            <v>40.85</v>
          </cell>
          <cell r="G111">
            <v>41.57</v>
          </cell>
        </row>
        <row r="111">
          <cell r="I111">
            <v>40.89</v>
          </cell>
        </row>
        <row r="111">
          <cell r="R111">
            <v>50.5575407603123</v>
          </cell>
        </row>
        <row r="112">
          <cell r="A112">
            <v>39783</v>
          </cell>
          <cell r="B112">
            <v>38.77</v>
          </cell>
          <cell r="C112">
            <v>43.74</v>
          </cell>
          <cell r="D112">
            <v>41.67</v>
          </cell>
          <cell r="E112">
            <v>44.46</v>
          </cell>
          <cell r="F112">
            <v>42.13</v>
          </cell>
          <cell r="G112">
            <v>40.97</v>
          </cell>
        </row>
        <row r="112">
          <cell r="I112">
            <v>42.17</v>
          </cell>
        </row>
        <row r="112">
          <cell r="R112">
            <v>52.6752754361325</v>
          </cell>
        </row>
        <row r="113">
          <cell r="A113">
            <v>39814</v>
          </cell>
          <cell r="B113">
            <v>39.03</v>
          </cell>
          <cell r="C113">
            <v>46.93</v>
          </cell>
          <cell r="D113">
            <v>44.3</v>
          </cell>
          <cell r="E113">
            <v>44.89</v>
          </cell>
          <cell r="F113">
            <v>43.05</v>
          </cell>
          <cell r="G113">
            <v>41.5</v>
          </cell>
        </row>
        <row r="113">
          <cell r="I113">
            <v>43.1</v>
          </cell>
        </row>
        <row r="113">
          <cell r="R113">
            <v>53.0224469505801</v>
          </cell>
        </row>
        <row r="114">
          <cell r="A114">
            <v>39845</v>
          </cell>
          <cell r="B114">
            <v>39.03</v>
          </cell>
          <cell r="C114">
            <v>46.13</v>
          </cell>
          <cell r="D114">
            <v>43.39</v>
          </cell>
          <cell r="E114">
            <v>42.78</v>
          </cell>
          <cell r="F114">
            <v>41.47</v>
          </cell>
          <cell r="G114">
            <v>41.5</v>
          </cell>
        </row>
        <row r="114">
          <cell r="I114">
            <v>41.52</v>
          </cell>
        </row>
        <row r="114">
          <cell r="R114">
            <v>51.9018626258638</v>
          </cell>
        </row>
        <row r="115">
          <cell r="A115">
            <v>39873</v>
          </cell>
          <cell r="B115">
            <v>39.03</v>
          </cell>
          <cell r="C115">
            <v>44.25</v>
          </cell>
          <cell r="D115">
            <v>41.15</v>
          </cell>
          <cell r="E115">
            <v>40.67</v>
          </cell>
          <cell r="F115">
            <v>40.66</v>
          </cell>
          <cell r="G115">
            <v>41.5</v>
          </cell>
        </row>
        <row r="115">
          <cell r="I115">
            <v>40.71</v>
          </cell>
        </row>
        <row r="115">
          <cell r="R115">
            <v>50.1080568799901</v>
          </cell>
        </row>
        <row r="116">
          <cell r="A116">
            <v>39904</v>
          </cell>
          <cell r="B116">
            <v>37.59</v>
          </cell>
          <cell r="C116">
            <v>43.72</v>
          </cell>
          <cell r="D116">
            <v>39.58</v>
          </cell>
          <cell r="E116">
            <v>38.57</v>
          </cell>
          <cell r="F116">
            <v>40.64</v>
          </cell>
          <cell r="G116">
            <v>40.06</v>
          </cell>
        </row>
        <row r="116">
          <cell r="I116">
            <v>38.6</v>
          </cell>
        </row>
        <row r="116">
          <cell r="R116">
            <v>46.9369926969518</v>
          </cell>
        </row>
        <row r="117">
          <cell r="A117">
            <v>39934</v>
          </cell>
          <cell r="B117">
            <v>38.55</v>
          </cell>
          <cell r="C117">
            <v>41.57</v>
          </cell>
          <cell r="D117">
            <v>37.48</v>
          </cell>
          <cell r="E117">
            <v>39.07</v>
          </cell>
          <cell r="F117">
            <v>41.41</v>
          </cell>
          <cell r="G117">
            <v>41.02</v>
          </cell>
        </row>
        <row r="117">
          <cell r="I117">
            <v>39.11</v>
          </cell>
        </row>
        <row r="117">
          <cell r="R117">
            <v>47.019969241427</v>
          </cell>
        </row>
        <row r="118">
          <cell r="A118">
            <v>39965</v>
          </cell>
          <cell r="B118">
            <v>44.78</v>
          </cell>
          <cell r="C118">
            <v>42.25</v>
          </cell>
          <cell r="D118">
            <v>38.01</v>
          </cell>
          <cell r="E118">
            <v>44.26</v>
          </cell>
          <cell r="F118">
            <v>47.63</v>
          </cell>
          <cell r="G118">
            <v>48.43</v>
          </cell>
        </row>
        <row r="118">
          <cell r="I118">
            <v>44.3</v>
          </cell>
        </row>
        <row r="118">
          <cell r="R118">
            <v>47.577999807003</v>
          </cell>
        </row>
        <row r="119">
          <cell r="A119">
            <v>39995</v>
          </cell>
          <cell r="B119">
            <v>56.29</v>
          </cell>
          <cell r="C119">
            <v>52.92</v>
          </cell>
          <cell r="D119">
            <v>48.01</v>
          </cell>
          <cell r="E119">
            <v>56.21</v>
          </cell>
          <cell r="F119">
            <v>61.14</v>
          </cell>
          <cell r="G119">
            <v>60.59</v>
          </cell>
        </row>
        <row r="119">
          <cell r="I119">
            <v>56.26</v>
          </cell>
        </row>
        <row r="119">
          <cell r="R119">
            <v>48.2020924147986</v>
          </cell>
        </row>
        <row r="120">
          <cell r="A120">
            <v>40026</v>
          </cell>
          <cell r="B120">
            <v>65.88</v>
          </cell>
          <cell r="C120">
            <v>56.44</v>
          </cell>
          <cell r="D120">
            <v>51.97</v>
          </cell>
          <cell r="E120">
            <v>65.02</v>
          </cell>
          <cell r="F120">
            <v>67.09</v>
          </cell>
          <cell r="G120">
            <v>71.11</v>
          </cell>
        </row>
        <row r="120">
          <cell r="I120">
            <v>65.08</v>
          </cell>
        </row>
        <row r="120">
          <cell r="R120">
            <v>48.7497209005165</v>
          </cell>
        </row>
        <row r="121">
          <cell r="A121">
            <v>40057</v>
          </cell>
          <cell r="B121">
            <v>52.94</v>
          </cell>
          <cell r="C121">
            <v>51.05</v>
          </cell>
          <cell r="D121">
            <v>46.71</v>
          </cell>
          <cell r="E121">
            <v>59.79</v>
          </cell>
          <cell r="F121">
            <v>53.54</v>
          </cell>
          <cell r="G121">
            <v>57.25</v>
          </cell>
        </row>
        <row r="121">
          <cell r="I121">
            <v>53.6</v>
          </cell>
        </row>
        <row r="121">
          <cell r="R121">
            <v>48.7058111982873</v>
          </cell>
        </row>
        <row r="122">
          <cell r="A122">
            <v>40087</v>
          </cell>
          <cell r="B122">
            <v>40.47</v>
          </cell>
          <cell r="C122">
            <v>47.42</v>
          </cell>
          <cell r="D122">
            <v>44.08</v>
          </cell>
          <cell r="E122">
            <v>40.53</v>
          </cell>
          <cell r="F122">
            <v>41.31</v>
          </cell>
          <cell r="G122">
            <v>43.04</v>
          </cell>
        </row>
        <row r="122">
          <cell r="I122">
            <v>40.57</v>
          </cell>
        </row>
        <row r="122">
          <cell r="R122">
            <v>49.00410666692</v>
          </cell>
        </row>
        <row r="123">
          <cell r="A123">
            <v>40118</v>
          </cell>
          <cell r="B123">
            <v>39.51</v>
          </cell>
          <cell r="C123">
            <v>44.59</v>
          </cell>
          <cell r="D123">
            <v>41.98</v>
          </cell>
          <cell r="E123">
            <v>42.59</v>
          </cell>
          <cell r="F123">
            <v>41.03</v>
          </cell>
          <cell r="G123">
            <v>41.85</v>
          </cell>
        </row>
        <row r="123">
          <cell r="I123">
            <v>41.07</v>
          </cell>
        </row>
        <row r="123">
          <cell r="R123">
            <v>51.9436757933971</v>
          </cell>
        </row>
        <row r="124">
          <cell r="A124">
            <v>40148</v>
          </cell>
          <cell r="B124">
            <v>39.03</v>
          </cell>
          <cell r="C124">
            <v>44.73</v>
          </cell>
          <cell r="D124">
            <v>42.24</v>
          </cell>
          <cell r="E124">
            <v>44.65</v>
          </cell>
          <cell r="F124">
            <v>42.31</v>
          </cell>
          <cell r="G124">
            <v>41.25</v>
          </cell>
        </row>
        <row r="124">
          <cell r="I124">
            <v>42.35</v>
          </cell>
        </row>
        <row r="124">
          <cell r="R124">
            <v>54.0946570784945</v>
          </cell>
        </row>
        <row r="125">
          <cell r="A125">
            <v>40179</v>
          </cell>
          <cell r="B125">
            <v>39.29</v>
          </cell>
          <cell r="C125">
            <v>47.77</v>
          </cell>
          <cell r="D125">
            <v>44.73</v>
          </cell>
          <cell r="E125">
            <v>45.08</v>
          </cell>
          <cell r="F125">
            <v>43.24</v>
          </cell>
          <cell r="G125">
            <v>41.71</v>
          </cell>
        </row>
        <row r="125">
          <cell r="I125">
            <v>43.29</v>
          </cell>
        </row>
        <row r="125">
          <cell r="R125">
            <v>54.4866249188075</v>
          </cell>
        </row>
        <row r="126">
          <cell r="A126">
            <v>40210</v>
          </cell>
          <cell r="B126">
            <v>39.29</v>
          </cell>
          <cell r="C126">
            <v>47.02</v>
          </cell>
          <cell r="D126">
            <v>43.88</v>
          </cell>
          <cell r="E126">
            <v>42.96</v>
          </cell>
          <cell r="F126">
            <v>41.64</v>
          </cell>
          <cell r="G126">
            <v>41.71</v>
          </cell>
        </row>
        <row r="126">
          <cell r="I126">
            <v>41.7</v>
          </cell>
        </row>
        <row r="126">
          <cell r="R126">
            <v>53.3655386692716</v>
          </cell>
        </row>
        <row r="127">
          <cell r="A127">
            <v>40238</v>
          </cell>
          <cell r="B127">
            <v>39.29</v>
          </cell>
          <cell r="C127">
            <v>45.26</v>
          </cell>
          <cell r="D127">
            <v>41.8</v>
          </cell>
          <cell r="E127">
            <v>40.85</v>
          </cell>
          <cell r="F127">
            <v>40.84</v>
          </cell>
          <cell r="G127">
            <v>41.72</v>
          </cell>
        </row>
        <row r="127">
          <cell r="I127">
            <v>40.89</v>
          </cell>
        </row>
        <row r="127">
          <cell r="R127">
            <v>51.5642789070059</v>
          </cell>
        </row>
        <row r="128">
          <cell r="A128">
            <v>40269</v>
          </cell>
          <cell r="B128">
            <v>37.85</v>
          </cell>
          <cell r="C128">
            <v>44.77</v>
          </cell>
          <cell r="D128">
            <v>40.33</v>
          </cell>
          <cell r="E128">
            <v>38.73</v>
          </cell>
          <cell r="F128">
            <v>40.82</v>
          </cell>
          <cell r="G128">
            <v>40.28</v>
          </cell>
        </row>
        <row r="128">
          <cell r="I128">
            <v>38.77</v>
          </cell>
        </row>
        <row r="128">
          <cell r="R128">
            <v>47.9104225368445</v>
          </cell>
        </row>
        <row r="129">
          <cell r="A129">
            <v>40299</v>
          </cell>
          <cell r="B129">
            <v>38.81</v>
          </cell>
          <cell r="C129">
            <v>42.75</v>
          </cell>
          <cell r="D129">
            <v>38.38</v>
          </cell>
          <cell r="E129">
            <v>39.24</v>
          </cell>
          <cell r="F129">
            <v>41.58</v>
          </cell>
          <cell r="G129">
            <v>41.24</v>
          </cell>
        </row>
        <row r="129">
          <cell r="I129">
            <v>39.28</v>
          </cell>
        </row>
        <row r="129">
          <cell r="R129">
            <v>48.0015790853971</v>
          </cell>
        </row>
        <row r="130">
          <cell r="A130">
            <v>40330</v>
          </cell>
          <cell r="B130">
            <v>45.09</v>
          </cell>
          <cell r="C130">
            <v>43.39</v>
          </cell>
          <cell r="D130">
            <v>38.87</v>
          </cell>
          <cell r="E130">
            <v>44.45</v>
          </cell>
          <cell r="F130">
            <v>47.84</v>
          </cell>
          <cell r="G130">
            <v>48.59</v>
          </cell>
        </row>
        <row r="130">
          <cell r="I130">
            <v>44.49</v>
          </cell>
        </row>
        <row r="130">
          <cell r="R130">
            <v>48.5723688118302</v>
          </cell>
        </row>
        <row r="131">
          <cell r="A131">
            <v>40360</v>
          </cell>
          <cell r="B131">
            <v>56.67</v>
          </cell>
          <cell r="C131">
            <v>53.39</v>
          </cell>
          <cell r="D131">
            <v>48.18</v>
          </cell>
          <cell r="E131">
            <v>56.45</v>
          </cell>
          <cell r="F131">
            <v>61.4</v>
          </cell>
          <cell r="G131">
            <v>60.76</v>
          </cell>
        </row>
        <row r="131">
          <cell r="I131">
            <v>56.51</v>
          </cell>
        </row>
        <row r="131">
          <cell r="R131">
            <v>49.2097526422278</v>
          </cell>
        </row>
        <row r="132">
          <cell r="A132">
            <v>40391</v>
          </cell>
          <cell r="B132">
            <v>66.33</v>
          </cell>
          <cell r="C132">
            <v>56.69</v>
          </cell>
          <cell r="D132">
            <v>51.86</v>
          </cell>
          <cell r="E132">
            <v>65.3</v>
          </cell>
          <cell r="F132">
            <v>67.38</v>
          </cell>
          <cell r="G132">
            <v>71.27</v>
          </cell>
        </row>
        <row r="132">
          <cell r="I132">
            <v>65.37</v>
          </cell>
        </row>
        <row r="132">
          <cell r="R132">
            <v>49.7704083177836</v>
          </cell>
        </row>
        <row r="133">
          <cell r="A133">
            <v>40422</v>
          </cell>
          <cell r="B133">
            <v>53.29</v>
          </cell>
          <cell r="C133">
            <v>51.64</v>
          </cell>
          <cell r="D133">
            <v>46.97</v>
          </cell>
          <cell r="E133">
            <v>60.05</v>
          </cell>
          <cell r="F133">
            <v>53.77</v>
          </cell>
          <cell r="G133">
            <v>57.39</v>
          </cell>
        </row>
        <row r="133">
          <cell r="I133">
            <v>53.84</v>
          </cell>
        </row>
        <row r="133">
          <cell r="R133">
            <v>49.7340790055031</v>
          </cell>
        </row>
        <row r="134">
          <cell r="A134">
            <v>40452</v>
          </cell>
          <cell r="B134">
            <v>40.74</v>
          </cell>
          <cell r="C134">
            <v>48.23</v>
          </cell>
          <cell r="D134">
            <v>44.52</v>
          </cell>
          <cell r="E134">
            <v>40.71</v>
          </cell>
          <cell r="F134">
            <v>41.48</v>
          </cell>
          <cell r="G134">
            <v>43.26</v>
          </cell>
        </row>
        <row r="134">
          <cell r="I134">
            <v>40.75</v>
          </cell>
        </row>
        <row r="134">
          <cell r="R134">
            <v>50.0429944127211</v>
          </cell>
        </row>
        <row r="135">
          <cell r="A135">
            <v>40483</v>
          </cell>
          <cell r="B135">
            <v>39.78</v>
          </cell>
          <cell r="C135">
            <v>45.59</v>
          </cell>
          <cell r="D135">
            <v>42.57</v>
          </cell>
          <cell r="E135">
            <v>42.78</v>
          </cell>
          <cell r="F135">
            <v>41.2</v>
          </cell>
          <cell r="G135">
            <v>42.09</v>
          </cell>
        </row>
        <row r="135">
          <cell r="I135">
            <v>41.25</v>
          </cell>
        </row>
        <row r="135">
          <cell r="R135">
            <v>52.6197017040913</v>
          </cell>
        </row>
        <row r="136">
          <cell r="A136">
            <v>40513</v>
          </cell>
          <cell r="B136">
            <v>39.3</v>
          </cell>
          <cell r="C136">
            <v>45.72</v>
          </cell>
          <cell r="D136">
            <v>42.82</v>
          </cell>
          <cell r="E136">
            <v>44.84</v>
          </cell>
          <cell r="F136">
            <v>42.49</v>
          </cell>
          <cell r="G136">
            <v>41.5</v>
          </cell>
        </row>
        <row r="136">
          <cell r="I136">
            <v>42.54</v>
          </cell>
        </row>
        <row r="136">
          <cell r="R136">
            <v>54.7999838793327</v>
          </cell>
        </row>
        <row r="137">
          <cell r="A137">
            <v>40544</v>
          </cell>
          <cell r="B137">
            <v>39.56</v>
          </cell>
          <cell r="C137">
            <v>48.61</v>
          </cell>
          <cell r="D137">
            <v>45.16</v>
          </cell>
          <cell r="E137">
            <v>45.29</v>
          </cell>
          <cell r="F137">
            <v>43.44</v>
          </cell>
          <cell r="G137">
            <v>41.93</v>
          </cell>
        </row>
        <row r="137">
          <cell r="I137">
            <v>43.5</v>
          </cell>
        </row>
        <row r="137">
          <cell r="R137">
            <v>42.6120274877574</v>
          </cell>
        </row>
        <row r="138">
          <cell r="A138">
            <v>40575</v>
          </cell>
          <cell r="B138">
            <v>39.56</v>
          </cell>
          <cell r="C138">
            <v>47.91</v>
          </cell>
          <cell r="D138">
            <v>44.36</v>
          </cell>
          <cell r="E138">
            <v>43.16</v>
          </cell>
          <cell r="F138">
            <v>41.84</v>
          </cell>
          <cell r="G138">
            <v>41.93</v>
          </cell>
        </row>
        <row r="138">
          <cell r="I138">
            <v>41.9</v>
          </cell>
        </row>
        <row r="138">
          <cell r="R138">
            <v>41.7114585251129</v>
          </cell>
        </row>
        <row r="139">
          <cell r="A139">
            <v>40603</v>
          </cell>
          <cell r="B139">
            <v>39.56</v>
          </cell>
          <cell r="C139">
            <v>46.27</v>
          </cell>
          <cell r="D139">
            <v>42.43</v>
          </cell>
          <cell r="E139">
            <v>41.03</v>
          </cell>
          <cell r="F139">
            <v>41.02</v>
          </cell>
          <cell r="G139">
            <v>41.94</v>
          </cell>
        </row>
        <row r="139">
          <cell r="I139">
            <v>41.08</v>
          </cell>
        </row>
        <row r="139">
          <cell r="R139">
            <v>40.2698483364674</v>
          </cell>
        </row>
        <row r="140">
          <cell r="A140">
            <v>40634</v>
          </cell>
          <cell r="B140">
            <v>38.1</v>
          </cell>
          <cell r="C140">
            <v>45.8</v>
          </cell>
          <cell r="D140">
            <v>41.07</v>
          </cell>
          <cell r="E140">
            <v>38.9</v>
          </cell>
          <cell r="F140">
            <v>41</v>
          </cell>
          <cell r="G140">
            <v>40.48</v>
          </cell>
        </row>
        <row r="140">
          <cell r="I140">
            <v>38.95</v>
          </cell>
        </row>
        <row r="140">
          <cell r="R140">
            <v>37.7213904303468</v>
          </cell>
        </row>
        <row r="141">
          <cell r="A141">
            <v>40664</v>
          </cell>
          <cell r="B141">
            <v>39.07</v>
          </cell>
          <cell r="C141">
            <v>43.92</v>
          </cell>
          <cell r="D141">
            <v>39.25</v>
          </cell>
          <cell r="E141">
            <v>39.41</v>
          </cell>
          <cell r="F141">
            <v>41.76</v>
          </cell>
          <cell r="G141">
            <v>41.45</v>
          </cell>
        </row>
        <row r="141">
          <cell r="I141">
            <v>39.45</v>
          </cell>
        </row>
        <row r="141">
          <cell r="R141">
            <v>37.7880753722415</v>
          </cell>
        </row>
        <row r="142">
          <cell r="A142">
            <v>40695</v>
          </cell>
          <cell r="B142">
            <v>45.39</v>
          </cell>
          <cell r="C142">
            <v>44.52</v>
          </cell>
          <cell r="D142">
            <v>39.71</v>
          </cell>
          <cell r="E142">
            <v>44.64</v>
          </cell>
          <cell r="F142">
            <v>48.04</v>
          </cell>
          <cell r="G142">
            <v>48.75</v>
          </cell>
        </row>
        <row r="142">
          <cell r="I142">
            <v>44.69</v>
          </cell>
        </row>
        <row r="142">
          <cell r="R142">
            <v>38.2365422983623</v>
          </cell>
        </row>
        <row r="143">
          <cell r="A143">
            <v>40725</v>
          </cell>
          <cell r="B143">
            <v>57.05</v>
          </cell>
          <cell r="C143">
            <v>53.88</v>
          </cell>
          <cell r="D143">
            <v>48.37</v>
          </cell>
          <cell r="E143">
            <v>56.68</v>
          </cell>
          <cell r="F143">
            <v>61.66</v>
          </cell>
          <cell r="G143">
            <v>60.94</v>
          </cell>
        </row>
        <row r="143">
          <cell r="I143">
            <v>56.75</v>
          </cell>
        </row>
        <row r="143">
          <cell r="R143">
            <v>38.7381006550161</v>
          </cell>
        </row>
        <row r="144">
          <cell r="A144">
            <v>40756</v>
          </cell>
          <cell r="B144">
            <v>66.77</v>
          </cell>
          <cell r="C144">
            <v>56.96</v>
          </cell>
          <cell r="D144">
            <v>51.8</v>
          </cell>
          <cell r="E144">
            <v>65.57</v>
          </cell>
          <cell r="F144">
            <v>67.65</v>
          </cell>
          <cell r="G144">
            <v>71.44</v>
          </cell>
        </row>
        <row r="144">
          <cell r="I144">
            <v>65.64</v>
          </cell>
        </row>
        <row r="144">
          <cell r="R144">
            <v>39.1782078441136</v>
          </cell>
        </row>
        <row r="145">
          <cell r="A145">
            <v>40787</v>
          </cell>
          <cell r="B145">
            <v>53.65</v>
          </cell>
          <cell r="C145">
            <v>52.24</v>
          </cell>
          <cell r="D145">
            <v>47.24</v>
          </cell>
          <cell r="E145">
            <v>60.29</v>
          </cell>
          <cell r="F145">
            <v>53.99</v>
          </cell>
          <cell r="G145">
            <v>57.55</v>
          </cell>
        </row>
        <row r="145">
          <cell r="I145">
            <v>54.06</v>
          </cell>
        </row>
        <row r="145">
          <cell r="R145">
            <v>39.1429193663843</v>
          </cell>
        </row>
        <row r="146">
          <cell r="A146">
            <v>40817</v>
          </cell>
          <cell r="B146">
            <v>41.02</v>
          </cell>
          <cell r="C146">
            <v>49.05</v>
          </cell>
          <cell r="D146">
            <v>44.97</v>
          </cell>
          <cell r="E146">
            <v>40.87</v>
          </cell>
          <cell r="F146">
            <v>41.65</v>
          </cell>
          <cell r="G146">
            <v>43.48</v>
          </cell>
        </row>
        <row r="146">
          <cell r="I146">
            <v>40.91</v>
          </cell>
        </row>
        <row r="146">
          <cell r="R146">
            <v>39.3826475464265</v>
          </cell>
        </row>
        <row r="147">
          <cell r="A147">
            <v>40848</v>
          </cell>
          <cell r="B147">
            <v>40.04</v>
          </cell>
          <cell r="C147">
            <v>46.57</v>
          </cell>
          <cell r="D147">
            <v>43.15</v>
          </cell>
          <cell r="E147">
            <v>42.94</v>
          </cell>
          <cell r="F147">
            <v>41.36</v>
          </cell>
          <cell r="G147">
            <v>42.31</v>
          </cell>
        </row>
        <row r="147">
          <cell r="I147">
            <v>41.41</v>
          </cell>
        </row>
        <row r="147">
          <cell r="R147">
            <v>41.7450621014612</v>
          </cell>
        </row>
        <row r="148">
          <cell r="A148">
            <v>40878</v>
          </cell>
          <cell r="B148">
            <v>39.56</v>
          </cell>
          <cell r="C148">
            <v>46.7</v>
          </cell>
          <cell r="D148">
            <v>43.38</v>
          </cell>
          <cell r="E148">
            <v>45.01</v>
          </cell>
          <cell r="F148">
            <v>42.64</v>
          </cell>
          <cell r="G148">
            <v>41.72</v>
          </cell>
        </row>
        <row r="148">
          <cell r="I148">
            <v>42.7</v>
          </cell>
        </row>
        <row r="148">
          <cell r="R148">
            <v>43.47372003631</v>
          </cell>
        </row>
        <row r="149">
          <cell r="A149">
            <v>40909</v>
          </cell>
          <cell r="B149">
            <v>39.82</v>
          </cell>
          <cell r="C149">
            <v>49.45</v>
          </cell>
          <cell r="D149">
            <v>45.59</v>
          </cell>
          <cell r="E149">
            <v>45.44</v>
          </cell>
          <cell r="F149">
            <v>43.58</v>
          </cell>
          <cell r="G149">
            <v>42.14</v>
          </cell>
        </row>
        <row r="149">
          <cell r="I149">
            <v>43.64</v>
          </cell>
        </row>
        <row r="149">
          <cell r="R149">
            <v>42.6120274877574</v>
          </cell>
        </row>
        <row r="150">
          <cell r="A150">
            <v>40940</v>
          </cell>
          <cell r="B150">
            <v>39.82</v>
          </cell>
          <cell r="C150">
            <v>48.8</v>
          </cell>
          <cell r="D150">
            <v>44.85</v>
          </cell>
          <cell r="E150">
            <v>43.3</v>
          </cell>
          <cell r="F150">
            <v>41.97</v>
          </cell>
          <cell r="G150">
            <v>42.14</v>
          </cell>
        </row>
        <row r="150">
          <cell r="I150">
            <v>42.03</v>
          </cell>
        </row>
        <row r="150">
          <cell r="R150">
            <v>41.7114585251129</v>
          </cell>
        </row>
        <row r="151">
          <cell r="A151">
            <v>40969</v>
          </cell>
          <cell r="B151">
            <v>39.82</v>
          </cell>
          <cell r="C151">
            <v>47.26</v>
          </cell>
          <cell r="D151">
            <v>43.06</v>
          </cell>
          <cell r="E151">
            <v>41.16</v>
          </cell>
          <cell r="F151">
            <v>41.15</v>
          </cell>
          <cell r="G151">
            <v>42.14</v>
          </cell>
        </row>
        <row r="151">
          <cell r="I151">
            <v>41.22</v>
          </cell>
        </row>
        <row r="151">
          <cell r="R151">
            <v>40.2698483364674</v>
          </cell>
        </row>
      </sheetData>
      <sheetData sheetId="17"/>
      <sheetData sheetId="18"/>
      <sheetData sheetId="19">
        <row r="38">
          <cell r="B38">
            <v>30.25</v>
          </cell>
          <cell r="C38">
            <v>35.25</v>
          </cell>
          <cell r="D38">
            <v>34.75</v>
          </cell>
          <cell r="E38">
            <v>34.5</v>
          </cell>
          <cell r="F38">
            <v>32.5</v>
          </cell>
          <cell r="G38">
            <v>31.25</v>
          </cell>
        </row>
        <row r="38">
          <cell r="I38">
            <v>32.5</v>
          </cell>
        </row>
        <row r="38">
          <cell r="R38">
            <v>54.7499992370606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37203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2.72</v>
      </c>
      <c r="L28" s="70" t="n">
        <f aca="false">LOOKUP($K$15+1,CurveFetch!D$8:D$1000,CurveFetch!F$8:F$1000)</f>
        <v>2.58</v>
      </c>
      <c r="M28" s="70" t="n">
        <f aca="false">L28-$L$49</f>
        <v>-0.14</v>
      </c>
      <c r="N28" s="71" t="n">
        <f aca="false">M28-'[5]Gas Average Basis'!M28</f>
        <v>-0.105</v>
      </c>
      <c r="O28" s="70" t="n">
        <f aca="false">LOOKUP($K$15+2,CurveFetch!$D$8:$D$1000,CurveFetch!$F$8:$F$1000)</f>
        <v>2.53</v>
      </c>
      <c r="P28" s="70" t="n">
        <f aca="false">O28-$O$49</f>
        <v>-0.0550000000000002</v>
      </c>
      <c r="Q28" s="71" t="n">
        <f aca="false">P28-'[5]Gas Average Basis'!P28</f>
        <v>0.0449999999999999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2.595</v>
      </c>
      <c r="L29" s="70" t="n">
        <f aca="false">LOOKUP($K$15+1,CurveFetch!D$8:D$1000,CurveFetch!Q$8:Q$1000)</f>
        <v>2.455</v>
      </c>
      <c r="M29" s="70" t="n">
        <f aca="false">L29-$L$49</f>
        <v>-0.265</v>
      </c>
      <c r="N29" s="71" t="n">
        <f aca="false">M29-'[5]Gas Average Basis'!M29</f>
        <v>-0.125</v>
      </c>
      <c r="O29" s="70" t="n">
        <f aca="false">LOOKUP($K$15+2,CurveFetch!$D$8:$D$1000,CurveFetch!$Q$8:$Q$1000)</f>
        <v>2.53</v>
      </c>
      <c r="P29" s="70" t="n">
        <f aca="false">O29-$O$49</f>
        <v>-0.0550000000000002</v>
      </c>
      <c r="Q29" s="71" t="n">
        <f aca="false">P29-'[5]Gas Average Basis'!P29</f>
        <v>0.065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2.63</v>
      </c>
      <c r="L30" s="70" t="n">
        <f aca="false">LOOKUP($K$15+1,CurveFetch!D$8:D$1000,CurveFetch!G$8:G$1000)</f>
        <v>2.56</v>
      </c>
      <c r="M30" s="70" t="n">
        <f aca="false">L30-$L$49</f>
        <v>-0.16</v>
      </c>
      <c r="N30" s="71" t="n">
        <f aca="false">M30-'[5]Gas Average Basis'!M30</f>
        <v>-0.065</v>
      </c>
      <c r="O30" s="70" t="n">
        <f aca="false">LOOKUP($K$15+2,CurveFetch!$D$8:$D$1000,CurveFetch!$G$8:$G$1000)</f>
        <v>2.49</v>
      </c>
      <c r="P30" s="70" t="n">
        <f aca="false">O30-$O$49</f>
        <v>-0.0949999999999998</v>
      </c>
      <c r="Q30" s="71" t="n">
        <f aca="false">P30-'[5]Gas Average Basis'!P30</f>
        <v>0.0250000000000004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2.62</v>
      </c>
      <c r="L31" s="70" t="n">
        <f aca="false">LOOKUP($K$15+1,CurveFetch!D$8:D$1000,CurveFetch!H$8:H$1000)</f>
        <v>2.59</v>
      </c>
      <c r="M31" s="70" t="n">
        <f aca="false">L31-$L$49</f>
        <v>-0.13</v>
      </c>
      <c r="N31" s="71" t="n">
        <f aca="false">M31-'[5]Gas Average Basis'!M31</f>
        <v>-0.0100000000000002</v>
      </c>
      <c r="O31" s="70" t="n">
        <f aca="false">LOOKUP($K$15+2,CurveFetch!$D$8:$D$1000,CurveFetch!$H$8:$H$1000)</f>
        <v>2.51</v>
      </c>
      <c r="P31" s="70" t="n">
        <f aca="false">O31-$O$49</f>
        <v>-0.0750000000000002</v>
      </c>
      <c r="Q31" s="71" t="n">
        <f aca="false">P31-'[5]Gas Average Basis'!P31</f>
        <v>0.0449999999999999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2.425</v>
      </c>
      <c r="L33" s="70" t="n">
        <f aca="false">LOOKUP($K$15+1,CurveFetch!D$8:D$1000,CurveFetch!K$8:K$1000)</f>
        <v>2.46</v>
      </c>
      <c r="M33" s="70" t="n">
        <f aca="false">L33-$L$49</f>
        <v>-0.26</v>
      </c>
      <c r="N33" s="71" t="n">
        <f aca="false">M33-'[5]Gas Average Basis'!M33</f>
        <v>0.02</v>
      </c>
      <c r="O33" s="70" t="n">
        <f aca="false">LOOKUP($K$15+2,CurveFetch!$D$8:$D$1000,CurveFetch!$K$8:$K$1000)</f>
        <v>2.36</v>
      </c>
      <c r="P33" s="70" t="n">
        <f aca="false">O33-$O$49</f>
        <v>-0.225</v>
      </c>
      <c r="Q33" s="71" t="n">
        <f aca="false">P33-'[5]Gas Average Basis'!P33</f>
        <v>0.0249999999999999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2.485</v>
      </c>
      <c r="L34" s="70" t="n">
        <f aca="false">LOOKUP($K$15+1,CurveFetch!D$8:D$1000,CurveFetch!R$8:R$1000)</f>
        <v>2.385</v>
      </c>
      <c r="M34" s="70" t="n">
        <f aca="false">L34-$L$49</f>
        <v>-0.335</v>
      </c>
      <c r="N34" s="71" t="n">
        <f aca="false">M34-'[5]Gas Average Basis'!M34</f>
        <v>-0.0750000000000002</v>
      </c>
      <c r="O34" s="70" t="n">
        <f aca="false">LOOKUP($K$15+2,CurveFetch!$D$8:$D$1000,CurveFetch!$R$8:$R$1000)</f>
        <v>2.43</v>
      </c>
      <c r="P34" s="70" t="n">
        <f aca="false">O34-$O$49</f>
        <v>-0.155</v>
      </c>
      <c r="Q34" s="71" t="n">
        <f aca="false">P34-'[5]Gas Average Basis'!P34</f>
        <v>0.0550000000000002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2.515</v>
      </c>
      <c r="L35" s="70" t="n">
        <f aca="false">LOOKUP($K$15+1,CurveFetch!D$8:D$1000,CurveFetch!L$8:L$1000)</f>
        <v>2.5</v>
      </c>
      <c r="M35" s="70" t="n">
        <f aca="false">L35-$L$49</f>
        <v>-0.22</v>
      </c>
      <c r="N35" s="71" t="n">
        <f aca="false">M35-'[5]Gas Average Basis'!M35</f>
        <v>0.0100000000000002</v>
      </c>
      <c r="O35" s="70" t="n">
        <f aca="false">LOOKUP($K$15+2,CurveFetch!$D$8:$D$1000,CurveFetch!$L$8:$L$1000)</f>
        <v>2.46</v>
      </c>
      <c r="P35" s="70" t="n">
        <f aca="false">O35-$O$49</f>
        <v>-0.125</v>
      </c>
      <c r="Q35" s="71" t="n">
        <f aca="false">P35-'[5]Gas Average Basis'!P35</f>
        <v>0.065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2.55</v>
      </c>
      <c r="L36" s="70" t="n">
        <f aca="false">LOOKUP($K$15+1,CurveFetch!D$8:D$1000,CurveFetch!P$8:P$1000)</f>
        <v>2.54</v>
      </c>
      <c r="M36" s="70" t="n">
        <f aca="false">L36-$L$49</f>
        <v>-0.18</v>
      </c>
      <c r="N36" s="71" t="n">
        <f aca="false">M36-'[5]Gas Average Basis'!M36</f>
        <v>0.0300000000000003</v>
      </c>
      <c r="O36" s="70" t="n">
        <f aca="false">LOOKUP($K$15+2,CurveFetch!$D$8:$D$1000,CurveFetch!$P$8:$P$1000)</f>
        <v>2.54</v>
      </c>
      <c r="P36" s="70" t="n">
        <f aca="false">O36-$O$49</f>
        <v>-0.0449999999999999</v>
      </c>
      <c r="Q36" s="71" t="n">
        <f aca="false">P36-'[5]Gas Average Basis'!P36</f>
        <v>0.0650000000000004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2.22</v>
      </c>
      <c r="L39" s="70" t="n">
        <f aca="false">LOOKUP($K$15+1,CurveFetch!D$8:D$1000,CurveFetch!I$8:I$1000)</f>
        <v>1.9</v>
      </c>
      <c r="M39" s="70" t="n">
        <f aca="false">L39-$L$49</f>
        <v>-0.82</v>
      </c>
      <c r="N39" s="71" t="n">
        <f aca="false">M39-'[5]Gas Average Basis'!M39</f>
        <v>-0.285</v>
      </c>
      <c r="O39" s="70" t="n">
        <f aca="false">LOOKUP($K$15+2,CurveFetch!$D$8:$D$1000,CurveFetch!$I$8:$I$1000)</f>
        <v>2.07</v>
      </c>
      <c r="P39" s="70" t="n">
        <f aca="false">O39-$O$49</f>
        <v>-0.515</v>
      </c>
      <c r="Q39" s="71" t="n">
        <f aca="false">P39-'[5]Gas Average Basis'!P39</f>
        <v>-0.0350000000000001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2.505</v>
      </c>
      <c r="L40" s="70" t="n">
        <f aca="false">LOOKUP($K$15+1,CurveFetch!D$8:D$1000,CurveFetch!J$8:J$1000)</f>
        <v>2.48</v>
      </c>
      <c r="M40" s="70" t="n">
        <f aca="false">L40-$L$49</f>
        <v>-0.24</v>
      </c>
      <c r="N40" s="71" t="n">
        <f aca="false">M40-'[5]Gas Average Basis'!M40</f>
        <v>-0.0449999999999999</v>
      </c>
      <c r="O40" s="70" t="n">
        <f aca="false">LOOKUP($K$15+2,CurveFetch!$D$8:$D$1000,CurveFetch!$J$8:$J$1000)</f>
        <v>2.31</v>
      </c>
      <c r="P40" s="70" t="n">
        <f aca="false">O40-$O$49</f>
        <v>-0.275</v>
      </c>
      <c r="Q40" s="71" t="n">
        <f aca="false">P40-'[5]Gas Average Basis'!P40</f>
        <v>-0.0349999999999997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2.505</v>
      </c>
      <c r="L41" s="70" t="n">
        <f aca="false">LOOKUP($K$15+1,CurveFetch!D$8:D$1000,CurveFetch!M$8:M$1000)</f>
        <v>2.5</v>
      </c>
      <c r="M41" s="70" t="n">
        <f aca="false">L41-$L$49</f>
        <v>-0.22</v>
      </c>
      <c r="N41" s="71" t="n">
        <f aca="false">M41-'[5]Gas Average Basis'!M41</f>
        <v>0.02</v>
      </c>
      <c r="O41" s="70" t="n">
        <f aca="false">LOOKUP($K$15+2,CurveFetch!$D$8:$D$1000,CurveFetch!$M$8:$M$1000)</f>
        <v>2.31</v>
      </c>
      <c r="P41" s="70" t="n">
        <f aca="false">O41-$O$49</f>
        <v>-0.275</v>
      </c>
      <c r="Q41" s="71" t="n">
        <f aca="false">P41-'[5]Gas Average Basis'!P41</f>
        <v>0.0650000000000004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2.4692</v>
      </c>
      <c r="L42" s="70" t="n">
        <f aca="false">LOOKUP($K$15+1,CurveFetch!D$8:D$1000,CurveFetch!N$8:N$1000)</f>
        <v>2.39</v>
      </c>
      <c r="M42" s="70" t="n">
        <f aca="false">L42-$L$49</f>
        <v>-0.33</v>
      </c>
      <c r="N42" s="71" t="n">
        <f aca="false">M42-'[5]Gas Average Basis'!M42</f>
        <v>-0.0569999999999999</v>
      </c>
      <c r="O42" s="70" t="n">
        <f aca="false">LOOKUP($K$15+2,CurveFetch!$D$8:$D$1000,CurveFetch!$N$8:$N$1000)</f>
        <v>2.409</v>
      </c>
      <c r="P42" s="70" t="n">
        <f aca="false">O42-$O$49</f>
        <v>-0.176</v>
      </c>
      <c r="Q42" s="71" t="n">
        <f aca="false">P42-'[5]Gas Average Basis'!P42</f>
        <v>0.1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2.13</v>
      </c>
      <c r="L43" s="70" t="n">
        <f aca="false">LOOKUP($K$15+1,CurveFetch!D$8:D$1000,CurveFetch!O$8:O$1000)</f>
        <v>1.95</v>
      </c>
      <c r="M43" s="70" t="n">
        <f aca="false">L43-$L$49</f>
        <v>-0.77</v>
      </c>
      <c r="N43" s="71" t="n">
        <f aca="false">M43-'[5]Gas Average Basis'!M43</f>
        <v>-0.195</v>
      </c>
      <c r="O43" s="70" t="n">
        <f aca="false">LOOKUP($K$15+2,CurveFetch!$D$8:$D$1000,CurveFetch!$O$8:$O$1000)</f>
        <v>1.97</v>
      </c>
      <c r="P43" s="70" t="n">
        <f aca="false">O43-$O$49</f>
        <v>-0.615</v>
      </c>
      <c r="Q43" s="71" t="n">
        <f aca="false">P43-'[5]Gas Average Basis'!P43</f>
        <v>0.0150000000000003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2.77</v>
      </c>
      <c r="K49" s="69" t="n">
        <f aca="false">LOOKUP($K$15,CurveFetch!$D$8:$D$1000,CurveFetch!$E$8:$E$1000)</f>
        <v>2.735</v>
      </c>
      <c r="L49" s="70" t="n">
        <f aca="false">LOOKUP($K$15+1,CurveFetch!D$8:D$1000,CurveFetch!E$8:E$1000)</f>
        <v>2.72</v>
      </c>
      <c r="M49" s="70"/>
      <c r="N49" s="71" t="n">
        <f aca="false">L49-'[5]Gas Average Basis'!L49</f>
        <v>-0.02</v>
      </c>
      <c r="O49" s="70" t="n">
        <f aca="false">LOOKUP($K$15+2,CurveFetch!$D$8:$D$1000,CurveFetch!$E$8:$E$1000)</f>
        <v>2.585</v>
      </c>
      <c r="P49" s="70"/>
      <c r="Q49" s="71" t="n">
        <f aca="false">O49-'[5]Gas Average Basis'!O49</f>
        <v>-0.0550000000000002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37196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2.72</v>
      </c>
      <c r="L60" s="70" t="n">
        <f aca="false">(M60-2)/L30</f>
        <v>9.765625</v>
      </c>
      <c r="M60" s="89" t="n">
        <v>27</v>
      </c>
      <c r="N60" s="70" t="n">
        <f aca="false">(PowerPrices!C9-2)/O30</f>
        <v>9.99788628196999</v>
      </c>
      <c r="O60" s="89" t="n">
        <f aca="false">PowerPrices!C9</f>
        <v>26.8947368421053</v>
      </c>
      <c r="P60" s="70" t="e">
        <f aca="false">(PowerPrices!D9-2)/(R$49+R30)</f>
        <v>#VALUE!</v>
      </c>
      <c r="Q60" s="89" t="n">
        <f aca="false">PowerPrices!D9</f>
        <v>34.75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32.0767543859649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31.4583333333333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28.1111111111111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37.2619047619048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45.8333333333333</v>
      </c>
      <c r="AG60" s="71"/>
      <c r="AH60" s="70" t="e">
        <f aca="false">(PowerPrices!$S9-2)/($AF$49+$AF30)</f>
        <v>#VALUE!</v>
      </c>
      <c r="AI60" s="89" t="n">
        <f aca="false">PowerPrices!$S9</f>
        <v>38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2.595</v>
      </c>
      <c r="L61" s="70" t="n">
        <f aca="false">(M61-2)/(L28+0.2)</f>
        <v>10.9136690647482</v>
      </c>
      <c r="M61" s="89" t="n">
        <v>32.34</v>
      </c>
      <c r="N61" s="70" t="n">
        <f aca="false">(PowerPrices!C11-2)/(O28+0.2)</f>
        <v>10.4449585502217</v>
      </c>
      <c r="O61" s="89" t="n">
        <f aca="false">PowerPrices!C11</f>
        <v>30.5147368421053</v>
      </c>
      <c r="P61" s="70" t="e">
        <f aca="false">(PowerPrices!D11-2)/(R$49+R28+0.2)</f>
        <v>#VALUE!</v>
      </c>
      <c r="Q61" s="89" t="n">
        <f aca="false">PowerPrices!D11</f>
        <v>34.5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33.3207543859649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33.125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34.4166666666667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42.3214285714286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51</v>
      </c>
      <c r="AG61" s="71"/>
      <c r="AH61" s="70" t="e">
        <f aca="false">(PowerPrices!$S11-2)/($AF$49+$AF28+0.2)</f>
        <v>#VALUE!</v>
      </c>
      <c r="AI61" s="89" t="n">
        <f aca="false">PowerPrices!$S11</f>
        <v>41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2.63</v>
      </c>
      <c r="L62" s="70" t="n">
        <f aca="false">(M62-2)/(L31+0.33)</f>
        <v>10.2739726027397</v>
      </c>
      <c r="M62" s="89" t="n">
        <v>32</v>
      </c>
      <c r="N62" s="70" t="n">
        <f aca="false">(PowerPrices!C13-2)/(O31+0.33)</f>
        <v>9.93328391401038</v>
      </c>
      <c r="O62" s="89" t="n">
        <f aca="false">PowerPrices!C13</f>
        <v>30.2105263157895</v>
      </c>
      <c r="P62" s="70" t="e">
        <f aca="false">(PowerPrices!D13-2)/(R$49+R31+0.33)</f>
        <v>#VALUE!</v>
      </c>
      <c r="Q62" s="89" t="n">
        <f aca="false">PowerPrices!D13</f>
        <v>32.5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32.2514912280702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32.425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35.75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43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51.25</v>
      </c>
      <c r="AG62" s="71"/>
      <c r="AH62" s="70" t="e">
        <f aca="false">(PowerPrices!$S13-2)/($AF$49+$AF31+0.33)</f>
        <v>#VALUE!</v>
      </c>
      <c r="AI62" s="89" t="n">
        <f aca="false">PowerPrices!$S13</f>
        <v>40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2.62</v>
      </c>
      <c r="L63" s="70" t="n">
        <f aca="false">(M63-2)/(L34+0.12)</f>
        <v>11.7764471057884</v>
      </c>
      <c r="M63" s="89" t="n">
        <v>31.5</v>
      </c>
      <c r="N63" s="70" t="n">
        <f aca="false">(PowerPrices!C14-2)/(O34+0.12)</f>
        <v>10.4282765737874</v>
      </c>
      <c r="O63" s="89" t="n">
        <f aca="false">PowerPrices!C14</f>
        <v>28.5921052631579</v>
      </c>
      <c r="P63" s="70" t="e">
        <f aca="false">(PowerPrices!D14-2)/(R$49+R34+0.12)</f>
        <v>#VALUE!</v>
      </c>
      <c r="Q63" s="89" t="n">
        <f aca="false">PowerPrices!D14</f>
        <v>30.25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30.5026315789474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30.9166666666667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36.9444444444445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44.7619047619048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55</v>
      </c>
      <c r="AG63" s="71"/>
      <c r="AH63" s="70" t="e">
        <f aca="false">(PowerPrices!$S14-2)/($AF$49+$AF34+0.12)</f>
        <v>#VALUE!</v>
      </c>
      <c r="AI63" s="89" t="n">
        <f aca="false">PowerPrices!$S14</f>
        <v>36.3333333333333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37203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2.77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37203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2.77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8" activeCellId="0" sqref="E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37203</v>
      </c>
      <c r="F2" s="111" t="n">
        <f aca="false">E2</f>
        <v>37203</v>
      </c>
      <c r="G2" s="111" t="n">
        <f aca="false">F2</f>
        <v>37203</v>
      </c>
      <c r="H2" s="111" t="n">
        <f aca="false">G2</f>
        <v>37203</v>
      </c>
      <c r="I2" s="111" t="n">
        <f aca="false">H2</f>
        <v>37203</v>
      </c>
      <c r="J2" s="111" t="n">
        <f aca="false">I2</f>
        <v>37203</v>
      </c>
      <c r="K2" s="111" t="n">
        <f aca="false">J2</f>
        <v>37203</v>
      </c>
      <c r="L2" s="111" t="n">
        <f aca="false">K2</f>
        <v>37203</v>
      </c>
      <c r="M2" s="111" t="n">
        <f aca="false">L2</f>
        <v>37203</v>
      </c>
      <c r="N2" s="111" t="n">
        <f aca="false">M2</f>
        <v>37203</v>
      </c>
      <c r="O2" s="111" t="n">
        <f aca="false">N2</f>
        <v>37203</v>
      </c>
      <c r="P2" s="111" t="n">
        <f aca="false">O2</f>
        <v>37203</v>
      </c>
      <c r="Q2" s="111" t="n">
        <f aca="false">P2</f>
        <v>37203</v>
      </c>
      <c r="R2" s="111" t="n">
        <f aca="false">Q2</f>
        <v>37203</v>
      </c>
      <c r="S2" s="111" t="n">
        <f aca="false">R2</f>
        <v>37203</v>
      </c>
      <c r="T2" s="111" t="n">
        <f aca="false">S2</f>
        <v>37203</v>
      </c>
      <c r="U2" s="111" t="n">
        <f aca="false">T2</f>
        <v>37203</v>
      </c>
      <c r="V2" s="111" t="n">
        <f aca="false">U2</f>
        <v>37203</v>
      </c>
      <c r="W2" s="111" t="n">
        <f aca="false">V2</f>
        <v>37203</v>
      </c>
      <c r="X2" s="111" t="n">
        <f aca="false">W2</f>
        <v>37203</v>
      </c>
      <c r="Y2" s="111" t="n">
        <f aca="false">X2</f>
        <v>37203</v>
      </c>
      <c r="Z2" s="111" t="n">
        <f aca="false">Y2</f>
        <v>37203</v>
      </c>
      <c r="AA2" s="111" t="n">
        <f aca="false">Z2</f>
        <v>37203</v>
      </c>
      <c r="AB2" s="112" t="n">
        <f aca="false">AA2</f>
        <v>37203</v>
      </c>
      <c r="AC2" s="112" t="n">
        <f aca="false">AB2</f>
        <v>37203</v>
      </c>
      <c r="AD2" s="112" t="n">
        <f aca="false">AC2</f>
        <v>37203</v>
      </c>
      <c r="AE2" s="112" t="n">
        <f aca="false">AD2</f>
        <v>37203</v>
      </c>
      <c r="AF2" s="112" t="n">
        <f aca="false">AE2</f>
        <v>37203</v>
      </c>
      <c r="AG2" s="112" t="n">
        <f aca="false">AE2</f>
        <v>37203</v>
      </c>
      <c r="AH2" s="112" t="n">
        <f aca="false">AF2</f>
        <v>37203</v>
      </c>
      <c r="AI2" s="112" t="n">
        <f aca="false">AH2</f>
        <v>37203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</v>
      </c>
      <c r="F16" s="122" t="n">
        <v>2.58</v>
      </c>
      <c r="G16" s="122" t="n">
        <v>2.56</v>
      </c>
      <c r="H16" s="122" t="n">
        <v>2.59</v>
      </c>
      <c r="I16" s="122" t="n">
        <v>1.9</v>
      </c>
      <c r="J16" s="122" t="n">
        <v>2.48</v>
      </c>
      <c r="K16" s="122" t="n">
        <v>2.46</v>
      </c>
      <c r="L16" s="122" t="n">
        <v>2.5</v>
      </c>
      <c r="M16" s="122" t="n">
        <v>2.5</v>
      </c>
      <c r="N16" s="122" t="n">
        <v>2.39</v>
      </c>
      <c r="O16" s="122" t="n">
        <v>1.95</v>
      </c>
      <c r="P16" s="122" t="n">
        <v>2.54</v>
      </c>
      <c r="Q16" s="122" t="n">
        <v>2.455</v>
      </c>
      <c r="R16" s="122" t="n">
        <v>2.385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2.585</v>
      </c>
      <c r="F17" s="122" t="n">
        <v>2.53</v>
      </c>
      <c r="G17" s="122" t="n">
        <v>2.49</v>
      </c>
      <c r="H17" s="122" t="n">
        <v>2.51</v>
      </c>
      <c r="I17" s="122" t="n">
        <v>2.07</v>
      </c>
      <c r="J17" s="122" t="n">
        <v>2.31</v>
      </c>
      <c r="K17" s="122" t="n">
        <v>2.36</v>
      </c>
      <c r="L17" s="122" t="n">
        <v>2.46</v>
      </c>
      <c r="M17" s="122" t="n">
        <v>2.31</v>
      </c>
      <c r="N17" s="122" t="n">
        <v>2.409</v>
      </c>
      <c r="O17" s="122" t="n">
        <v>1.97</v>
      </c>
      <c r="P17" s="122" t="n">
        <v>2.54</v>
      </c>
      <c r="Q17" s="122" t="n">
        <v>2.53</v>
      </c>
      <c r="R17" s="122" t="n">
        <v>2.43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2.61</v>
      </c>
      <c r="F18" s="122" t="n">
        <v>2.53</v>
      </c>
      <c r="G18" s="122" t="n">
        <v>2.49</v>
      </c>
      <c r="H18" s="122" t="n">
        <v>2.51</v>
      </c>
      <c r="I18" s="122" t="n">
        <v>2.07</v>
      </c>
      <c r="J18" s="122" t="n">
        <v>2.31</v>
      </c>
      <c r="K18" s="122" t="n">
        <v>2.36</v>
      </c>
      <c r="L18" s="122" t="n">
        <v>2.46</v>
      </c>
      <c r="M18" s="122" t="n">
        <v>2.31</v>
      </c>
      <c r="N18" s="122" t="n">
        <v>2.409</v>
      </c>
      <c r="O18" s="122" t="n">
        <v>1.97</v>
      </c>
      <c r="P18" s="122" t="n">
        <v>2.54</v>
      </c>
      <c r="Q18" s="122" t="n">
        <v>2.53</v>
      </c>
      <c r="R18" s="122" t="n">
        <v>2.43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2.635</v>
      </c>
      <c r="F19" s="122" t="n">
        <v>2.53</v>
      </c>
      <c r="G19" s="122" t="n">
        <v>2.49</v>
      </c>
      <c r="H19" s="122" t="n">
        <v>2.51</v>
      </c>
      <c r="I19" s="122" t="n">
        <v>2.07</v>
      </c>
      <c r="J19" s="122" t="n">
        <v>2.31</v>
      </c>
      <c r="K19" s="122" t="n">
        <v>2.36</v>
      </c>
      <c r="L19" s="122" t="n">
        <v>2.46</v>
      </c>
      <c r="M19" s="122" t="n">
        <v>2.31</v>
      </c>
      <c r="N19" s="122" t="n">
        <v>2.409</v>
      </c>
      <c r="O19" s="122" t="n">
        <v>1.97</v>
      </c>
      <c r="P19" s="122" t="n">
        <v>2.54</v>
      </c>
      <c r="Q19" s="122" t="n">
        <v>2.53</v>
      </c>
      <c r="R19" s="122" t="n">
        <v>2.43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2.66</v>
      </c>
      <c r="F20" s="122" t="n">
        <v>2.53</v>
      </c>
      <c r="G20" s="122" t="n">
        <v>2.49</v>
      </c>
      <c r="H20" s="122" t="n">
        <v>2.51</v>
      </c>
      <c r="I20" s="122" t="n">
        <v>2.07</v>
      </c>
      <c r="J20" s="122" t="n">
        <v>2.31</v>
      </c>
      <c r="K20" s="122" t="n">
        <v>2.36</v>
      </c>
      <c r="L20" s="122" t="n">
        <v>2.46</v>
      </c>
      <c r="M20" s="122" t="n">
        <v>2.31</v>
      </c>
      <c r="N20" s="122" t="n">
        <v>2.409</v>
      </c>
      <c r="O20" s="122" t="n">
        <v>1.97</v>
      </c>
      <c r="P20" s="122" t="n">
        <v>2.54</v>
      </c>
      <c r="Q20" s="122" t="n">
        <v>2.53</v>
      </c>
      <c r="R20" s="122" t="n">
        <v>2.43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2.685</v>
      </c>
      <c r="F21" s="122" t="n">
        <v>2.53</v>
      </c>
      <c r="G21" s="122" t="n">
        <v>2.49</v>
      </c>
      <c r="H21" s="122" t="n">
        <v>2.51</v>
      </c>
      <c r="I21" s="122" t="n">
        <v>2.07</v>
      </c>
      <c r="J21" s="122" t="n">
        <v>2.31</v>
      </c>
      <c r="K21" s="122" t="n">
        <v>2.36</v>
      </c>
      <c r="L21" s="122" t="n">
        <v>2.46</v>
      </c>
      <c r="M21" s="122" t="n">
        <v>2.31</v>
      </c>
      <c r="N21" s="122" t="n">
        <v>2.409</v>
      </c>
      <c r="O21" s="122" t="n">
        <v>1.97</v>
      </c>
      <c r="P21" s="122" t="n">
        <v>2.54</v>
      </c>
      <c r="Q21" s="122" t="n">
        <v>2.53</v>
      </c>
      <c r="R21" s="122" t="n">
        <v>2.43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2.71</v>
      </c>
      <c r="F22" s="122" t="n">
        <v>2.53</v>
      </c>
      <c r="G22" s="122" t="n">
        <v>2.49</v>
      </c>
      <c r="H22" s="122" t="n">
        <v>2.51</v>
      </c>
      <c r="I22" s="122" t="n">
        <v>2.07</v>
      </c>
      <c r="J22" s="122" t="n">
        <v>2.31</v>
      </c>
      <c r="K22" s="122" t="n">
        <v>2.36</v>
      </c>
      <c r="L22" s="122" t="n">
        <v>2.46</v>
      </c>
      <c r="M22" s="122" t="n">
        <v>2.31</v>
      </c>
      <c r="N22" s="122" t="n">
        <v>2.409</v>
      </c>
      <c r="O22" s="122" t="n">
        <v>1.97</v>
      </c>
      <c r="P22" s="122" t="n">
        <v>2.54</v>
      </c>
      <c r="Q22" s="122" t="n">
        <v>2.53</v>
      </c>
      <c r="R22" s="122" t="n">
        <v>2.43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2.714</v>
      </c>
      <c r="F23" s="122" t="n">
        <v>2.53</v>
      </c>
      <c r="G23" s="122" t="n">
        <v>2.49</v>
      </c>
      <c r="H23" s="122" t="n">
        <v>2.51</v>
      </c>
      <c r="I23" s="122" t="n">
        <v>2.07</v>
      </c>
      <c r="J23" s="122" t="n">
        <v>2.31</v>
      </c>
      <c r="K23" s="122" t="n">
        <v>2.36</v>
      </c>
      <c r="L23" s="122" t="n">
        <v>2.46</v>
      </c>
      <c r="M23" s="122" t="n">
        <v>2.31</v>
      </c>
      <c r="N23" s="122" t="n">
        <v>2.409</v>
      </c>
      <c r="O23" s="122" t="n">
        <v>1.97</v>
      </c>
      <c r="P23" s="122" t="n">
        <v>2.54</v>
      </c>
      <c r="Q23" s="122" t="n">
        <v>2.53</v>
      </c>
      <c r="R23" s="122" t="n">
        <v>2.43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2.718</v>
      </c>
      <c r="F24" s="122" t="n">
        <v>2.53</v>
      </c>
      <c r="G24" s="122" t="n">
        <v>2.49</v>
      </c>
      <c r="H24" s="122" t="n">
        <v>2.51</v>
      </c>
      <c r="I24" s="122" t="n">
        <v>2.07</v>
      </c>
      <c r="J24" s="122" t="n">
        <v>2.31</v>
      </c>
      <c r="K24" s="122" t="n">
        <v>2.36</v>
      </c>
      <c r="L24" s="122" t="n">
        <v>2.46</v>
      </c>
      <c r="M24" s="122" t="n">
        <v>2.31</v>
      </c>
      <c r="N24" s="122" t="n">
        <v>2.409</v>
      </c>
      <c r="O24" s="122" t="n">
        <v>1.97</v>
      </c>
      <c r="P24" s="122" t="n">
        <v>2.54</v>
      </c>
      <c r="Q24" s="122" t="n">
        <v>2.53</v>
      </c>
      <c r="R24" s="122" t="n">
        <v>2.43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2.722</v>
      </c>
      <c r="F25" s="122" t="n">
        <v>2.53</v>
      </c>
      <c r="G25" s="122" t="n">
        <v>2.49</v>
      </c>
      <c r="H25" s="122" t="n">
        <v>2.51</v>
      </c>
      <c r="I25" s="122" t="n">
        <v>2.07</v>
      </c>
      <c r="J25" s="122" t="n">
        <v>2.31</v>
      </c>
      <c r="K25" s="122" t="n">
        <v>2.36</v>
      </c>
      <c r="L25" s="122" t="n">
        <v>2.46</v>
      </c>
      <c r="M25" s="122" t="n">
        <v>2.31</v>
      </c>
      <c r="N25" s="122" t="n">
        <v>2.409</v>
      </c>
      <c r="O25" s="122" t="n">
        <v>1.97</v>
      </c>
      <c r="P25" s="122" t="n">
        <v>2.54</v>
      </c>
      <c r="Q25" s="122" t="n">
        <v>2.53</v>
      </c>
      <c r="R25" s="122" t="n">
        <v>2.43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2.726</v>
      </c>
      <c r="F26" s="122" t="n">
        <v>2.53</v>
      </c>
      <c r="G26" s="122" t="n">
        <v>2.49</v>
      </c>
      <c r="H26" s="122" t="n">
        <v>2.51</v>
      </c>
      <c r="I26" s="122" t="n">
        <v>2.07</v>
      </c>
      <c r="J26" s="122" t="n">
        <v>2.31</v>
      </c>
      <c r="K26" s="122" t="n">
        <v>2.36</v>
      </c>
      <c r="L26" s="122" t="n">
        <v>2.46</v>
      </c>
      <c r="M26" s="122" t="n">
        <v>2.31</v>
      </c>
      <c r="N26" s="122" t="n">
        <v>2.409</v>
      </c>
      <c r="O26" s="122" t="n">
        <v>1.97</v>
      </c>
      <c r="P26" s="122" t="n">
        <v>2.54</v>
      </c>
      <c r="Q26" s="122" t="n">
        <v>2.53</v>
      </c>
      <c r="R26" s="122" t="n">
        <v>2.43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2.73</v>
      </c>
      <c r="F27" s="122" t="n">
        <v>2.53</v>
      </c>
      <c r="G27" s="122" t="n">
        <v>2.49</v>
      </c>
      <c r="H27" s="122" t="n">
        <v>2.51</v>
      </c>
      <c r="I27" s="122" t="n">
        <v>2.07</v>
      </c>
      <c r="J27" s="122" t="n">
        <v>2.31</v>
      </c>
      <c r="K27" s="122" t="n">
        <v>2.36</v>
      </c>
      <c r="L27" s="122" t="n">
        <v>2.46</v>
      </c>
      <c r="M27" s="122" t="n">
        <v>2.31</v>
      </c>
      <c r="N27" s="122" t="n">
        <v>2.409</v>
      </c>
      <c r="O27" s="122" t="n">
        <v>1.97</v>
      </c>
      <c r="P27" s="122" t="n">
        <v>2.54</v>
      </c>
      <c r="Q27" s="122" t="n">
        <v>2.53</v>
      </c>
      <c r="R27" s="122" t="n">
        <v>2.43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2.734</v>
      </c>
      <c r="F28" s="122" t="n">
        <v>2.53</v>
      </c>
      <c r="G28" s="122" t="n">
        <v>2.49</v>
      </c>
      <c r="H28" s="122" t="n">
        <v>2.51</v>
      </c>
      <c r="I28" s="122" t="n">
        <v>2.07</v>
      </c>
      <c r="J28" s="122" t="n">
        <v>2.31</v>
      </c>
      <c r="K28" s="122" t="n">
        <v>2.36</v>
      </c>
      <c r="L28" s="122" t="n">
        <v>2.46</v>
      </c>
      <c r="M28" s="122" t="n">
        <v>2.31</v>
      </c>
      <c r="N28" s="122" t="n">
        <v>2.409</v>
      </c>
      <c r="O28" s="122" t="n">
        <v>1.97</v>
      </c>
      <c r="P28" s="122" t="n">
        <v>2.54</v>
      </c>
      <c r="Q28" s="122" t="n">
        <v>2.53</v>
      </c>
      <c r="R28" s="122" t="n">
        <v>2.43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2.738</v>
      </c>
      <c r="F29" s="122" t="n">
        <v>2.53</v>
      </c>
      <c r="G29" s="122" t="n">
        <v>2.49</v>
      </c>
      <c r="H29" s="122" t="n">
        <v>2.51</v>
      </c>
      <c r="I29" s="122" t="n">
        <v>2.07</v>
      </c>
      <c r="J29" s="122" t="n">
        <v>2.31</v>
      </c>
      <c r="K29" s="122" t="n">
        <v>2.36</v>
      </c>
      <c r="L29" s="122" t="n">
        <v>2.46</v>
      </c>
      <c r="M29" s="122" t="n">
        <v>2.31</v>
      </c>
      <c r="N29" s="122" t="n">
        <v>2.409</v>
      </c>
      <c r="O29" s="122" t="n">
        <v>1.97</v>
      </c>
      <c r="P29" s="122" t="n">
        <v>2.54</v>
      </c>
      <c r="Q29" s="122" t="n">
        <v>2.53</v>
      </c>
      <c r="R29" s="122" t="n">
        <v>2.43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2.742</v>
      </c>
      <c r="F30" s="122" t="n">
        <v>2.53</v>
      </c>
      <c r="G30" s="122" t="n">
        <v>2.49</v>
      </c>
      <c r="H30" s="122" t="n">
        <v>2.51</v>
      </c>
      <c r="I30" s="122" t="n">
        <v>2.07</v>
      </c>
      <c r="J30" s="122" t="n">
        <v>2.31</v>
      </c>
      <c r="K30" s="122" t="n">
        <v>2.36</v>
      </c>
      <c r="L30" s="122" t="n">
        <v>2.46</v>
      </c>
      <c r="M30" s="122" t="n">
        <v>2.31</v>
      </c>
      <c r="N30" s="122" t="n">
        <v>2.409</v>
      </c>
      <c r="O30" s="122" t="n">
        <v>1.97</v>
      </c>
      <c r="P30" s="122" t="n">
        <v>2.54</v>
      </c>
      <c r="Q30" s="122" t="n">
        <v>2.53</v>
      </c>
      <c r="R30" s="122" t="n">
        <v>2.43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2.746</v>
      </c>
      <c r="F31" s="122" t="n">
        <v>2.53</v>
      </c>
      <c r="G31" s="122" t="n">
        <v>2.49</v>
      </c>
      <c r="H31" s="122" t="n">
        <v>2.51</v>
      </c>
      <c r="I31" s="122" t="n">
        <v>2.07</v>
      </c>
      <c r="J31" s="122" t="n">
        <v>2.31</v>
      </c>
      <c r="K31" s="122" t="n">
        <v>2.36</v>
      </c>
      <c r="L31" s="122" t="n">
        <v>2.46</v>
      </c>
      <c r="M31" s="122" t="n">
        <v>2.31</v>
      </c>
      <c r="N31" s="122" t="n">
        <v>2.409</v>
      </c>
      <c r="O31" s="122" t="n">
        <v>1.97</v>
      </c>
      <c r="P31" s="122" t="n">
        <v>2.54</v>
      </c>
      <c r="Q31" s="122" t="n">
        <v>2.53</v>
      </c>
      <c r="R31" s="122" t="n">
        <v>2.43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2.75</v>
      </c>
      <c r="F32" s="122" t="n">
        <v>2.53</v>
      </c>
      <c r="G32" s="122" t="n">
        <v>2.49</v>
      </c>
      <c r="H32" s="122" t="n">
        <v>2.51</v>
      </c>
      <c r="I32" s="122" t="n">
        <v>2.07</v>
      </c>
      <c r="J32" s="122" t="n">
        <v>2.31</v>
      </c>
      <c r="K32" s="122" t="n">
        <v>2.36</v>
      </c>
      <c r="L32" s="122" t="n">
        <v>2.46</v>
      </c>
      <c r="M32" s="122" t="n">
        <v>2.31</v>
      </c>
      <c r="N32" s="122" t="n">
        <v>2.409</v>
      </c>
      <c r="O32" s="122" t="n">
        <v>1.97</v>
      </c>
      <c r="P32" s="122" t="n">
        <v>2.54</v>
      </c>
      <c r="Q32" s="122" t="n">
        <v>2.53</v>
      </c>
      <c r="R32" s="122" t="n">
        <v>2.43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2.754</v>
      </c>
      <c r="F33" s="122" t="n">
        <v>2.53</v>
      </c>
      <c r="G33" s="122" t="n">
        <v>2.49</v>
      </c>
      <c r="H33" s="122" t="n">
        <v>2.51</v>
      </c>
      <c r="I33" s="122" t="n">
        <v>2.07</v>
      </c>
      <c r="J33" s="122" t="n">
        <v>2.31</v>
      </c>
      <c r="K33" s="122" t="n">
        <v>2.36</v>
      </c>
      <c r="L33" s="122" t="n">
        <v>2.46</v>
      </c>
      <c r="M33" s="122" t="n">
        <v>2.31</v>
      </c>
      <c r="N33" s="122" t="n">
        <v>2.409</v>
      </c>
      <c r="O33" s="122" t="n">
        <v>1.97</v>
      </c>
      <c r="P33" s="122" t="n">
        <v>2.54</v>
      </c>
      <c r="Q33" s="122" t="n">
        <v>2.53</v>
      </c>
      <c r="R33" s="122" t="n">
        <v>2.43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2.758</v>
      </c>
      <c r="F34" s="122" t="n">
        <v>2.53</v>
      </c>
      <c r="G34" s="122" t="n">
        <v>2.49</v>
      </c>
      <c r="H34" s="122" t="n">
        <v>2.51</v>
      </c>
      <c r="I34" s="122" t="n">
        <v>2.07</v>
      </c>
      <c r="J34" s="122" t="n">
        <v>2.31</v>
      </c>
      <c r="K34" s="122" t="n">
        <v>2.36</v>
      </c>
      <c r="L34" s="122" t="n">
        <v>2.46</v>
      </c>
      <c r="M34" s="122" t="n">
        <v>2.31</v>
      </c>
      <c r="N34" s="122" t="n">
        <v>2.409</v>
      </c>
      <c r="O34" s="122" t="n">
        <v>1.97</v>
      </c>
      <c r="P34" s="122" t="n">
        <v>2.54</v>
      </c>
      <c r="Q34" s="122" t="n">
        <v>2.53</v>
      </c>
      <c r="R34" s="122" t="n">
        <v>2.43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2.762</v>
      </c>
      <c r="F35" s="122" t="n">
        <v>2.53</v>
      </c>
      <c r="G35" s="122" t="n">
        <v>2.49</v>
      </c>
      <c r="H35" s="122" t="n">
        <v>2.51</v>
      </c>
      <c r="I35" s="122" t="n">
        <v>2.07</v>
      </c>
      <c r="J35" s="122" t="n">
        <v>2.31</v>
      </c>
      <c r="K35" s="122" t="n">
        <v>2.36</v>
      </c>
      <c r="L35" s="122" t="n">
        <v>2.46</v>
      </c>
      <c r="M35" s="122" t="n">
        <v>2.31</v>
      </c>
      <c r="N35" s="122" t="n">
        <v>2.409</v>
      </c>
      <c r="O35" s="122" t="n">
        <v>1.97</v>
      </c>
      <c r="P35" s="122" t="n">
        <v>2.54</v>
      </c>
      <c r="Q35" s="122" t="n">
        <v>2.53</v>
      </c>
      <c r="R35" s="122" t="n">
        <v>2.43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2.766</v>
      </c>
      <c r="F36" s="122" t="n">
        <v>2.53</v>
      </c>
      <c r="G36" s="122" t="n">
        <v>2.49</v>
      </c>
      <c r="H36" s="122" t="n">
        <v>2.51</v>
      </c>
      <c r="I36" s="122" t="n">
        <v>2.07</v>
      </c>
      <c r="J36" s="122" t="n">
        <v>2.31</v>
      </c>
      <c r="K36" s="122" t="n">
        <v>2.36</v>
      </c>
      <c r="L36" s="122" t="n">
        <v>2.46</v>
      </c>
      <c r="M36" s="122" t="n">
        <v>2.31</v>
      </c>
      <c r="N36" s="122" t="n">
        <v>2.409</v>
      </c>
      <c r="O36" s="122" t="n">
        <v>1.97</v>
      </c>
      <c r="P36" s="122" t="n">
        <v>2.54</v>
      </c>
      <c r="Q36" s="122" t="n">
        <v>2.53</v>
      </c>
      <c r="R36" s="122" t="n">
        <v>2.43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2.77</v>
      </c>
      <c r="F37" s="122" t="n">
        <v>2.53</v>
      </c>
      <c r="G37" s="122" t="n">
        <v>2.49</v>
      </c>
      <c r="H37" s="122" t="n">
        <v>2.51</v>
      </c>
      <c r="I37" s="122" t="n">
        <v>2.07</v>
      </c>
      <c r="J37" s="122" t="n">
        <v>2.31</v>
      </c>
      <c r="K37" s="122" t="n">
        <v>2.36</v>
      </c>
      <c r="L37" s="122" t="n">
        <v>2.46</v>
      </c>
      <c r="M37" s="122" t="n">
        <v>2.31</v>
      </c>
      <c r="N37" s="122" t="n">
        <v>2.409</v>
      </c>
      <c r="O37" s="122" t="n">
        <v>1.97</v>
      </c>
      <c r="P37" s="122" t="n">
        <v>2.54</v>
      </c>
      <c r="Q37" s="122" t="n">
        <v>2.53</v>
      </c>
      <c r="R37" s="122" t="n">
        <v>2.43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2.96</v>
      </c>
      <c r="F38" s="122" t="n">
        <v>3.07</v>
      </c>
      <c r="G38" s="122" t="n">
        <v>2.91</v>
      </c>
      <c r="H38" s="122" t="n">
        <v>2.95</v>
      </c>
      <c r="I38" s="122" t="n">
        <v>2.59</v>
      </c>
      <c r="J38" s="122" t="n">
        <v>2.852</v>
      </c>
      <c r="K38" s="122" t="n">
        <v>2.69</v>
      </c>
      <c r="L38" s="122"/>
      <c r="M38" s="122" t="n">
        <v>2.802</v>
      </c>
      <c r="N38" s="122" t="n">
        <v>2.409</v>
      </c>
      <c r="O38" s="122" t="n">
        <v>2.54</v>
      </c>
      <c r="P38" s="122" t="n">
        <v>2.54</v>
      </c>
      <c r="Q38" s="122" t="n">
        <v>2.93</v>
      </c>
      <c r="R38" s="122" t="n">
        <v>2.79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2.96</v>
      </c>
      <c r="F39" s="122" t="n">
        <v>3.07</v>
      </c>
      <c r="G39" s="122" t="n">
        <v>2.91</v>
      </c>
      <c r="H39" s="122" t="n">
        <v>2.95</v>
      </c>
      <c r="I39" s="122" t="n">
        <v>2.59</v>
      </c>
      <c r="J39" s="122" t="n">
        <v>2.852</v>
      </c>
      <c r="K39" s="122" t="n">
        <v>2.69</v>
      </c>
      <c r="L39" s="122"/>
      <c r="M39" s="122" t="n">
        <v>2.802</v>
      </c>
      <c r="N39" s="122" t="n">
        <v>2.409</v>
      </c>
      <c r="O39" s="122" t="n">
        <v>2.54</v>
      </c>
      <c r="P39" s="122" t="n">
        <v>2.54</v>
      </c>
      <c r="Q39" s="122" t="n">
        <v>2.93</v>
      </c>
      <c r="R39" s="122" t="n">
        <v>2.79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2.96</v>
      </c>
      <c r="F40" s="122" t="n">
        <v>3.07</v>
      </c>
      <c r="G40" s="122" t="n">
        <v>2.91</v>
      </c>
      <c r="H40" s="122" t="n">
        <v>2.95</v>
      </c>
      <c r="I40" s="122" t="n">
        <v>2.59</v>
      </c>
      <c r="J40" s="122" t="n">
        <v>2.852</v>
      </c>
      <c r="K40" s="122" t="n">
        <v>2.69</v>
      </c>
      <c r="L40" s="122"/>
      <c r="M40" s="122" t="n">
        <v>2.802</v>
      </c>
      <c r="N40" s="122" t="n">
        <v>2.409</v>
      </c>
      <c r="O40" s="122" t="n">
        <v>2.54</v>
      </c>
      <c r="P40" s="122" t="n">
        <v>2.54</v>
      </c>
      <c r="Q40" s="122" t="n">
        <v>2.93</v>
      </c>
      <c r="R40" s="122" t="n">
        <v>2.79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2.96</v>
      </c>
      <c r="F41" s="122" t="n">
        <v>3.07</v>
      </c>
      <c r="G41" s="122" t="n">
        <v>2.91</v>
      </c>
      <c r="H41" s="122" t="n">
        <v>2.95</v>
      </c>
      <c r="I41" s="122" t="n">
        <v>2.59</v>
      </c>
      <c r="J41" s="122" t="n">
        <v>2.852</v>
      </c>
      <c r="K41" s="122" t="n">
        <v>2.69</v>
      </c>
      <c r="L41" s="122"/>
      <c r="M41" s="122" t="n">
        <v>2.802</v>
      </c>
      <c r="N41" s="122" t="n">
        <v>2.409</v>
      </c>
      <c r="O41" s="122" t="n">
        <v>2.54</v>
      </c>
      <c r="P41" s="122" t="n">
        <v>2.54</v>
      </c>
      <c r="Q41" s="122" t="n">
        <v>2.93</v>
      </c>
      <c r="R41" s="122" t="n">
        <v>2.79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2.96</v>
      </c>
      <c r="F42" s="122" t="n">
        <v>3.07</v>
      </c>
      <c r="G42" s="122" t="n">
        <v>2.91</v>
      </c>
      <c r="H42" s="122" t="n">
        <v>2.95</v>
      </c>
      <c r="I42" s="122" t="n">
        <v>2.59</v>
      </c>
      <c r="J42" s="122" t="n">
        <v>2.852</v>
      </c>
      <c r="K42" s="122" t="n">
        <v>2.69</v>
      </c>
      <c r="L42" s="122"/>
      <c r="M42" s="122" t="n">
        <v>2.802</v>
      </c>
      <c r="N42" s="122" t="n">
        <v>2.409</v>
      </c>
      <c r="O42" s="122" t="n">
        <v>2.54</v>
      </c>
      <c r="P42" s="122" t="n">
        <v>2.54</v>
      </c>
      <c r="Q42" s="122" t="n">
        <v>2.93</v>
      </c>
      <c r="R42" s="122" t="n">
        <v>2.79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2.96</v>
      </c>
      <c r="F43" s="122" t="n">
        <v>3.07</v>
      </c>
      <c r="G43" s="122" t="n">
        <v>2.91</v>
      </c>
      <c r="H43" s="122" t="n">
        <v>2.95</v>
      </c>
      <c r="I43" s="122" t="n">
        <v>2.59</v>
      </c>
      <c r="J43" s="122" t="n">
        <v>2.852</v>
      </c>
      <c r="K43" s="122" t="n">
        <v>2.69</v>
      </c>
      <c r="L43" s="122"/>
      <c r="M43" s="122" t="n">
        <v>2.802</v>
      </c>
      <c r="N43" s="122" t="n">
        <v>2.409</v>
      </c>
      <c r="O43" s="122" t="n">
        <v>2.54</v>
      </c>
      <c r="P43" s="122" t="n">
        <v>2.54</v>
      </c>
      <c r="Q43" s="122" t="n">
        <v>2.93</v>
      </c>
      <c r="R43" s="122" t="n">
        <v>2.79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2.96</v>
      </c>
      <c r="F44" s="122" t="n">
        <v>3.07</v>
      </c>
      <c r="G44" s="122" t="n">
        <v>2.91</v>
      </c>
      <c r="H44" s="122" t="n">
        <v>2.95</v>
      </c>
      <c r="I44" s="122" t="n">
        <v>2.59</v>
      </c>
      <c r="J44" s="122" t="n">
        <v>2.852</v>
      </c>
      <c r="K44" s="122" t="n">
        <v>2.69</v>
      </c>
      <c r="L44" s="122"/>
      <c r="M44" s="122" t="n">
        <v>2.802</v>
      </c>
      <c r="N44" s="122" t="n">
        <v>2.409</v>
      </c>
      <c r="O44" s="122" t="n">
        <v>2.54</v>
      </c>
      <c r="P44" s="122" t="n">
        <v>2.54</v>
      </c>
      <c r="Q44" s="122" t="n">
        <v>2.93</v>
      </c>
      <c r="R44" s="122" t="n">
        <v>2.79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2.96</v>
      </c>
      <c r="F45" s="122" t="n">
        <v>3.07</v>
      </c>
      <c r="G45" s="122" t="n">
        <v>2.91</v>
      </c>
      <c r="H45" s="122" t="n">
        <v>2.95</v>
      </c>
      <c r="I45" s="122" t="n">
        <v>2.59</v>
      </c>
      <c r="J45" s="122" t="n">
        <v>2.852</v>
      </c>
      <c r="K45" s="122" t="n">
        <v>2.69</v>
      </c>
      <c r="L45" s="122"/>
      <c r="M45" s="122" t="n">
        <v>2.802</v>
      </c>
      <c r="N45" s="122" t="n">
        <v>2.409</v>
      </c>
      <c r="O45" s="122" t="n">
        <v>2.54</v>
      </c>
      <c r="P45" s="122" t="n">
        <v>2.54</v>
      </c>
      <c r="Q45" s="122" t="n">
        <v>2.93</v>
      </c>
      <c r="R45" s="122" t="n">
        <v>2.79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2.96</v>
      </c>
      <c r="F46" s="122" t="n">
        <v>3.07</v>
      </c>
      <c r="G46" s="122" t="n">
        <v>2.91</v>
      </c>
      <c r="H46" s="122" t="n">
        <v>2.95</v>
      </c>
      <c r="I46" s="122" t="n">
        <v>2.59</v>
      </c>
      <c r="J46" s="122" t="n">
        <v>2.852</v>
      </c>
      <c r="K46" s="122" t="n">
        <v>2.69</v>
      </c>
      <c r="L46" s="122"/>
      <c r="M46" s="122" t="n">
        <v>2.802</v>
      </c>
      <c r="N46" s="122" t="n">
        <v>2.409</v>
      </c>
      <c r="O46" s="122" t="n">
        <v>2.54</v>
      </c>
      <c r="P46" s="122" t="n">
        <v>2.54</v>
      </c>
      <c r="Q46" s="122" t="n">
        <v>2.93</v>
      </c>
      <c r="R46" s="122" t="n">
        <v>2.79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2.96</v>
      </c>
      <c r="F47" s="122" t="n">
        <v>3.07</v>
      </c>
      <c r="G47" s="122" t="n">
        <v>2.91</v>
      </c>
      <c r="H47" s="122" t="n">
        <v>2.95</v>
      </c>
      <c r="I47" s="122" t="n">
        <v>2.59</v>
      </c>
      <c r="J47" s="122" t="n">
        <v>2.852</v>
      </c>
      <c r="K47" s="122" t="n">
        <v>2.69</v>
      </c>
      <c r="L47" s="122"/>
      <c r="M47" s="122" t="n">
        <v>2.802</v>
      </c>
      <c r="N47" s="122" t="n">
        <v>2.409</v>
      </c>
      <c r="O47" s="122" t="n">
        <v>2.54</v>
      </c>
      <c r="P47" s="122" t="n">
        <v>2.54</v>
      </c>
      <c r="Q47" s="122" t="n">
        <v>2.93</v>
      </c>
      <c r="R47" s="122" t="n">
        <v>2.79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2.96</v>
      </c>
      <c r="F48" s="122" t="n">
        <v>3.07</v>
      </c>
      <c r="G48" s="122" t="n">
        <v>2.91</v>
      </c>
      <c r="H48" s="122" t="n">
        <v>2.95</v>
      </c>
      <c r="I48" s="122" t="n">
        <v>2.59</v>
      </c>
      <c r="J48" s="122" t="n">
        <v>2.852</v>
      </c>
      <c r="K48" s="122" t="n">
        <v>2.69</v>
      </c>
      <c r="L48" s="122"/>
      <c r="M48" s="122" t="n">
        <v>2.802</v>
      </c>
      <c r="N48" s="122" t="n">
        <v>2.409</v>
      </c>
      <c r="O48" s="122" t="n">
        <v>2.54</v>
      </c>
      <c r="P48" s="122" t="n">
        <v>2.54</v>
      </c>
      <c r="Q48" s="122" t="n">
        <v>2.93</v>
      </c>
      <c r="R48" s="122" t="n">
        <v>2.79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2.96</v>
      </c>
      <c r="F49" s="122" t="n">
        <v>3.07</v>
      </c>
      <c r="G49" s="122" t="n">
        <v>2.91</v>
      </c>
      <c r="H49" s="122" t="n">
        <v>2.95</v>
      </c>
      <c r="I49" s="122" t="n">
        <v>2.59</v>
      </c>
      <c r="J49" s="122" t="n">
        <v>2.852</v>
      </c>
      <c r="K49" s="122" t="n">
        <v>2.69</v>
      </c>
      <c r="L49" s="122"/>
      <c r="M49" s="122" t="n">
        <v>2.802</v>
      </c>
      <c r="N49" s="122" t="n">
        <v>2.409</v>
      </c>
      <c r="O49" s="122" t="n">
        <v>2.54</v>
      </c>
      <c r="P49" s="122" t="n">
        <v>2.54</v>
      </c>
      <c r="Q49" s="122" t="n">
        <v>2.93</v>
      </c>
      <c r="R49" s="122" t="n">
        <v>2.79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2.96</v>
      </c>
      <c r="F50" s="122" t="n">
        <v>3.07</v>
      </c>
      <c r="G50" s="122" t="n">
        <v>2.91</v>
      </c>
      <c r="H50" s="122" t="n">
        <v>2.95</v>
      </c>
      <c r="I50" s="122" t="n">
        <v>2.59</v>
      </c>
      <c r="J50" s="122" t="n">
        <v>2.852</v>
      </c>
      <c r="K50" s="122" t="n">
        <v>2.69</v>
      </c>
      <c r="L50" s="122"/>
      <c r="M50" s="122" t="n">
        <v>2.802</v>
      </c>
      <c r="N50" s="122" t="n">
        <v>2.409</v>
      </c>
      <c r="O50" s="122" t="n">
        <v>2.54</v>
      </c>
      <c r="P50" s="122" t="n">
        <v>2.54</v>
      </c>
      <c r="Q50" s="122" t="n">
        <v>2.93</v>
      </c>
      <c r="R50" s="122" t="n">
        <v>2.79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2.96</v>
      </c>
      <c r="F51" s="122" t="n">
        <v>3.07</v>
      </c>
      <c r="G51" s="122" t="n">
        <v>2.91</v>
      </c>
      <c r="H51" s="122" t="n">
        <v>2.95</v>
      </c>
      <c r="I51" s="122" t="n">
        <v>2.59</v>
      </c>
      <c r="J51" s="122" t="n">
        <v>2.852</v>
      </c>
      <c r="K51" s="122" t="n">
        <v>2.69</v>
      </c>
      <c r="L51" s="122"/>
      <c r="M51" s="122" t="n">
        <v>2.802</v>
      </c>
      <c r="N51" s="122" t="n">
        <v>2.409</v>
      </c>
      <c r="O51" s="122" t="n">
        <v>2.54</v>
      </c>
      <c r="P51" s="122" t="n">
        <v>2.54</v>
      </c>
      <c r="Q51" s="122" t="n">
        <v>2.93</v>
      </c>
      <c r="R51" s="122" t="n">
        <v>2.79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2.96</v>
      </c>
      <c r="F52" s="122" t="n">
        <v>3.07</v>
      </c>
      <c r="G52" s="122" t="n">
        <v>2.91</v>
      </c>
      <c r="H52" s="122" t="n">
        <v>2.95</v>
      </c>
      <c r="I52" s="122" t="n">
        <v>2.59</v>
      </c>
      <c r="J52" s="122" t="n">
        <v>2.852</v>
      </c>
      <c r="K52" s="122" t="n">
        <v>2.69</v>
      </c>
      <c r="L52" s="122"/>
      <c r="M52" s="122" t="n">
        <v>2.802</v>
      </c>
      <c r="N52" s="122" t="n">
        <v>2.409</v>
      </c>
      <c r="O52" s="122" t="n">
        <v>2.54</v>
      </c>
      <c r="P52" s="122" t="n">
        <v>2.54</v>
      </c>
      <c r="Q52" s="122" t="n">
        <v>2.93</v>
      </c>
      <c r="R52" s="122" t="n">
        <v>2.79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2.96</v>
      </c>
      <c r="F53" s="122" t="n">
        <v>3.07</v>
      </c>
      <c r="G53" s="122" t="n">
        <v>2.91</v>
      </c>
      <c r="H53" s="122" t="n">
        <v>2.95</v>
      </c>
      <c r="I53" s="122" t="n">
        <v>2.59</v>
      </c>
      <c r="J53" s="122" t="n">
        <v>2.852</v>
      </c>
      <c r="K53" s="122" t="n">
        <v>2.69</v>
      </c>
      <c r="L53" s="122"/>
      <c r="M53" s="122" t="n">
        <v>2.802</v>
      </c>
      <c r="N53" s="122" t="n">
        <v>2.409</v>
      </c>
      <c r="O53" s="122" t="n">
        <v>2.54</v>
      </c>
      <c r="P53" s="122" t="n">
        <v>2.54</v>
      </c>
      <c r="Q53" s="122" t="n">
        <v>2.93</v>
      </c>
      <c r="R53" s="122" t="n">
        <v>2.79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2.96</v>
      </c>
      <c r="F54" s="122" t="n">
        <v>3.07</v>
      </c>
      <c r="G54" s="122" t="n">
        <v>2.91</v>
      </c>
      <c r="H54" s="122" t="n">
        <v>2.95</v>
      </c>
      <c r="I54" s="122" t="n">
        <v>2.59</v>
      </c>
      <c r="J54" s="122" t="n">
        <v>2.852</v>
      </c>
      <c r="K54" s="122" t="n">
        <v>2.69</v>
      </c>
      <c r="L54" s="122"/>
      <c r="M54" s="122" t="n">
        <v>2.802</v>
      </c>
      <c r="N54" s="122" t="n">
        <v>2.409</v>
      </c>
      <c r="O54" s="122" t="n">
        <v>2.54</v>
      </c>
      <c r="P54" s="122" t="n">
        <v>2.54</v>
      </c>
      <c r="Q54" s="122" t="n">
        <v>2.93</v>
      </c>
      <c r="R54" s="122" t="n">
        <v>2.79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2.96</v>
      </c>
      <c r="F55" s="122" t="n">
        <v>3.07</v>
      </c>
      <c r="G55" s="122" t="n">
        <v>2.91</v>
      </c>
      <c r="H55" s="122" t="n">
        <v>2.95</v>
      </c>
      <c r="I55" s="122" t="n">
        <v>2.59</v>
      </c>
      <c r="J55" s="122" t="n">
        <v>2.852</v>
      </c>
      <c r="K55" s="122" t="n">
        <v>2.69</v>
      </c>
      <c r="L55" s="122"/>
      <c r="M55" s="122" t="n">
        <v>2.802</v>
      </c>
      <c r="N55" s="122" t="n">
        <v>2.409</v>
      </c>
      <c r="O55" s="122" t="n">
        <v>2.54</v>
      </c>
      <c r="P55" s="122" t="n">
        <v>2.54</v>
      </c>
      <c r="Q55" s="122" t="n">
        <v>2.93</v>
      </c>
      <c r="R55" s="122" t="n">
        <v>2.79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2.96</v>
      </c>
      <c r="F56" s="122" t="n">
        <v>3.07</v>
      </c>
      <c r="G56" s="122" t="n">
        <v>2.91</v>
      </c>
      <c r="H56" s="122" t="n">
        <v>2.95</v>
      </c>
      <c r="I56" s="122" t="n">
        <v>2.59</v>
      </c>
      <c r="J56" s="122" t="n">
        <v>2.852</v>
      </c>
      <c r="K56" s="122" t="n">
        <v>2.69</v>
      </c>
      <c r="L56" s="122"/>
      <c r="M56" s="122" t="n">
        <v>2.802</v>
      </c>
      <c r="N56" s="122" t="n">
        <v>2.409</v>
      </c>
      <c r="O56" s="122" t="n">
        <v>2.54</v>
      </c>
      <c r="P56" s="122" t="n">
        <v>2.54</v>
      </c>
      <c r="Q56" s="122" t="n">
        <v>2.93</v>
      </c>
      <c r="R56" s="122" t="n">
        <v>2.79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2.96</v>
      </c>
      <c r="F57" s="122" t="n">
        <v>3.07</v>
      </c>
      <c r="G57" s="122" t="n">
        <v>2.91</v>
      </c>
      <c r="H57" s="122" t="n">
        <v>2.95</v>
      </c>
      <c r="I57" s="122" t="n">
        <v>2.59</v>
      </c>
      <c r="J57" s="122" t="n">
        <v>2.852</v>
      </c>
      <c r="K57" s="122" t="n">
        <v>2.69</v>
      </c>
      <c r="L57" s="122"/>
      <c r="M57" s="122" t="n">
        <v>2.802</v>
      </c>
      <c r="N57" s="122" t="n">
        <v>2.409</v>
      </c>
      <c r="O57" s="122" t="n">
        <v>2.54</v>
      </c>
      <c r="P57" s="122" t="n">
        <v>2.54</v>
      </c>
      <c r="Q57" s="122" t="n">
        <v>2.93</v>
      </c>
      <c r="R57" s="122" t="n">
        <v>2.79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2.96</v>
      </c>
      <c r="F58" s="122" t="n">
        <v>3.07</v>
      </c>
      <c r="G58" s="122" t="n">
        <v>2.91</v>
      </c>
      <c r="H58" s="122" t="n">
        <v>2.95</v>
      </c>
      <c r="I58" s="122" t="n">
        <v>2.59</v>
      </c>
      <c r="J58" s="122" t="n">
        <v>2.852</v>
      </c>
      <c r="K58" s="122" t="n">
        <v>2.69</v>
      </c>
      <c r="L58" s="122"/>
      <c r="M58" s="122" t="n">
        <v>2.802</v>
      </c>
      <c r="N58" s="122" t="n">
        <v>2.409</v>
      </c>
      <c r="O58" s="122" t="n">
        <v>2.54</v>
      </c>
      <c r="P58" s="122" t="n">
        <v>2.54</v>
      </c>
      <c r="Q58" s="122" t="n">
        <v>2.93</v>
      </c>
      <c r="R58" s="122" t="n">
        <v>2.79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2.96</v>
      </c>
      <c r="F59" s="122" t="n">
        <v>3.07</v>
      </c>
      <c r="G59" s="122" t="n">
        <v>2.91</v>
      </c>
      <c r="H59" s="122" t="n">
        <v>2.95</v>
      </c>
      <c r="I59" s="122" t="n">
        <v>2.59</v>
      </c>
      <c r="J59" s="122" t="n">
        <v>2.852</v>
      </c>
      <c r="K59" s="122" t="n">
        <v>2.69</v>
      </c>
      <c r="L59" s="122"/>
      <c r="M59" s="122" t="n">
        <v>2.802</v>
      </c>
      <c r="N59" s="122" t="n">
        <v>2.409</v>
      </c>
      <c r="O59" s="122" t="n">
        <v>2.54</v>
      </c>
      <c r="P59" s="122" t="n">
        <v>2.54</v>
      </c>
      <c r="Q59" s="122" t="n">
        <v>2.93</v>
      </c>
      <c r="R59" s="122" t="n">
        <v>2.79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2.96</v>
      </c>
      <c r="F60" s="122" t="n">
        <v>3.07</v>
      </c>
      <c r="G60" s="122" t="n">
        <v>2.91</v>
      </c>
      <c r="H60" s="122" t="n">
        <v>2.95</v>
      </c>
      <c r="I60" s="122" t="n">
        <v>2.59</v>
      </c>
      <c r="J60" s="122" t="n">
        <v>2.852</v>
      </c>
      <c r="K60" s="122" t="n">
        <v>2.69</v>
      </c>
      <c r="L60" s="122"/>
      <c r="M60" s="122" t="n">
        <v>2.802</v>
      </c>
      <c r="N60" s="122" t="n">
        <v>2.409</v>
      </c>
      <c r="O60" s="122" t="n">
        <v>2.54</v>
      </c>
      <c r="P60" s="122" t="n">
        <v>2.54</v>
      </c>
      <c r="Q60" s="122" t="n">
        <v>2.93</v>
      </c>
      <c r="R60" s="122" t="n">
        <v>2.79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2.96</v>
      </c>
      <c r="F61" s="122" t="n">
        <v>3.07</v>
      </c>
      <c r="G61" s="122" t="n">
        <v>2.91</v>
      </c>
      <c r="H61" s="122" t="n">
        <v>2.95</v>
      </c>
      <c r="I61" s="122" t="n">
        <v>2.59</v>
      </c>
      <c r="J61" s="122" t="n">
        <v>2.852</v>
      </c>
      <c r="K61" s="122" t="n">
        <v>2.69</v>
      </c>
      <c r="L61" s="122"/>
      <c r="M61" s="122" t="n">
        <v>2.802</v>
      </c>
      <c r="N61" s="122" t="n">
        <v>2.409</v>
      </c>
      <c r="O61" s="122" t="n">
        <v>2.54</v>
      </c>
      <c r="P61" s="122" t="n">
        <v>2.54</v>
      </c>
      <c r="Q61" s="122" t="n">
        <v>2.93</v>
      </c>
      <c r="R61" s="122" t="n">
        <v>2.79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2.96</v>
      </c>
      <c r="F62" s="122" t="n">
        <v>3.07</v>
      </c>
      <c r="G62" s="122" t="n">
        <v>2.91</v>
      </c>
      <c r="H62" s="122" t="n">
        <v>2.95</v>
      </c>
      <c r="I62" s="122" t="n">
        <v>2.59</v>
      </c>
      <c r="J62" s="122" t="n">
        <v>2.852</v>
      </c>
      <c r="K62" s="122" t="n">
        <v>2.69</v>
      </c>
      <c r="L62" s="122"/>
      <c r="M62" s="122" t="n">
        <v>2.802</v>
      </c>
      <c r="N62" s="122" t="n">
        <v>2.409</v>
      </c>
      <c r="O62" s="122" t="n">
        <v>2.54</v>
      </c>
      <c r="P62" s="122" t="n">
        <v>2.54</v>
      </c>
      <c r="Q62" s="122" t="n">
        <v>2.93</v>
      </c>
      <c r="R62" s="122" t="n">
        <v>2.79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2.96</v>
      </c>
      <c r="F63" s="122" t="n">
        <v>3.07</v>
      </c>
      <c r="G63" s="122" t="n">
        <v>2.91</v>
      </c>
      <c r="H63" s="122" t="n">
        <v>2.95</v>
      </c>
      <c r="I63" s="122" t="n">
        <v>2.59</v>
      </c>
      <c r="J63" s="122" t="n">
        <v>2.852</v>
      </c>
      <c r="K63" s="122" t="n">
        <v>2.69</v>
      </c>
      <c r="L63" s="122"/>
      <c r="M63" s="122" t="n">
        <v>2.802</v>
      </c>
      <c r="N63" s="122" t="n">
        <v>2.409</v>
      </c>
      <c r="O63" s="122" t="n">
        <v>2.54</v>
      </c>
      <c r="P63" s="122" t="n">
        <v>2.54</v>
      </c>
      <c r="Q63" s="122" t="n">
        <v>2.93</v>
      </c>
      <c r="R63" s="122" t="n">
        <v>2.79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2.96</v>
      </c>
      <c r="F64" s="122" t="n">
        <v>3.07</v>
      </c>
      <c r="G64" s="122" t="n">
        <v>2.91</v>
      </c>
      <c r="H64" s="122" t="n">
        <v>2.95</v>
      </c>
      <c r="I64" s="122" t="n">
        <v>2.59</v>
      </c>
      <c r="J64" s="122" t="n">
        <v>2.852</v>
      </c>
      <c r="K64" s="122" t="n">
        <v>2.69</v>
      </c>
      <c r="L64" s="122"/>
      <c r="M64" s="122" t="n">
        <v>2.802</v>
      </c>
      <c r="N64" s="122" t="n">
        <v>2.409</v>
      </c>
      <c r="O64" s="122" t="n">
        <v>2.54</v>
      </c>
      <c r="P64" s="122" t="n">
        <v>2.54</v>
      </c>
      <c r="Q64" s="122" t="n">
        <v>2.93</v>
      </c>
      <c r="R64" s="122" t="n">
        <v>2.79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2.96</v>
      </c>
      <c r="F65" s="122" t="n">
        <v>3.07</v>
      </c>
      <c r="G65" s="122" t="n">
        <v>2.91</v>
      </c>
      <c r="H65" s="122" t="n">
        <v>2.95</v>
      </c>
      <c r="I65" s="122" t="n">
        <v>2.59</v>
      </c>
      <c r="J65" s="122" t="n">
        <v>2.852</v>
      </c>
      <c r="K65" s="122" t="n">
        <v>2.69</v>
      </c>
      <c r="L65" s="122"/>
      <c r="M65" s="122" t="n">
        <v>2.802</v>
      </c>
      <c r="N65" s="122" t="n">
        <v>2.409</v>
      </c>
      <c r="O65" s="122" t="n">
        <v>2.54</v>
      </c>
      <c r="P65" s="122" t="n">
        <v>2.54</v>
      </c>
      <c r="Q65" s="122" t="n">
        <v>2.93</v>
      </c>
      <c r="R65" s="122" t="n">
        <v>2.79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2.96</v>
      </c>
      <c r="F66" s="122" t="n">
        <v>3.07</v>
      </c>
      <c r="G66" s="122" t="n">
        <v>2.91</v>
      </c>
      <c r="H66" s="122" t="n">
        <v>2.95</v>
      </c>
      <c r="I66" s="122" t="n">
        <v>2.59</v>
      </c>
      <c r="J66" s="122" t="n">
        <v>2.852</v>
      </c>
      <c r="K66" s="122" t="n">
        <v>2.69</v>
      </c>
      <c r="L66" s="122"/>
      <c r="M66" s="122" t="n">
        <v>2.802</v>
      </c>
      <c r="N66" s="122" t="n">
        <v>2.409</v>
      </c>
      <c r="O66" s="122" t="n">
        <v>2.54</v>
      </c>
      <c r="P66" s="122" t="n">
        <v>2.54</v>
      </c>
      <c r="Q66" s="122" t="n">
        <v>2.93</v>
      </c>
      <c r="R66" s="122" t="n">
        <v>2.79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2.96</v>
      </c>
      <c r="F67" s="122" t="n">
        <v>3.07</v>
      </c>
      <c r="G67" s="122" t="n">
        <v>2.91</v>
      </c>
      <c r="H67" s="122" t="n">
        <v>2.95</v>
      </c>
      <c r="I67" s="122" t="n">
        <v>2.59</v>
      </c>
      <c r="J67" s="122" t="n">
        <v>2.852</v>
      </c>
      <c r="K67" s="122" t="n">
        <v>2.69</v>
      </c>
      <c r="L67" s="122"/>
      <c r="M67" s="122" t="n">
        <v>2.802</v>
      </c>
      <c r="N67" s="122" t="n">
        <v>2.409</v>
      </c>
      <c r="O67" s="122" t="n">
        <v>2.54</v>
      </c>
      <c r="P67" s="122" t="n">
        <v>2.54</v>
      </c>
      <c r="Q67" s="122" t="n">
        <v>2.93</v>
      </c>
      <c r="R67" s="122" t="n">
        <v>2.79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2.96</v>
      </c>
      <c r="F68" s="122" t="n">
        <v>3.07</v>
      </c>
      <c r="G68" s="122" t="n">
        <v>2.91</v>
      </c>
      <c r="H68" s="122" t="n">
        <v>2.95</v>
      </c>
      <c r="I68" s="122" t="n">
        <v>2.59</v>
      </c>
      <c r="J68" s="122" t="n">
        <v>2.852</v>
      </c>
      <c r="K68" s="122" t="n">
        <v>2.69</v>
      </c>
      <c r="L68" s="122"/>
      <c r="M68" s="122" t="n">
        <v>2.802</v>
      </c>
      <c r="N68" s="122" t="n">
        <v>2.409</v>
      </c>
      <c r="O68" s="122" t="n">
        <v>2.54</v>
      </c>
      <c r="P68" s="122" t="n">
        <v>2.54</v>
      </c>
      <c r="Q68" s="122" t="n">
        <v>2.93</v>
      </c>
      <c r="R68" s="122" t="n">
        <v>2.79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37203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37203</v>
      </c>
      <c r="D11" s="132" t="n">
        <f aca="false">EffDt</f>
        <v>37203</v>
      </c>
      <c r="E11" s="132" t="n">
        <f aca="false">EffDt</f>
        <v>37203</v>
      </c>
      <c r="F11" s="132" t="n">
        <f aca="false">EffDt</f>
        <v>37203</v>
      </c>
      <c r="G11" s="132" t="n">
        <f aca="false">EffDt</f>
        <v>37203</v>
      </c>
      <c r="H11" s="132" t="n">
        <f aca="false">EffDt</f>
        <v>37203</v>
      </c>
      <c r="I11" s="132" t="n">
        <f aca="false">EffDt</f>
        <v>37203</v>
      </c>
      <c r="J11" s="132" t="n">
        <f aca="false">EffDt</f>
        <v>37203</v>
      </c>
      <c r="K11" s="133" t="n">
        <f aca="false">EffDt</f>
        <v>37203</v>
      </c>
      <c r="L11" s="132" t="n">
        <f aca="false">EffDt</f>
        <v>37203</v>
      </c>
      <c r="M11" s="132" t="n">
        <f aca="false">EffDt</f>
        <v>37203</v>
      </c>
      <c r="N11" s="132" t="n">
        <f aca="false">EffDt</f>
        <v>37203</v>
      </c>
      <c r="O11" s="132" t="n">
        <f aca="false">EffDt</f>
        <v>37203</v>
      </c>
      <c r="P11" s="132" t="n">
        <f aca="false">EffDt</f>
        <v>37203</v>
      </c>
      <c r="Q11" s="132" t="n">
        <f aca="false">EffDt</f>
        <v>37203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2.96</v>
      </c>
      <c r="D16" s="125" t="n">
        <v>0</v>
      </c>
      <c r="E16" s="125" t="n">
        <v>-0.07</v>
      </c>
      <c r="F16" s="125" t="n">
        <v>-0.165</v>
      </c>
      <c r="G16" s="125" t="n">
        <v>-0.16</v>
      </c>
      <c r="H16" s="125" t="n">
        <v>-0.555</v>
      </c>
      <c r="I16" s="125" t="n">
        <v>-0.1</v>
      </c>
      <c r="J16" s="125" t="n">
        <v>-0.39</v>
      </c>
      <c r="K16" s="127" t="n">
        <v>-0.2</v>
      </c>
      <c r="L16" s="125" t="n">
        <v>-0.15</v>
      </c>
      <c r="M16" s="125" t="n">
        <v>-0.39454786961379</v>
      </c>
      <c r="N16" s="125" t="n">
        <v>-0.605</v>
      </c>
      <c r="O16" s="125" t="n">
        <v>-0.1525</v>
      </c>
      <c r="P16" s="125" t="n">
        <v>0.01</v>
      </c>
      <c r="Q16" s="125" t="n">
        <v>-0.25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3.132</v>
      </c>
      <c r="D17" s="125" t="n">
        <v>0</v>
      </c>
      <c r="E17" s="125" t="n">
        <v>-0.045</v>
      </c>
      <c r="F17" s="125" t="n">
        <v>-0.13</v>
      </c>
      <c r="G17" s="125" t="n">
        <v>-0.105</v>
      </c>
      <c r="H17" s="125" t="n">
        <v>-0.445</v>
      </c>
      <c r="I17" s="125" t="n">
        <v>0.005</v>
      </c>
      <c r="J17" s="125" t="n">
        <v>-0.315</v>
      </c>
      <c r="K17" s="127" t="n">
        <v>-0.175</v>
      </c>
      <c r="L17" s="125" t="n">
        <v>-0.045</v>
      </c>
      <c r="M17" s="125" t="n">
        <v>-0.465</v>
      </c>
      <c r="N17" s="125" t="n">
        <v>-0.49</v>
      </c>
      <c r="O17" s="125" t="n">
        <v>-0.155</v>
      </c>
      <c r="P17" s="125" t="n">
        <v>0.145</v>
      </c>
      <c r="Q17" s="125" t="n">
        <v>-0.2225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3.147</v>
      </c>
      <c r="D18" s="125" t="n">
        <v>0</v>
      </c>
      <c r="E18" s="125" t="n">
        <v>-0.055</v>
      </c>
      <c r="F18" s="125" t="n">
        <v>-0.15</v>
      </c>
      <c r="G18" s="125" t="n">
        <v>-0.115</v>
      </c>
      <c r="H18" s="125" t="n">
        <v>-0.445</v>
      </c>
      <c r="I18" s="125" t="n">
        <v>-0.13</v>
      </c>
      <c r="J18" s="125" t="n">
        <v>-0.305</v>
      </c>
      <c r="K18" s="127" t="n">
        <v>-0.16</v>
      </c>
      <c r="L18" s="125" t="n">
        <v>-0.18</v>
      </c>
      <c r="M18" s="125" t="n">
        <v>-0.48</v>
      </c>
      <c r="N18" s="125" t="n">
        <v>-0.49</v>
      </c>
      <c r="O18" s="125" t="n">
        <v>-0.1475</v>
      </c>
      <c r="P18" s="125" t="n">
        <v>0.035</v>
      </c>
      <c r="Q18" s="125" t="n">
        <v>-0.2125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3.112</v>
      </c>
      <c r="D19" s="125" t="n">
        <v>0</v>
      </c>
      <c r="E19" s="125" t="n">
        <v>-0.08</v>
      </c>
      <c r="F19" s="125" t="n">
        <v>-0.2</v>
      </c>
      <c r="G19" s="125" t="n">
        <v>-0.14</v>
      </c>
      <c r="H19" s="125" t="n">
        <v>-0.49</v>
      </c>
      <c r="I19" s="125" t="n">
        <v>-0.32</v>
      </c>
      <c r="J19" s="125" t="n">
        <v>-0.33</v>
      </c>
      <c r="K19" s="127" t="n">
        <v>-0.155</v>
      </c>
      <c r="L19" s="125" t="n">
        <v>-0.37</v>
      </c>
      <c r="M19" s="125" t="n">
        <v>-0.5</v>
      </c>
      <c r="N19" s="125" t="n">
        <v>-0.535</v>
      </c>
      <c r="O19" s="125" t="n">
        <v>-0.145</v>
      </c>
      <c r="P19" s="125" t="n">
        <v>-0.075</v>
      </c>
      <c r="Q19" s="125" t="n">
        <v>-0.2075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3.057</v>
      </c>
      <c r="D20" s="125" t="n">
        <v>0.0025</v>
      </c>
      <c r="E20" s="125" t="n">
        <v>-0.065</v>
      </c>
      <c r="F20" s="125" t="n">
        <v>-0.215</v>
      </c>
      <c r="G20" s="125" t="n">
        <v>-0.045</v>
      </c>
      <c r="H20" s="125" t="n">
        <v>-0.575</v>
      </c>
      <c r="I20" s="125" t="n">
        <v>-0.3</v>
      </c>
      <c r="J20" s="125" t="n">
        <v>-0.38</v>
      </c>
      <c r="K20" s="127" t="n">
        <v>-0.1275</v>
      </c>
      <c r="L20" s="125" t="n">
        <v>-0.35</v>
      </c>
      <c r="M20" s="125" t="n">
        <v>-0.495</v>
      </c>
      <c r="N20" s="125" t="n">
        <v>-0.685</v>
      </c>
      <c r="O20" s="125" t="n">
        <v>-0.14</v>
      </c>
      <c r="P20" s="125" t="n">
        <v>-0.12</v>
      </c>
      <c r="Q20" s="125" t="n">
        <v>-0.1675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3.092</v>
      </c>
      <c r="D21" s="125" t="n">
        <v>0.0025</v>
      </c>
      <c r="E21" s="125" t="n">
        <v>-0.03</v>
      </c>
      <c r="F21" s="125" t="n">
        <v>-0.215</v>
      </c>
      <c r="G21" s="125" t="n">
        <v>-0.015</v>
      </c>
      <c r="H21" s="125" t="n">
        <v>-0.575</v>
      </c>
      <c r="I21" s="125" t="n">
        <v>-0.3</v>
      </c>
      <c r="J21" s="125" t="n">
        <v>-0.38</v>
      </c>
      <c r="K21" s="127" t="n">
        <v>-0.12</v>
      </c>
      <c r="L21" s="125" t="n">
        <v>-0.35</v>
      </c>
      <c r="M21" s="125" t="n">
        <v>-0.495</v>
      </c>
      <c r="N21" s="125" t="n">
        <v>-0.685</v>
      </c>
      <c r="O21" s="125" t="n">
        <v>-0.14</v>
      </c>
      <c r="P21" s="125" t="n">
        <v>-0.095</v>
      </c>
      <c r="Q21" s="125" t="n">
        <v>-0.1625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3.137</v>
      </c>
      <c r="D22" s="125" t="n">
        <v>0.0025</v>
      </c>
      <c r="E22" s="125" t="n">
        <v>0.1</v>
      </c>
      <c r="F22" s="125" t="n">
        <v>-0.215</v>
      </c>
      <c r="G22" s="125" t="n">
        <v>0.02</v>
      </c>
      <c r="H22" s="125" t="n">
        <v>-0.575</v>
      </c>
      <c r="I22" s="125" t="n">
        <v>-0.3</v>
      </c>
      <c r="J22" s="125" t="n">
        <v>-0.38</v>
      </c>
      <c r="K22" s="127" t="n">
        <v>-0.105</v>
      </c>
      <c r="L22" s="125" t="n">
        <v>-0.35</v>
      </c>
      <c r="M22" s="125" t="n">
        <v>-0.495</v>
      </c>
      <c r="N22" s="125" t="n">
        <v>-0.685</v>
      </c>
      <c r="O22" s="125" t="n">
        <v>-0.14</v>
      </c>
      <c r="P22" s="125" t="n">
        <v>-0.09</v>
      </c>
      <c r="Q22" s="125" t="n">
        <v>-0.1525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3.177</v>
      </c>
      <c r="D23" s="125" t="n">
        <v>0.0025</v>
      </c>
      <c r="E23" s="125" t="n">
        <v>0.21</v>
      </c>
      <c r="F23" s="125" t="n">
        <v>-0.035</v>
      </c>
      <c r="G23" s="125" t="n">
        <v>0.175</v>
      </c>
      <c r="H23" s="125" t="n">
        <v>-0.575</v>
      </c>
      <c r="I23" s="125" t="n">
        <v>-0.36</v>
      </c>
      <c r="J23" s="125" t="n">
        <v>-0.335</v>
      </c>
      <c r="K23" s="127" t="n">
        <v>-0.08</v>
      </c>
      <c r="L23" s="125" t="n">
        <v>-0.41</v>
      </c>
      <c r="M23" s="125" t="n">
        <v>-0.495</v>
      </c>
      <c r="N23" s="125" t="n">
        <v>-0.685</v>
      </c>
      <c r="O23" s="125" t="n">
        <v>-0.14</v>
      </c>
      <c r="P23" s="125" t="n">
        <v>0.055</v>
      </c>
      <c r="Q23" s="125" t="n">
        <v>-0.1275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3.217</v>
      </c>
      <c r="D24" s="125" t="n">
        <v>0.0025</v>
      </c>
      <c r="E24" s="125" t="n">
        <v>0.22</v>
      </c>
      <c r="F24" s="125" t="n">
        <v>-0.035</v>
      </c>
      <c r="G24" s="125" t="n">
        <v>0.19</v>
      </c>
      <c r="H24" s="125" t="n">
        <v>-0.575</v>
      </c>
      <c r="I24" s="125" t="n">
        <v>-0.36</v>
      </c>
      <c r="J24" s="125" t="n">
        <v>-0.335</v>
      </c>
      <c r="K24" s="127" t="n">
        <v>-0.0725</v>
      </c>
      <c r="L24" s="125" t="n">
        <v>-0.41</v>
      </c>
      <c r="M24" s="125" t="n">
        <v>-0.495</v>
      </c>
      <c r="N24" s="125" t="n">
        <v>-0.685</v>
      </c>
      <c r="O24" s="125" t="n">
        <v>-0.14</v>
      </c>
      <c r="P24" s="125" t="n">
        <v>0.06</v>
      </c>
      <c r="Q24" s="125" t="n">
        <v>-0.12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3.222</v>
      </c>
      <c r="D25" s="125" t="n">
        <v>0.0025</v>
      </c>
      <c r="E25" s="125" t="n">
        <v>0.165</v>
      </c>
      <c r="F25" s="125" t="n">
        <v>-0.035</v>
      </c>
      <c r="G25" s="125" t="n">
        <v>0.175</v>
      </c>
      <c r="H25" s="125" t="n">
        <v>-0.575</v>
      </c>
      <c r="I25" s="125" t="n">
        <v>-0.36</v>
      </c>
      <c r="J25" s="125" t="n">
        <v>-0.335</v>
      </c>
      <c r="K25" s="127" t="n">
        <v>-0.0825</v>
      </c>
      <c r="L25" s="125" t="n">
        <v>-0.41</v>
      </c>
      <c r="M25" s="125" t="n">
        <v>-0.495</v>
      </c>
      <c r="N25" s="125" t="n">
        <v>-0.685</v>
      </c>
      <c r="O25" s="125" t="n">
        <v>-0.14</v>
      </c>
      <c r="P25" s="125" t="n">
        <v>-0.01</v>
      </c>
      <c r="Q25" s="125" t="n">
        <v>-0.13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3.262</v>
      </c>
      <c r="D26" s="125" t="n">
        <v>0.0025</v>
      </c>
      <c r="E26" s="125" t="n">
        <v>0.135</v>
      </c>
      <c r="F26" s="125" t="n">
        <v>-0.055</v>
      </c>
      <c r="G26" s="125" t="n">
        <v>-0.02</v>
      </c>
      <c r="H26" s="125" t="n">
        <v>-0.575</v>
      </c>
      <c r="I26" s="125" t="n">
        <v>-0.19</v>
      </c>
      <c r="J26" s="125" t="n">
        <v>-0.34</v>
      </c>
      <c r="K26" s="127" t="n">
        <v>-0.13</v>
      </c>
      <c r="L26" s="125" t="n">
        <v>-0.24</v>
      </c>
      <c r="M26" s="125" t="n">
        <v>-0.495</v>
      </c>
      <c r="N26" s="125" t="n">
        <v>-0.685</v>
      </c>
      <c r="O26" s="125" t="n">
        <v>-0.14</v>
      </c>
      <c r="P26" s="125" t="n">
        <v>-0.05</v>
      </c>
      <c r="Q26" s="125" t="n">
        <v>-0.1725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3.459</v>
      </c>
      <c r="D27" s="125" t="n">
        <v>0.0025</v>
      </c>
      <c r="E27" s="125" t="n">
        <v>0.25</v>
      </c>
      <c r="F27" s="125" t="n">
        <v>0.035</v>
      </c>
      <c r="G27" s="125" t="n">
        <v>0.1</v>
      </c>
      <c r="H27" s="125" t="n">
        <v>-0.285</v>
      </c>
      <c r="I27" s="125" t="n">
        <v>0.025</v>
      </c>
      <c r="J27" s="125" t="n">
        <v>-0.22</v>
      </c>
      <c r="K27" s="127" t="n">
        <v>-0.12</v>
      </c>
      <c r="L27" s="125" t="n">
        <v>-0.025</v>
      </c>
      <c r="M27" s="125" t="n">
        <v>-0.425</v>
      </c>
      <c r="N27" s="125" t="n">
        <v>-0.33</v>
      </c>
      <c r="O27" s="125" t="n">
        <v>-0.14</v>
      </c>
      <c r="P27" s="125" t="n">
        <v>0.125</v>
      </c>
      <c r="Q27" s="125" t="n">
        <v>-0.1425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3.654</v>
      </c>
      <c r="D28" s="125" t="n">
        <v>0.0025</v>
      </c>
      <c r="E28" s="125" t="n">
        <v>0.35</v>
      </c>
      <c r="F28" s="125" t="n">
        <v>0.065</v>
      </c>
      <c r="G28" s="125" t="n">
        <v>0.1</v>
      </c>
      <c r="H28" s="125" t="n">
        <v>-0.285</v>
      </c>
      <c r="I28" s="125" t="n">
        <v>0.365</v>
      </c>
      <c r="J28" s="125" t="n">
        <v>-0.22</v>
      </c>
      <c r="K28" s="127" t="n">
        <v>-0.12</v>
      </c>
      <c r="L28" s="125" t="n">
        <v>0.315</v>
      </c>
      <c r="M28" s="125" t="n">
        <v>-0.425</v>
      </c>
      <c r="N28" s="125" t="n">
        <v>-0.33</v>
      </c>
      <c r="O28" s="125" t="n">
        <v>-0.1425</v>
      </c>
      <c r="P28" s="125" t="n">
        <v>0.22</v>
      </c>
      <c r="Q28" s="125" t="n">
        <v>-0.1425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3.794</v>
      </c>
      <c r="D29" s="125" t="n">
        <v>0.0025</v>
      </c>
      <c r="E29" s="125" t="n">
        <v>0.44</v>
      </c>
      <c r="F29" s="125" t="n">
        <v>0.14</v>
      </c>
      <c r="G29" s="125" t="n">
        <v>0.1</v>
      </c>
      <c r="H29" s="125" t="n">
        <v>-0.285</v>
      </c>
      <c r="I29" s="125" t="n">
        <v>0.395</v>
      </c>
      <c r="J29" s="125" t="n">
        <v>-0.22</v>
      </c>
      <c r="K29" s="127" t="n">
        <v>-0.12</v>
      </c>
      <c r="L29" s="125" t="n">
        <v>0.345</v>
      </c>
      <c r="M29" s="125" t="n">
        <v>-0.425</v>
      </c>
      <c r="N29" s="125" t="n">
        <v>-0.33</v>
      </c>
      <c r="O29" s="125" t="n">
        <v>-0.145</v>
      </c>
      <c r="P29" s="125" t="n">
        <v>0.23</v>
      </c>
      <c r="Q29" s="125" t="n">
        <v>-0.1425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3.719</v>
      </c>
      <c r="D30" s="125" t="n">
        <v>0.0025</v>
      </c>
      <c r="E30" s="125" t="n">
        <v>0.35</v>
      </c>
      <c r="F30" s="125" t="n">
        <v>0.125</v>
      </c>
      <c r="G30" s="125" t="n">
        <v>0.1</v>
      </c>
      <c r="H30" s="125" t="n">
        <v>-0.285</v>
      </c>
      <c r="I30" s="125" t="n">
        <v>0.075</v>
      </c>
      <c r="J30" s="125" t="n">
        <v>-0.22</v>
      </c>
      <c r="K30" s="127" t="n">
        <v>-0.12</v>
      </c>
      <c r="L30" s="125" t="n">
        <v>0.025</v>
      </c>
      <c r="M30" s="125" t="n">
        <v>-0.425</v>
      </c>
      <c r="N30" s="125" t="n">
        <v>-0.33</v>
      </c>
      <c r="O30" s="125" t="n">
        <v>-0.1375</v>
      </c>
      <c r="P30" s="125" t="n">
        <v>0.16</v>
      </c>
      <c r="Q30" s="125" t="n">
        <v>-0.1425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3.629</v>
      </c>
      <c r="D31" s="125" t="n">
        <v>0.0025</v>
      </c>
      <c r="E31" s="125" t="n">
        <v>0.2</v>
      </c>
      <c r="F31" s="125" t="n">
        <v>0.035</v>
      </c>
      <c r="G31" s="125" t="n">
        <v>0.1</v>
      </c>
      <c r="H31" s="125" t="n">
        <v>-0.285</v>
      </c>
      <c r="I31" s="125" t="n">
        <v>-0.235</v>
      </c>
      <c r="J31" s="125" t="n">
        <v>-0.22</v>
      </c>
      <c r="K31" s="127" t="n">
        <v>-0.12</v>
      </c>
      <c r="L31" s="125" t="n">
        <v>-0.285</v>
      </c>
      <c r="M31" s="125" t="n">
        <v>-0.425</v>
      </c>
      <c r="N31" s="125" t="n">
        <v>-0.33</v>
      </c>
      <c r="O31" s="125" t="n">
        <v>-0.135</v>
      </c>
      <c r="P31" s="125" t="n">
        <v>0.075</v>
      </c>
      <c r="Q31" s="125" t="n">
        <v>-0.1425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3.529</v>
      </c>
      <c r="D32" s="125" t="n">
        <v>0.0025</v>
      </c>
      <c r="E32" s="125" t="n">
        <v>0.44</v>
      </c>
      <c r="F32" s="125" t="n">
        <v>0.05</v>
      </c>
      <c r="G32" s="125" t="n">
        <v>0.24</v>
      </c>
      <c r="H32" s="125" t="n">
        <v>-0.455</v>
      </c>
      <c r="I32" s="125" t="n">
        <v>-0.21</v>
      </c>
      <c r="J32" s="125" t="n">
        <v>-0.275</v>
      </c>
      <c r="K32" s="127" t="n">
        <v>-0.085</v>
      </c>
      <c r="L32" s="125" t="n">
        <v>-0.26</v>
      </c>
      <c r="M32" s="125" t="n">
        <v>-0.435</v>
      </c>
      <c r="N32" s="125" t="n">
        <v>-0.545</v>
      </c>
      <c r="O32" s="125" t="n">
        <v>-0.14</v>
      </c>
      <c r="P32" s="125" t="n">
        <v>0.16</v>
      </c>
      <c r="Q32" s="125" t="n">
        <v>-0.105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3.534</v>
      </c>
      <c r="D33" s="125" t="n">
        <v>0.0025</v>
      </c>
      <c r="E33" s="125" t="n">
        <v>0.44</v>
      </c>
      <c r="F33" s="125" t="n">
        <v>0.05</v>
      </c>
      <c r="G33" s="125" t="n">
        <v>0.24</v>
      </c>
      <c r="H33" s="125" t="n">
        <v>-0.455</v>
      </c>
      <c r="I33" s="125" t="n">
        <v>-0.21</v>
      </c>
      <c r="J33" s="125" t="n">
        <v>-0.275</v>
      </c>
      <c r="K33" s="127" t="n">
        <v>-0.085</v>
      </c>
      <c r="L33" s="125" t="n">
        <v>-0.26</v>
      </c>
      <c r="M33" s="125" t="n">
        <v>-0.435</v>
      </c>
      <c r="N33" s="125" t="n">
        <v>-0.545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3.559</v>
      </c>
      <c r="D34" s="125" t="n">
        <v>0.0025</v>
      </c>
      <c r="E34" s="125" t="n">
        <v>0.44</v>
      </c>
      <c r="F34" s="125" t="n">
        <v>0.05</v>
      </c>
      <c r="G34" s="125" t="n">
        <v>0.24</v>
      </c>
      <c r="H34" s="125" t="n">
        <v>-0.455</v>
      </c>
      <c r="I34" s="125" t="n">
        <v>-0.21</v>
      </c>
      <c r="J34" s="125" t="n">
        <v>-0.275</v>
      </c>
      <c r="K34" s="127" t="n">
        <v>-0.085</v>
      </c>
      <c r="L34" s="125" t="n">
        <v>-0.26</v>
      </c>
      <c r="M34" s="125" t="n">
        <v>-0.435</v>
      </c>
      <c r="N34" s="125" t="n">
        <v>-0.545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3.587</v>
      </c>
      <c r="D35" s="125" t="n">
        <v>0.0025</v>
      </c>
      <c r="E35" s="125" t="n">
        <v>0.44</v>
      </c>
      <c r="F35" s="125" t="n">
        <v>0.05</v>
      </c>
      <c r="G35" s="125" t="n">
        <v>0.24</v>
      </c>
      <c r="H35" s="125" t="n">
        <v>-0.455</v>
      </c>
      <c r="I35" s="125" t="n">
        <v>-0.21</v>
      </c>
      <c r="J35" s="125" t="n">
        <v>-0.275</v>
      </c>
      <c r="K35" s="127" t="n">
        <v>-0.085</v>
      </c>
      <c r="L35" s="125" t="n">
        <v>-0.26</v>
      </c>
      <c r="M35" s="125" t="n">
        <v>-0.435</v>
      </c>
      <c r="N35" s="125" t="n">
        <v>-0.545</v>
      </c>
      <c r="O35" s="125" t="n">
        <v>-0.14</v>
      </c>
      <c r="P35" s="125" t="n">
        <v>0.19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3.616</v>
      </c>
      <c r="D36" s="125" t="n">
        <v>0.0025</v>
      </c>
      <c r="E36" s="125" t="n">
        <v>0.44</v>
      </c>
      <c r="F36" s="125" t="n">
        <v>0.05</v>
      </c>
      <c r="G36" s="125" t="n">
        <v>0.24</v>
      </c>
      <c r="H36" s="125" t="n">
        <v>-0.455</v>
      </c>
      <c r="I36" s="125" t="n">
        <v>-0.21</v>
      </c>
      <c r="J36" s="125" t="n">
        <v>-0.275</v>
      </c>
      <c r="K36" s="127" t="n">
        <v>-0.085</v>
      </c>
      <c r="L36" s="125" t="n">
        <v>-0.26</v>
      </c>
      <c r="M36" s="125" t="n">
        <v>-0.435</v>
      </c>
      <c r="N36" s="125" t="n">
        <v>-0.545</v>
      </c>
      <c r="O36" s="125" t="n">
        <v>-0.14</v>
      </c>
      <c r="P36" s="125" t="n">
        <v>0.2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3.626</v>
      </c>
      <c r="D37" s="125" t="n">
        <v>0.0025</v>
      </c>
      <c r="E37" s="125" t="n">
        <v>0.44</v>
      </c>
      <c r="F37" s="125" t="n">
        <v>0.05</v>
      </c>
      <c r="G37" s="125" t="n">
        <v>0.24</v>
      </c>
      <c r="H37" s="125" t="n">
        <v>-0.455</v>
      </c>
      <c r="I37" s="125" t="n">
        <v>-0.21</v>
      </c>
      <c r="J37" s="125" t="n">
        <v>-0.275</v>
      </c>
      <c r="K37" s="127" t="n">
        <v>-0.085</v>
      </c>
      <c r="L37" s="125" t="n">
        <v>-0.26</v>
      </c>
      <c r="M37" s="125" t="n">
        <v>-0.435</v>
      </c>
      <c r="N37" s="125" t="n">
        <v>-0.545</v>
      </c>
      <c r="O37" s="125" t="n">
        <v>-0.14</v>
      </c>
      <c r="P37" s="125" t="n">
        <v>0.175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3.666</v>
      </c>
      <c r="D38" s="125" t="n">
        <v>0.0025</v>
      </c>
      <c r="E38" s="125" t="n">
        <v>0.44</v>
      </c>
      <c r="F38" s="125" t="n">
        <v>0.05</v>
      </c>
      <c r="G38" s="125" t="n">
        <v>0.24</v>
      </c>
      <c r="H38" s="125" t="n">
        <v>-0.455</v>
      </c>
      <c r="I38" s="125" t="n">
        <v>-0.21</v>
      </c>
      <c r="J38" s="125" t="n">
        <v>-0.275</v>
      </c>
      <c r="K38" s="127" t="n">
        <v>-0.085</v>
      </c>
      <c r="L38" s="125" t="n">
        <v>-0.26</v>
      </c>
      <c r="M38" s="125" t="n">
        <v>-0.435</v>
      </c>
      <c r="N38" s="125" t="n">
        <v>-0.545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3.849</v>
      </c>
      <c r="D39" s="125" t="n">
        <v>0.0025</v>
      </c>
      <c r="E39" s="125" t="n">
        <v>0.48</v>
      </c>
      <c r="F39" s="125" t="n">
        <v>0.16</v>
      </c>
      <c r="G39" s="125" t="n">
        <v>0.24</v>
      </c>
      <c r="H39" s="125" t="n">
        <v>-0.25</v>
      </c>
      <c r="I39" s="125" t="n">
        <v>0.145</v>
      </c>
      <c r="J39" s="125" t="n">
        <v>-0.155</v>
      </c>
      <c r="K39" s="127" t="n">
        <v>-0.085</v>
      </c>
      <c r="L39" s="125" t="n">
        <v>0.095</v>
      </c>
      <c r="M39" s="125" t="n">
        <v>-0.4</v>
      </c>
      <c r="N39" s="125" t="n">
        <v>-0.33</v>
      </c>
      <c r="O39" s="125" t="n">
        <v>-0.14</v>
      </c>
      <c r="P39" s="125" t="n">
        <v>0.275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4.009</v>
      </c>
      <c r="D40" s="125" t="n">
        <v>0.0025</v>
      </c>
      <c r="E40" s="125" t="n">
        <v>0.52</v>
      </c>
      <c r="F40" s="125" t="n">
        <v>0.16</v>
      </c>
      <c r="G40" s="125" t="n">
        <v>0.24</v>
      </c>
      <c r="H40" s="125" t="n">
        <v>-0.25</v>
      </c>
      <c r="I40" s="125" t="n">
        <v>0.485</v>
      </c>
      <c r="J40" s="125" t="n">
        <v>-0.155</v>
      </c>
      <c r="K40" s="127" t="n">
        <v>-0.085</v>
      </c>
      <c r="L40" s="125" t="n">
        <v>0.435</v>
      </c>
      <c r="M40" s="125" t="n">
        <v>-0.4</v>
      </c>
      <c r="N40" s="125" t="n">
        <v>-0.33</v>
      </c>
      <c r="O40" s="125" t="n">
        <v>-0.1425</v>
      </c>
      <c r="P40" s="125" t="n">
        <v>0.33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4.064</v>
      </c>
      <c r="D41" s="125" t="n">
        <v>0.0025</v>
      </c>
      <c r="E41" s="125" t="n">
        <v>0.56</v>
      </c>
      <c r="F41" s="125" t="n">
        <v>0.17</v>
      </c>
      <c r="G41" s="125" t="n">
        <v>0.24</v>
      </c>
      <c r="H41" s="125" t="n">
        <v>-0.25</v>
      </c>
      <c r="I41" s="125" t="n">
        <v>0.515</v>
      </c>
      <c r="J41" s="125" t="n">
        <v>-0.155</v>
      </c>
      <c r="K41" s="127" t="n">
        <v>-0.085</v>
      </c>
      <c r="L41" s="125" t="n">
        <v>0.465</v>
      </c>
      <c r="M41" s="125" t="n">
        <v>-0.4</v>
      </c>
      <c r="N41" s="125" t="n">
        <v>-0.33</v>
      </c>
      <c r="O41" s="125" t="n">
        <v>-0.145</v>
      </c>
      <c r="P41" s="125" t="n">
        <v>0.35</v>
      </c>
      <c r="Q41" s="125" t="n">
        <v>-0.095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3.976</v>
      </c>
      <c r="D42" s="125" t="n">
        <v>0.0025</v>
      </c>
      <c r="E42" s="125" t="n">
        <v>0.52</v>
      </c>
      <c r="F42" s="125" t="n">
        <v>0.17</v>
      </c>
      <c r="G42" s="125" t="n">
        <v>0.24</v>
      </c>
      <c r="H42" s="125" t="n">
        <v>-0.25</v>
      </c>
      <c r="I42" s="125" t="n">
        <v>0.195</v>
      </c>
      <c r="J42" s="125" t="n">
        <v>-0.155</v>
      </c>
      <c r="K42" s="127" t="n">
        <v>-0.085</v>
      </c>
      <c r="L42" s="125" t="n">
        <v>0.145</v>
      </c>
      <c r="M42" s="125" t="n">
        <v>-0.4</v>
      </c>
      <c r="N42" s="125" t="n">
        <v>-0.33</v>
      </c>
      <c r="O42" s="125" t="n">
        <v>-0.1375</v>
      </c>
      <c r="P42" s="125" t="n">
        <v>0.27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3.837</v>
      </c>
      <c r="D43" s="125" t="n">
        <v>0.0025</v>
      </c>
      <c r="E43" s="125" t="n">
        <v>0.4</v>
      </c>
      <c r="F43" s="125" t="n">
        <v>0.17</v>
      </c>
      <c r="G43" s="125" t="n">
        <v>0.24</v>
      </c>
      <c r="H43" s="125" t="n">
        <v>-0.25</v>
      </c>
      <c r="I43" s="125" t="n">
        <v>-0.115</v>
      </c>
      <c r="J43" s="125" t="n">
        <v>-0.155</v>
      </c>
      <c r="K43" s="127" t="n">
        <v>-0.085</v>
      </c>
      <c r="L43" s="125" t="n">
        <v>-0.165</v>
      </c>
      <c r="M43" s="125" t="n">
        <v>-0.4</v>
      </c>
      <c r="N43" s="125" t="n">
        <v>-0.33</v>
      </c>
      <c r="O43" s="125" t="n">
        <v>-0.135</v>
      </c>
      <c r="P43" s="125" t="n">
        <v>0.19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3.683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-0.37</v>
      </c>
      <c r="I44" s="125" t="n">
        <v>-0.25</v>
      </c>
      <c r="J44" s="125" t="n">
        <v>-0.22</v>
      </c>
      <c r="K44" s="127" t="n">
        <v>-0.085</v>
      </c>
      <c r="L44" s="125" t="n">
        <v>-0.3</v>
      </c>
      <c r="M44" s="125" t="n">
        <v>-0.43</v>
      </c>
      <c r="N44" s="125" t="n">
        <v>-0.46</v>
      </c>
      <c r="O44" s="125" t="n">
        <v>-0.14</v>
      </c>
      <c r="P44" s="125" t="n">
        <v>0.26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3.687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-0.37</v>
      </c>
      <c r="I45" s="125" t="n">
        <v>-0.25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-0.46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3.727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-0.37</v>
      </c>
      <c r="I46" s="125" t="n">
        <v>-0.25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-0.46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3.772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-0.37</v>
      </c>
      <c r="I47" s="125" t="n">
        <v>-0.25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-0.46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3.811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-0.37</v>
      </c>
      <c r="I48" s="125" t="n">
        <v>-0.25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-0.46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3.805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-0.37</v>
      </c>
      <c r="I49" s="125" t="n">
        <v>-0.25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-0.46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3.825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-0.37</v>
      </c>
      <c r="I50" s="125" t="n">
        <v>-0.25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-0.46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3.984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-0.24</v>
      </c>
      <c r="I51" s="125" t="n">
        <v>0.298</v>
      </c>
      <c r="J51" s="125" t="n">
        <v>-0.135</v>
      </c>
      <c r="K51" s="127" t="n">
        <v>-0.085</v>
      </c>
      <c r="L51" s="125" t="n">
        <v>0.248</v>
      </c>
      <c r="M51" s="125" t="n">
        <v>-0.4</v>
      </c>
      <c r="N51" s="125" t="n">
        <v>-0.32</v>
      </c>
      <c r="O51" s="125" t="n">
        <v>-0.14</v>
      </c>
      <c r="P51" s="125" t="n">
        <v>0.3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4.144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-0.24</v>
      </c>
      <c r="I52" s="125" t="n">
        <v>0.358</v>
      </c>
      <c r="J52" s="125" t="n">
        <v>-0.135</v>
      </c>
      <c r="K52" s="127" t="n">
        <v>-0.085</v>
      </c>
      <c r="L52" s="125" t="n">
        <v>0.308</v>
      </c>
      <c r="M52" s="125" t="n">
        <v>-0.4</v>
      </c>
      <c r="N52" s="125" t="n">
        <v>-0.32</v>
      </c>
      <c r="O52" s="125" t="n">
        <v>-0.1425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4.1615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-0.24</v>
      </c>
      <c r="I53" s="125" t="n">
        <v>0.428</v>
      </c>
      <c r="J53" s="125" t="n">
        <v>-0.135</v>
      </c>
      <c r="K53" s="127" t="n">
        <v>-0.075</v>
      </c>
      <c r="L53" s="125" t="n">
        <v>0.378</v>
      </c>
      <c r="M53" s="125" t="n">
        <v>-0.4</v>
      </c>
      <c r="N53" s="125" t="n">
        <v>-0.32</v>
      </c>
      <c r="O53" s="125" t="n">
        <v>-0.145</v>
      </c>
      <c r="P53" s="125" t="n">
        <v>0.3</v>
      </c>
      <c r="Q53" s="125" t="n">
        <v>-0.085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4.0735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-0.24</v>
      </c>
      <c r="I54" s="125" t="n">
        <v>0.298</v>
      </c>
      <c r="J54" s="125" t="n">
        <v>-0.135</v>
      </c>
      <c r="K54" s="127" t="n">
        <v>-0.075</v>
      </c>
      <c r="L54" s="125" t="n">
        <v>0.248</v>
      </c>
      <c r="M54" s="125" t="n">
        <v>-0.4</v>
      </c>
      <c r="N54" s="125" t="n">
        <v>-0.32</v>
      </c>
      <c r="O54" s="125" t="n">
        <v>-0.1375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3.9345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-0.24</v>
      </c>
      <c r="I55" s="125" t="n">
        <v>0.118</v>
      </c>
      <c r="J55" s="125" t="n">
        <v>-0.135</v>
      </c>
      <c r="K55" s="127" t="n">
        <v>-0.075</v>
      </c>
      <c r="L55" s="125" t="n">
        <v>0.068</v>
      </c>
      <c r="M55" s="125" t="n">
        <v>-0.4</v>
      </c>
      <c r="N55" s="125" t="n">
        <v>-0.32</v>
      </c>
      <c r="O55" s="125" t="n">
        <v>-0.135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3.7805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-0.35</v>
      </c>
      <c r="I56" s="125" t="n">
        <v>-0.2</v>
      </c>
      <c r="J56" s="125" t="n">
        <v>-0.2</v>
      </c>
      <c r="K56" s="127" t="n">
        <v>-0.075</v>
      </c>
      <c r="L56" s="125" t="n">
        <v>-0.25</v>
      </c>
      <c r="M56" s="125" t="n">
        <v>-0.44</v>
      </c>
      <c r="N56" s="125" t="n">
        <v>-0.43</v>
      </c>
      <c r="O56" s="125" t="n">
        <v>-0.14</v>
      </c>
      <c r="P56" s="125" t="n">
        <v>0.26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3.7845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-0.35</v>
      </c>
      <c r="I57" s="125" t="n">
        <v>-0.2</v>
      </c>
      <c r="J57" s="125" t="n">
        <v>-0.2</v>
      </c>
      <c r="K57" s="127" t="n">
        <v>-0.075</v>
      </c>
      <c r="L57" s="125" t="n">
        <v>-0.25</v>
      </c>
      <c r="M57" s="125" t="n">
        <v>-0.44</v>
      </c>
      <c r="N57" s="125" t="n">
        <v>-0.43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3.8245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-0.35</v>
      </c>
      <c r="I58" s="125" t="n">
        <v>-0.2</v>
      </c>
      <c r="J58" s="125" t="n">
        <v>-0.2</v>
      </c>
      <c r="K58" s="127" t="n">
        <v>-0.075</v>
      </c>
      <c r="L58" s="125" t="n">
        <v>-0.25</v>
      </c>
      <c r="M58" s="125" t="n">
        <v>-0.44</v>
      </c>
      <c r="N58" s="125" t="n">
        <v>-0.43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3.8695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-0.35</v>
      </c>
      <c r="I59" s="125" t="n">
        <v>-0.2</v>
      </c>
      <c r="J59" s="125" t="n">
        <v>-0.2</v>
      </c>
      <c r="K59" s="127" t="n">
        <v>-0.075</v>
      </c>
      <c r="L59" s="125" t="n">
        <v>-0.25</v>
      </c>
      <c r="M59" s="125" t="n">
        <v>-0.44</v>
      </c>
      <c r="N59" s="125" t="n">
        <v>-0.43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3.9085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-0.35</v>
      </c>
      <c r="I60" s="125" t="n">
        <v>-0.2</v>
      </c>
      <c r="J60" s="125" t="n">
        <v>-0.2</v>
      </c>
      <c r="K60" s="127" t="n">
        <v>-0.075</v>
      </c>
      <c r="L60" s="125" t="n">
        <v>-0.25</v>
      </c>
      <c r="M60" s="125" t="n">
        <v>-0.44</v>
      </c>
      <c r="N60" s="125" t="n">
        <v>-0.43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3.9025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-0.35</v>
      </c>
      <c r="I61" s="125" t="n">
        <v>-0.2</v>
      </c>
      <c r="J61" s="125" t="n">
        <v>-0.2</v>
      </c>
      <c r="K61" s="127" t="n">
        <v>-0.075</v>
      </c>
      <c r="L61" s="125" t="n">
        <v>-0.25</v>
      </c>
      <c r="M61" s="125" t="n">
        <v>-0.44</v>
      </c>
      <c r="N61" s="125" t="n">
        <v>-0.43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3.9225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-0.35</v>
      </c>
      <c r="I62" s="125" t="n">
        <v>-0.2</v>
      </c>
      <c r="J62" s="125" t="n">
        <v>-0.2</v>
      </c>
      <c r="K62" s="127" t="n">
        <v>-0.075</v>
      </c>
      <c r="L62" s="125" t="n">
        <v>-0.25</v>
      </c>
      <c r="M62" s="125" t="n">
        <v>-0.44</v>
      </c>
      <c r="N62" s="125" t="n">
        <v>-0.43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4.0815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-0.24</v>
      </c>
      <c r="I63" s="125" t="n">
        <v>0.298</v>
      </c>
      <c r="J63" s="125" t="n">
        <v>-0.13</v>
      </c>
      <c r="K63" s="127" t="n">
        <v>-0.075</v>
      </c>
      <c r="L63" s="125" t="n">
        <v>0.248</v>
      </c>
      <c r="M63" s="125" t="n">
        <v>-0.4</v>
      </c>
      <c r="N63" s="125" t="n">
        <v>-0.32</v>
      </c>
      <c r="O63" s="125" t="n">
        <v>-0.14</v>
      </c>
      <c r="P63" s="125" t="n">
        <v>0.3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4.2415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-0.24</v>
      </c>
      <c r="I64" s="125" t="n">
        <v>0.358</v>
      </c>
      <c r="J64" s="125" t="n">
        <v>-0.13</v>
      </c>
      <c r="K64" s="127" t="n">
        <v>-0.075</v>
      </c>
      <c r="L64" s="125" t="n">
        <v>0.308</v>
      </c>
      <c r="M64" s="125" t="n">
        <v>-0.4</v>
      </c>
      <c r="N64" s="125" t="n">
        <v>-0.32</v>
      </c>
      <c r="O64" s="125" t="n">
        <v>-0.1425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4.259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-0.24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-0.32</v>
      </c>
      <c r="O65" s="125" t="n">
        <v>-0.145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4.171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-0.24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-0.32</v>
      </c>
      <c r="O66" s="125" t="n">
        <v>-0.1375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4.032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-0.24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-0.32</v>
      </c>
      <c r="O67" s="125" t="n">
        <v>-0.135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3.878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-0.35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-0.44</v>
      </c>
      <c r="N68" s="125" t="n">
        <v>-0.43</v>
      </c>
      <c r="O68" s="125" t="n">
        <v>-0.14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3.882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-0.35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-0.44</v>
      </c>
      <c r="N69" s="125" t="n">
        <v>-0.43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3.922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-0.35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-0.44</v>
      </c>
      <c r="N70" s="125" t="n">
        <v>-0.43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3.967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-0.35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-0.44</v>
      </c>
      <c r="N71" s="125" t="n">
        <v>-0.43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4.006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-0.35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-0.44</v>
      </c>
      <c r="N72" s="125" t="n">
        <v>-0.43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4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-0.35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-0.44</v>
      </c>
      <c r="N73" s="125" t="n">
        <v>-0.43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4.02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-0.35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-0.44</v>
      </c>
      <c r="N74" s="125" t="n">
        <v>-0.43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4.179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-0.24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</v>
      </c>
      <c r="N75" s="125" t="n">
        <v>-0.32</v>
      </c>
      <c r="O75" s="125" t="n">
        <v>-0.14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4.339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-0.24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</v>
      </c>
      <c r="N76" s="125" t="n">
        <v>-0.32</v>
      </c>
      <c r="O76" s="125" t="n">
        <v>-0.1425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4.359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-0.24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</v>
      </c>
      <c r="N77" s="125" t="n">
        <v>-0.32</v>
      </c>
      <c r="O77" s="125" t="n">
        <v>-0.145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4.271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-0.24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</v>
      </c>
      <c r="N78" s="125" t="n">
        <v>-0.32</v>
      </c>
      <c r="O78" s="125" t="n">
        <v>-0.1375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4.132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-0.24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</v>
      </c>
      <c r="N79" s="125" t="n">
        <v>-0.32</v>
      </c>
      <c r="O79" s="125" t="n">
        <v>-0.135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3.978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-0.35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-0.45</v>
      </c>
      <c r="N80" s="125" t="n">
        <v>-0.43</v>
      </c>
      <c r="O80" s="125" t="n">
        <v>-0.14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3.982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-0.35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-0.45</v>
      </c>
      <c r="N81" s="125" t="n">
        <v>-0.43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4.022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-0.35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-0.45</v>
      </c>
      <c r="N82" s="125" t="n">
        <v>-0.43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4.067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-0.35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-0.45</v>
      </c>
      <c r="N83" s="125" t="n">
        <v>-0.43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4.106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-0.35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-0.45</v>
      </c>
      <c r="N84" s="125" t="n">
        <v>-0.43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4.1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-0.35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-0.45</v>
      </c>
      <c r="N85" s="125" t="n">
        <v>-0.43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4.12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-0.35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-0.45</v>
      </c>
      <c r="N86" s="125" t="n">
        <v>-0.43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4.279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-0.24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-0.32</v>
      </c>
      <c r="O87" s="125" t="n">
        <v>-0.14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4.439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-0.24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-0.32</v>
      </c>
      <c r="O88" s="125" t="n">
        <v>-0.1425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4.4615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-0.24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-0.32</v>
      </c>
      <c r="O89" s="125" t="n">
        <v>-0.145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4.3735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-0.24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-0.32</v>
      </c>
      <c r="O90" s="125" t="n">
        <v>-0.1375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4.2345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-0.24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-0.32</v>
      </c>
      <c r="O91" s="125" t="n">
        <v>-0.135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4.0805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-0.35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-0.465</v>
      </c>
      <c r="N92" s="125" t="n">
        <v>-0.43</v>
      </c>
      <c r="O92" s="125" t="n">
        <v>-0.14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4.0845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-0.35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-0.465</v>
      </c>
      <c r="N93" s="125" t="n">
        <v>-0.43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4.1245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-0.35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-0.465</v>
      </c>
      <c r="N94" s="125" t="n">
        <v>-0.43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4.1695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-0.35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-0.465</v>
      </c>
      <c r="N95" s="125" t="n">
        <v>-0.43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4.2085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-0.35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-0.465</v>
      </c>
      <c r="N96" s="125" t="n">
        <v>-0.43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4.2025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-0.35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-0.465</v>
      </c>
      <c r="N97" s="125" t="n">
        <v>-0.43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4.2225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-0.35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-0.465</v>
      </c>
      <c r="N98" s="125" t="n">
        <v>-0.43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4.3815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-0.24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-0.32</v>
      </c>
      <c r="O99" s="125" t="n">
        <v>-0.14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4.5415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-0.24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-0.32</v>
      </c>
      <c r="O100" s="125" t="n">
        <v>-0.1425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4.5665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-0.24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-0.32</v>
      </c>
      <c r="O101" s="125" t="n">
        <v>-0.145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4.4785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-0.24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-0.32</v>
      </c>
      <c r="O102" s="125" t="n">
        <v>-0.1375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4.3395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-0.24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-0.32</v>
      </c>
      <c r="O103" s="125" t="n">
        <v>-0.135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4.1855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-0.35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-0.53</v>
      </c>
      <c r="N104" s="125" t="n">
        <v>-0.43</v>
      </c>
      <c r="O104" s="125" t="n">
        <v>-0.14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4.1895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-0.35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-0.53</v>
      </c>
      <c r="N105" s="125" t="n">
        <v>-0.43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4.2295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-0.35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-0.53</v>
      </c>
      <c r="N106" s="125" t="n">
        <v>-0.43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4.2745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-0.35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-0.53</v>
      </c>
      <c r="N107" s="125" t="n">
        <v>-0.43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4.3135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-0.35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-0.53</v>
      </c>
      <c r="N108" s="125" t="n">
        <v>-0.43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4.3075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-0.35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-0.53</v>
      </c>
      <c r="N109" s="125" t="n">
        <v>-0.43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4.3275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-0.35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-0.53</v>
      </c>
      <c r="N110" s="125" t="n">
        <v>-0.43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4.4865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-0.24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-0.32</v>
      </c>
      <c r="O111" s="125" t="n">
        <v>-0.14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4.6465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-0.24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-0.32</v>
      </c>
      <c r="O112" s="125" t="n">
        <v>-0.1425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4.674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-0.24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-0.32</v>
      </c>
      <c r="O113" s="125" t="n">
        <v>-0.145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4.586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-0.24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-0.32</v>
      </c>
      <c r="O114" s="125" t="n">
        <v>-0.1375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4.447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-0.24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-0.32</v>
      </c>
      <c r="O115" s="125" t="n">
        <v>-0.135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4.293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-0.14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4.297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4.337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4.382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4.421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4.415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4.435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4.594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-0.24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-0.32</v>
      </c>
      <c r="O123" s="125" t="n">
        <v>-0.14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4.754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-0.24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-0.32</v>
      </c>
      <c r="O124" s="125" t="n">
        <v>-0.1425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4.784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-0.24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-0.32</v>
      </c>
      <c r="O125" s="125" t="n">
        <v>-0.145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4.696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-0.24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-0.32</v>
      </c>
      <c r="O126" s="125" t="n">
        <v>-0.1375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4.557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-0.24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-0.32</v>
      </c>
      <c r="O127" s="125" t="n">
        <v>-0.135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4.403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-0.14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4.407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4.447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4.492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4.531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4.525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4.545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4.704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-0.24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-0.32</v>
      </c>
      <c r="O135" s="125" t="n">
        <v>-0.14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4.864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-0.24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-0.32</v>
      </c>
      <c r="O136" s="125" t="n">
        <v>-0.1425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4.8965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-0.24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-0.32</v>
      </c>
      <c r="O137" s="125" t="n">
        <v>-0.145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4.8085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-0.24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-0.32</v>
      </c>
      <c r="O138" s="125" t="n">
        <v>-0.1375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4.6695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-0.24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-0.32</v>
      </c>
      <c r="O139" s="125" t="n">
        <v>-0.135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4.5155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-0.14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4.5195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4.5595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4.6045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4.6435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4.6375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4.6575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4.8165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-0.24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-0.32</v>
      </c>
      <c r="O147" s="125" t="n">
        <v>-0.14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4.9765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-0.24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-0.32</v>
      </c>
      <c r="O148" s="125" t="n">
        <v>-0.1425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5.009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-0.24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-0.32</v>
      </c>
      <c r="O149" s="125" t="n">
        <v>-0.145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4.921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-0.24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-0.32</v>
      </c>
      <c r="O150" s="125" t="n">
        <v>-0.1375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4.782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-0.24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-0.32</v>
      </c>
      <c r="O151" s="125" t="n">
        <v>-0.135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4.628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-0.14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4.632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4.672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4.717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4.756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4.75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4.77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4.929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-0.24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-0.32</v>
      </c>
      <c r="O159" s="125" t="n">
        <v>-0.14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5.089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-0.24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-0.32</v>
      </c>
      <c r="O160" s="125" t="n">
        <v>-0.1425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5.1215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-0.24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-0.32</v>
      </c>
      <c r="O161" s="125" t="n">
        <v>-0.145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5.0335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-0.24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-0.32</v>
      </c>
      <c r="O162" s="125" t="n">
        <v>-0.1375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4.8945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-0.24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-0.32</v>
      </c>
      <c r="O163" s="125" t="n">
        <v>-0.135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4.7405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-0.14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4.7445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4.7845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4.8295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4.8685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4.8625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4.8825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5.0415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-0.24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-0.32</v>
      </c>
      <c r="O171" s="125" t="n">
        <v>-0.14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5.2015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-0.24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-0.32</v>
      </c>
      <c r="O172" s="125" t="n">
        <v>-0.1425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5.234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-0.24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-0.32</v>
      </c>
      <c r="O173" s="125" t="n">
        <v>-0.145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5.146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-0.24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-0.32</v>
      </c>
      <c r="O174" s="125" t="n">
        <v>-0.1375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5.007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-0.24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-0.32</v>
      </c>
      <c r="O175" s="125" t="n">
        <v>-0.135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4.853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-0.14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4.857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4.897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4.942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4.981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4.975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4.995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5.154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-0.24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-0.14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5.314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-0.24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5.3465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-0.24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5.2585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-0.24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-0.1375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5.1195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-0.24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4.9655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-0.14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4.9695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5.0095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5.0545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5.0935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5.0875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5.1075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5.2665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-0.24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5.4265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-0.24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5.459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-0.24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5.371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-0.24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5.232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-0.24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5.078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5.082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5.122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5.167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5.206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5.2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5.22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5.379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-0.24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5.539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-0.24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5.5715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-0.24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5.4835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-0.24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5.3445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-0.24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5.1905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5.1945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5.2345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5.2795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5.3185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5.3125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5.3325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5.4915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-0.24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5.6515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-0.24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5.684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-0.24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5.596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-0.24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5.457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-0.24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5.303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5.307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5.347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5.392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5.431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5.425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5.445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5.604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-0.24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5.764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-0.24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5.7965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-0.24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5.7085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-0.24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5.5695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-0.24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5.4155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5.4195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5.4595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5.5045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5.5435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5.5375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5.5575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5.7165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5.8765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5.909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5.821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5.682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5.528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5.532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5.572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5.617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5.656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5.65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5.67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5.829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5.989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6.0215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5.9335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5.7945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5.6405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5.6445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5.6845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5.7295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5.7685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5.7625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5.7825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5.9415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6.1015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6.134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6.046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5.907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5.753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5.757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5.797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5.842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5.881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5.875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5.895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6.054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6.214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6.2465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6.1585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6.0195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5.8655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5.8695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5.9095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5.9545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5.9935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5.9875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6.0075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6.1665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6.3265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37203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37203</v>
      </c>
      <c r="D11" s="132" t="n">
        <f aca="false">EffDt</f>
        <v>37203</v>
      </c>
      <c r="E11" s="132" t="n">
        <f aca="false">EffDt</f>
        <v>37203</v>
      </c>
      <c r="F11" s="132" t="n">
        <f aca="false">EffDt</f>
        <v>37203</v>
      </c>
      <c r="G11" s="132" t="n">
        <f aca="false">EffDt</f>
        <v>37203</v>
      </c>
      <c r="H11" s="132" t="n">
        <f aca="false">EffDt</f>
        <v>37203</v>
      </c>
      <c r="I11" s="132" t="n">
        <f aca="false">EffDt</f>
        <v>37203</v>
      </c>
      <c r="J11" s="133" t="n">
        <f aca="false">EffDt</f>
        <v>37203</v>
      </c>
      <c r="K11" s="132" t="n">
        <f aca="false">EffDt</f>
        <v>37203</v>
      </c>
      <c r="L11" s="132" t="n">
        <f aca="false">EffDt</f>
        <v>37203</v>
      </c>
      <c r="M11" s="132" t="n">
        <f aca="false">EffDt</f>
        <v>37203</v>
      </c>
      <c r="N11" s="132" t="n">
        <f aca="false">EffDt</f>
        <v>37203</v>
      </c>
      <c r="O11" s="132" t="n">
        <f aca="false">EffDt</f>
        <v>37203</v>
      </c>
      <c r="P11" s="132" t="n">
        <f aca="false">EffDt</f>
        <v>37203</v>
      </c>
      <c r="Q11" s="132" t="n">
        <f aca="false">EffDt</f>
        <v>37203</v>
      </c>
      <c r="R11" s="132" t="n">
        <f aca="false">EffDt</f>
        <v>37203</v>
      </c>
      <c r="S11" s="132" t="n">
        <f aca="false">EffDt</f>
        <v>37203</v>
      </c>
      <c r="T11" s="132" t="n">
        <f aca="false">EffDt</f>
        <v>37203</v>
      </c>
      <c r="U11" s="132" t="n">
        <f aca="false">EffDt</f>
        <v>37203</v>
      </c>
      <c r="V11" s="132" t="n">
        <f aca="false">EffDt</f>
        <v>37203</v>
      </c>
      <c r="W11" s="132" t="n">
        <f aca="false">EffDt</f>
        <v>37203</v>
      </c>
      <c r="X11" s="133" t="n">
        <f aca="false">EffDt</f>
        <v>37203</v>
      </c>
      <c r="Y11" s="132" t="n">
        <f aca="false">EffDt</f>
        <v>37203</v>
      </c>
      <c r="Z11" s="132" t="n">
        <f aca="false">EffDt</f>
        <v>37203</v>
      </c>
      <c r="AA11" s="132" t="n">
        <f aca="false">EffDt</f>
        <v>37203</v>
      </c>
      <c r="AB11" s="132" t="n">
        <f aca="false">EffDt</f>
        <v>37203</v>
      </c>
      <c r="AC11" s="132" t="n">
        <f aca="false">EffDt</f>
        <v>37203</v>
      </c>
      <c r="AD11" s="132" t="n">
        <f aca="false">EffDt</f>
        <v>37203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-0.0013194160883172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-0.0013192949279224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-0.0013191924150035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-0.0013190861061789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-0.0013189808735305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-0.0013189085833303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-0.001318853724392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-0.0013188401378677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-0.0013188608869129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-0.0013188738921738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0.05</v>
      </c>
      <c r="L27" s="125" t="n">
        <v>-0.0013188999993213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0.05</v>
      </c>
      <c r="L28" s="125" t="n">
        <v>-0.001318948311624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0.05</v>
      </c>
      <c r="L29" s="125" t="n">
        <v>0.005275803443097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0.05</v>
      </c>
      <c r="L30" s="125" t="n">
        <v>0.0052757196240766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0.05</v>
      </c>
      <c r="L31" s="125" t="n">
        <v>0.0052756734068173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0.0016486947329495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0.0016488027533202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0.0016489365647928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0.0016491278991373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0.0016494127790701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0.0016497304170329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0.0016500654898224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0.0052814049916191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0.0052823641112026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0.0052833293555085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0.0052843389103713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0.0052853443704185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0.0016519122206719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0.0016520370453145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0.0016521703822633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0.0016522354325683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0.0016522253923325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0.0016522105232857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0.0016521082897525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0.0052861141647231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0.0052871617182619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0.0052886363928795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0.0052900040264147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0.0052912907945843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0.0016538327173172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0.0016539958784095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0.0016541680841693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0.0016542482951994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0.0016542420221946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0.0016542311100481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0.0016541570697005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0.0052926264276496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0.0052919335578327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0.0052906137445898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0.0052881848656737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0.0052859018623311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0.0016510236570861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0.0016501987004967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0.0016493145290837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0.0016484282491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0.0016474808427223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0.0016465014052639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0.0016455231334385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0.0052623388220752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0.0052615170021643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0.0052611442611924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0.0052607696464772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0.0052604296750422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0.0016437660927234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0.0016436511675548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0.0016435318365483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0.0016434157987484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0.0016432953185844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0.0016431742548535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0.0016430565410451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0.0052573898555391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0.0052570096196839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0.0052566148756337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0.0052562182687851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0.0052558455639036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0.0016423266732222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0.0016422050886548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0.0016420788796674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0.0016419561890507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0.0016418288377187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0.0016417009062911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0.0016415765496355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0.0052526319283136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0.0052503484665373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0.0052470996234712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0.0052437846798305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0.0052407338408108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0.0016366542151761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0.0016355942430198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0.0016344787894537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0.0016333798634497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0.0016322242501964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0.001631048300193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0.001629890967564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0.0052117604667982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0.0052079338332307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0.005203916248147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0.0051998343931964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0.0051960924570128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0.0016224652360243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0.0016211749810129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0.001619822164698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0.0016184941178152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0.001617102359184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0.0016156908951649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0.0016143062548937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0.0051611397962376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0.005156589752823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0.0051518267368046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0.0051470016041503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0.0051425901931513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0.0016055148077716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0.0016040016959913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0.0016024192877437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0.0016008697336915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0.0015992497933453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0.0015976108761773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0.00159600682114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0.0051018584199367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0.0050994111446332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0.0050973982063607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0.0050953775054261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0.0050934801541658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0.0015910763934706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0.0015904584594951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0.0015898175539313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0.0015891950286743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0.00158854938534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0.0015879013393265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0.0015872719135654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0.0050771812789397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0.0050751525268243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0.0050730486276395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0.0050709370940698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0.0050690233497547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0.0015834054115173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0.0015827601960317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0.0015820911393733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0.0015814414097492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0.0015807676952681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0.0015800916189159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0.0015794351059877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0.0050520140556828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0.0050498988750989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0.0050477057964576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0.0050455052158978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0.005043511156215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0.0015754051029631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0.001574733074242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0.0015740363517505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0.0015733598886971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0.0015726585910749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0.0015719549737778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0.0015712718486074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0.0050258037678204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0.0050236036869243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0.00502132301224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0.0050190349724795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0.0050169620353117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0.0050146600108256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0.0050124252652883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0.0050101088272518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0.0050078601554513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0.0050055293500786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0.0050031912610566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0.0050009216705817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0.0049985692843537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0.0049962858804823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0.0049939192438305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0.00499154538316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0.0049893181456162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0.0049869303375704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0.0049846127113287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0.0049822107704015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0.0049798794901625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0.0049774634639108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0.0049750402978387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0.0049726885120026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0.0049702513327439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0.0049701800096293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0.004970720417575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0.0049712858328687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0.0049718180306085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0.0049724310598229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0.0049730481441262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0.0049737104302167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0.0049743751977192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0.0049750867729354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0.0049758234100045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0.0049765601557078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0.0049773461359849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0.0049781306519284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0.0049789660148856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0.0049798264900103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0.0049806252871991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0.0049815335880338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0.0049824365311279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0.00498339432477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0.0049843451877358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0.0049853525237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0.0049863850568134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0.004987408286555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0.0049884904421512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0.0049895617207769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0.0049906935556484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0.0049918506600615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0.004992917519474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0.0049941227615045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0.0049953132292434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0.0049965683036627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0.0049978070283232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0.0049991120020605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0.0050004423610553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0.0050017539927433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0.0050031343575409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0.0050044944175294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0.0050059248624181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0.0050073807872579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0.005008765866647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0.0050102711656285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0.0050117522245482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0.0050133078015609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0.0050148375572161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0.0050164434968635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0.0050180750640107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0.0050196784224209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0.0050213604854227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0.0050230127549754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19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16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f aca="false">AG7</f>
        <v>37257</v>
      </c>
      <c r="H8" s="154" t="n">
        <f aca="false">AH7</f>
        <v>37288</v>
      </c>
      <c r="I8" s="153" t="s">
        <v>167</v>
      </c>
      <c r="J8" s="154" t="n">
        <f aca="false">AI7</f>
        <v>37316</v>
      </c>
      <c r="K8" s="154" t="n">
        <f aca="false">AJ7</f>
        <v>37347</v>
      </c>
      <c r="L8" s="154" t="n">
        <f aca="false">AK7</f>
        <v>37377</v>
      </c>
      <c r="M8" s="154" t="n">
        <f aca="false">AL7</f>
        <v>37408</v>
      </c>
      <c r="N8" s="155" t="s">
        <v>168</v>
      </c>
      <c r="O8" s="151" t="s">
        <v>169</v>
      </c>
      <c r="P8" s="154" t="n">
        <f aca="false">AM7</f>
        <v>37438</v>
      </c>
      <c r="Q8" s="154" t="n">
        <f aca="false">AN7</f>
        <v>37469</v>
      </c>
      <c r="R8" s="154" t="n">
        <f aca="false">AO7</f>
        <v>37500</v>
      </c>
      <c r="S8" s="151" t="s">
        <v>170</v>
      </c>
      <c r="T8" s="154" t="n">
        <f aca="false">AP7</f>
        <v>37530</v>
      </c>
      <c r="U8" s="154" t="n">
        <f aca="false">AQ7</f>
        <v>37561</v>
      </c>
      <c r="V8" s="154" t="n">
        <f aca="false">AR7</f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f aca="false">'[6]Power Desk Daily Price'!$AC9</f>
        <v>26.8947368421053</v>
      </c>
      <c r="D9" s="159" t="n">
        <f aca="true">IF(ISERROR((AVERAGE(OFFSET('[6]Curve Summary'!$D$6,20,0,7,1))*7+18*'[6]Curve Summary Backup'!$D$38)/25),'[6]Curve Summary Backup'!$D$38,(AVERAGE(OFFSET('[6]Curve Summary'!$D$6,20,0,7,1))*7+18*'[6]Curve Summary Backup'!$D$38)/25)</f>
        <v>34.75</v>
      </c>
      <c r="E9" s="160" t="n">
        <f aca="false">(C9*C$5+D9*D$5)/(SUM(C$5:D$5))</f>
        <v>31.2587719298246</v>
      </c>
      <c r="F9" s="159" t="n">
        <f aca="false">AVERAGE(G9:H9)</f>
        <v>34.7</v>
      </c>
      <c r="G9" s="159" t="n">
        <f aca="false">AG9</f>
        <v>35.15</v>
      </c>
      <c r="H9" s="159" t="n">
        <f aca="false">AH9</f>
        <v>34.25</v>
      </c>
      <c r="I9" s="159" t="n">
        <f aca="false">AVERAGE(J9:K9)</f>
        <v>31.125</v>
      </c>
      <c r="J9" s="159" t="n">
        <f aca="false">AI9</f>
        <v>33.25</v>
      </c>
      <c r="K9" s="159" t="n">
        <f aca="false">AJ9</f>
        <v>29</v>
      </c>
      <c r="L9" s="159" t="n">
        <f aca="false">AK9</f>
        <v>27</v>
      </c>
      <c r="M9" s="159" t="n">
        <f aca="false">AL9</f>
        <v>29</v>
      </c>
      <c r="N9" s="159" t="n">
        <f aca="false">AVERAGE(K9:M9)</f>
        <v>28.3333333333333</v>
      </c>
      <c r="O9" s="159" t="n">
        <f aca="false">AVERAGE(P9:R9)</f>
        <v>45.8333333333333</v>
      </c>
      <c r="P9" s="161" t="n">
        <f aca="false">AM9</f>
        <v>43.5</v>
      </c>
      <c r="Q9" s="159" t="n">
        <f aca="false">AN9</f>
        <v>51</v>
      </c>
      <c r="R9" s="159" t="n">
        <f aca="false">AO9</f>
        <v>43</v>
      </c>
      <c r="S9" s="159" t="n">
        <f aca="false">AVERAGE(T9:V9)</f>
        <v>38</v>
      </c>
      <c r="T9" s="159" t="n">
        <f aca="false">AP9</f>
        <v>39</v>
      </c>
      <c r="U9" s="159" t="n">
        <f aca="false">AQ9</f>
        <v>37</v>
      </c>
      <c r="V9" s="159" t="n">
        <f aca="false">AR9</f>
        <v>38</v>
      </c>
      <c r="W9" s="160" t="n">
        <f aca="false">SUM(AG28:AR28)/SUM($AG$5:$AR$5)</f>
        <v>36.6374509803922</v>
      </c>
      <c r="X9" s="159" t="n">
        <f aca="false">SUM(AS28:BD28)/SUM($AS$5:$BD$5)</f>
        <v>40.7264705882353</v>
      </c>
      <c r="Y9" s="159" t="n">
        <f aca="false">SUM(BE28:BR28)/SUM($BE$5:$BR$5)</f>
        <v>41.2552013422819</v>
      </c>
      <c r="Z9" s="159" t="n">
        <f aca="false">SUM(BQ28:CB28)/SUM($BQ$5:$CB$5)</f>
        <v>41.4571764705882</v>
      </c>
      <c r="AA9" s="159" t="n">
        <f aca="false">SUM(CC28:DX28)/SUM($CC$5:$DX$5)</f>
        <v>42.5296176470588</v>
      </c>
      <c r="AB9" s="162" t="n">
        <f aca="false">SUM(DY28:EJ28)/SUM($DY$5:$EJ$5)</f>
        <v>43.736015625</v>
      </c>
      <c r="AC9" s="163" t="n">
        <f aca="false">(C9*C$5+D9*D$5+SUM(AG28:EJ28))/(SUM(C$5:D$5)+SUM($AG$5:$EJ$5))</f>
        <v>41.3711335858928</v>
      </c>
      <c r="AD9" s="164"/>
      <c r="AE9" s="164"/>
      <c r="AF9" s="165"/>
      <c r="AG9" s="161" t="n">
        <f aca="false">VLOOKUP(AG$7,'[6]Curve Summary'!$A$7:$AG$161,4)</f>
        <v>35.15</v>
      </c>
      <c r="AH9" s="161" t="n">
        <f aca="false">VLOOKUP(AH$7,'[6]Curve Summary'!$A$7:$AG$161,4)</f>
        <v>34.25</v>
      </c>
      <c r="AI9" s="161" t="n">
        <f aca="false">VLOOKUP(AI$7,'[6]Curve Summary'!$A$7:$AG$161,4)</f>
        <v>33.25</v>
      </c>
      <c r="AJ9" s="161" t="n">
        <f aca="false">VLOOKUP(AJ$7,'[6]Curve Summary'!$A$7:$AG$161,4)</f>
        <v>29</v>
      </c>
      <c r="AK9" s="161" t="n">
        <f aca="false">VLOOKUP(AK$7,'[6]Curve Summary'!$A$7:$AG$161,4)</f>
        <v>27</v>
      </c>
      <c r="AL9" s="161" t="n">
        <f aca="false">VLOOKUP(AL$7,'[6]Curve Summary'!$A$7:$AG$161,4)</f>
        <v>29</v>
      </c>
      <c r="AM9" s="161" t="n">
        <f aca="false">VLOOKUP(AM$7,'[6]Curve Summary'!$A$7:$AG$161,4)</f>
        <v>43.5</v>
      </c>
      <c r="AN9" s="161" t="n">
        <f aca="false">VLOOKUP(AN$7,'[6]Curve Summary'!$A$7:$AG$161,4)</f>
        <v>51</v>
      </c>
      <c r="AO9" s="161" t="n">
        <f aca="false">VLOOKUP(AO$7,'[6]Curve Summary'!$A$7:$AG$161,4)</f>
        <v>43</v>
      </c>
      <c r="AP9" s="161" t="n">
        <f aca="false">VLOOKUP(AP$7,'[6]Curve Summary'!$A$7:$AG$161,4)</f>
        <v>39</v>
      </c>
      <c r="AQ9" s="161" t="n">
        <f aca="false">VLOOKUP(AQ$7,'[6]Curve Summary'!$A$7:$AG$161,4)</f>
        <v>37</v>
      </c>
      <c r="AR9" s="161" t="n">
        <f aca="false">VLOOKUP(AR$7,'[6]Curve Summary'!$A$7:$AG$161,4)</f>
        <v>38</v>
      </c>
      <c r="AS9" s="161" t="n">
        <f aca="false">VLOOKUP(AS$7,'[6]Curve Summary'!$A$7:$AG$161,4)</f>
        <v>42.75</v>
      </c>
      <c r="AT9" s="161" t="n">
        <f aca="false">VLOOKUP(AT$7,'[6]Curve Summary'!$A$7:$AG$161,4)</f>
        <v>41</v>
      </c>
      <c r="AU9" s="161" t="n">
        <f aca="false">VLOOKUP(AU$7,'[6]Curve Summary'!$A$7:$AG$161,4)</f>
        <v>36.75</v>
      </c>
      <c r="AV9" s="161" t="n">
        <f aca="false">VLOOKUP(AV$7,'[6]Curve Summary'!$A$7:$AG$161,4)</f>
        <v>33.75</v>
      </c>
      <c r="AW9" s="161" t="n">
        <f aca="false">VLOOKUP(AW$7,'[6]Curve Summary'!$A$7:$AG$161,4)</f>
        <v>29.75</v>
      </c>
      <c r="AX9" s="161" t="n">
        <f aca="false">VLOOKUP(AX$7,'[6]Curve Summary'!$A$7:$AG$161,4)</f>
        <v>30.75</v>
      </c>
      <c r="AY9" s="161" t="n">
        <f aca="false">VLOOKUP(AY$7,'[6]Curve Summary'!$A$7:$AG$161,4)</f>
        <v>49.75</v>
      </c>
      <c r="AZ9" s="161" t="n">
        <f aca="false">VLOOKUP(AZ$7,'[6]Curve Summary'!$A$7:$AG$161,4)</f>
        <v>57.25</v>
      </c>
      <c r="BA9" s="161" t="n">
        <f aca="false">VLOOKUP(BA$7,'[6]Curve Summary'!$A$7:$AG$161,4)</f>
        <v>47.25</v>
      </c>
      <c r="BB9" s="161" t="n">
        <f aca="false">VLOOKUP(BB$7,'[6]Curve Summary'!$A$7:$AG$161,4)</f>
        <v>42.25</v>
      </c>
      <c r="BC9" s="161" t="n">
        <f aca="false">VLOOKUP(BC$7,'[6]Curve Summary'!$A$7:$AG$161,4)</f>
        <v>38.25</v>
      </c>
      <c r="BD9" s="161" t="n">
        <f aca="false">VLOOKUP(BD$7,'[6]Curve Summary'!$A$7:$AG$161,4)</f>
        <v>38.75</v>
      </c>
      <c r="BE9" s="161" t="n">
        <f aca="false">VLOOKUP(BE$7,'[6]Curve Summary'!$A$7:$AG$161,4)</f>
        <v>42.86</v>
      </c>
      <c r="BF9" s="161" t="n">
        <f aca="false">VLOOKUP(BF$7,'[6]Curve Summary'!$A$7:$AG$161,4)</f>
        <v>41.36</v>
      </c>
      <c r="BG9" s="161" t="n">
        <f aca="false">VLOOKUP(BG$7,'[6]Curve Summary'!$A$7:$AG$161,4)</f>
        <v>37.71</v>
      </c>
      <c r="BH9" s="161" t="n">
        <f aca="false">VLOOKUP(BH$7,'[6]Curve Summary'!$A$7:$AG$161,4)</f>
        <v>35.13</v>
      </c>
      <c r="BI9" s="161" t="n">
        <f aca="false">VLOOKUP(BI$7,'[6]Curve Summary'!$A$7:$AG$161,4)</f>
        <v>31.7</v>
      </c>
      <c r="BJ9" s="161" t="n">
        <f aca="false">VLOOKUP(BJ$7,'[6]Curve Summary'!$A$7:$AG$161,4)</f>
        <v>32.56</v>
      </c>
      <c r="BK9" s="161" t="n">
        <f aca="false">VLOOKUP(BK$7,'[6]Curve Summary'!$A$7:$AG$161,4)</f>
        <v>48.87</v>
      </c>
      <c r="BL9" s="161" t="n">
        <f aca="false">VLOOKUP(BL$7,'[6]Curve Summary'!$A$7:$AG$161,4)</f>
        <v>55.31</v>
      </c>
      <c r="BM9" s="161" t="n">
        <f aca="false">VLOOKUP(BM$7,'[6]Curve Summary'!$A$7:$AG$161,4)</f>
        <v>46.72</v>
      </c>
      <c r="BN9" s="161" t="n">
        <f aca="false">VLOOKUP(BN$7,'[6]Curve Summary'!$A$7:$AG$161,4)</f>
        <v>42.43</v>
      </c>
      <c r="BO9" s="161" t="n">
        <f aca="false">VLOOKUP(BO$7,'[6]Curve Summary'!$A$7:$AG$161,4)</f>
        <v>39</v>
      </c>
      <c r="BP9" s="161" t="n">
        <f aca="false">VLOOKUP(BP$7,'[6]Curve Summary'!$A$7:$AG$161,4)</f>
        <v>39.43</v>
      </c>
      <c r="BQ9" s="161" t="n">
        <f aca="false">VLOOKUP(BQ$7,'[6]Curve Summary'!$A$7:$AG$161,4)</f>
        <v>42.95</v>
      </c>
      <c r="BR9" s="161" t="n">
        <f aca="false">VLOOKUP(BR$7,'[6]Curve Summary'!$A$7:$AG$161,4)</f>
        <v>41.66</v>
      </c>
      <c r="BS9" s="161" t="n">
        <f aca="false">VLOOKUP(BS$7,'[6]Curve Summary'!$A$7:$AG$161,4)</f>
        <v>38.54</v>
      </c>
      <c r="BT9" s="161" t="n">
        <f aca="false">VLOOKUP(BT$7,'[6]Curve Summary'!$A$7:$AG$161,4)</f>
        <v>36.33</v>
      </c>
      <c r="BU9" s="161" t="n">
        <f aca="false">VLOOKUP(BU$7,'[6]Curve Summary'!$A$7:$AG$161,4)</f>
        <v>33.39</v>
      </c>
      <c r="BV9" s="161" t="n">
        <f aca="false">VLOOKUP(BV$7,'[6]Curve Summary'!$A$7:$AG$161,4)</f>
        <v>34.13</v>
      </c>
      <c r="BW9" s="161" t="n">
        <f aca="false">VLOOKUP(BW$7,'[6]Curve Summary'!$A$7:$AG$161,4)</f>
        <v>48.11</v>
      </c>
      <c r="BX9" s="161" t="n">
        <f aca="false">VLOOKUP(BX$7,'[6]Curve Summary'!$A$7:$AG$161,4)</f>
        <v>53.63</v>
      </c>
      <c r="BY9" s="161" t="n">
        <f aca="false">VLOOKUP(BY$7,'[6]Curve Summary'!$A$7:$AG$161,4)</f>
        <v>46.27</v>
      </c>
      <c r="BZ9" s="161" t="n">
        <f aca="false">VLOOKUP(BZ$7,'[6]Curve Summary'!$A$7:$AG$161,4)</f>
        <v>42.6</v>
      </c>
      <c r="CA9" s="161" t="n">
        <f aca="false">VLOOKUP(CA$7,'[6]Curve Summary'!$A$7:$AG$161,4)</f>
        <v>39.65</v>
      </c>
      <c r="CB9" s="161" t="n">
        <f aca="false">VLOOKUP(CB$7,'[6]Curve Summary'!$A$7:$AG$161,4)</f>
        <v>40.02</v>
      </c>
      <c r="CC9" s="161" t="n">
        <f aca="false">VLOOKUP(CC$7,'[6]Curve Summary'!$A$7:$AG$161,4)</f>
        <v>43.21</v>
      </c>
      <c r="CD9" s="161" t="n">
        <f aca="false">VLOOKUP(CD$7,'[6]Curve Summary'!$A$7:$AG$161,4)</f>
        <v>42.04</v>
      </c>
      <c r="CE9" s="161" t="n">
        <f aca="false">VLOOKUP(CE$7,'[6]Curve Summary'!$A$7:$AG$161,4)</f>
        <v>39.2</v>
      </c>
      <c r="CF9" s="161" t="n">
        <f aca="false">VLOOKUP(CF$7,'[6]Curve Summary'!$A$7:$AG$161,4)</f>
        <v>37.2</v>
      </c>
      <c r="CG9" s="161" t="n">
        <f aca="false">VLOOKUP(CG$7,'[6]Curve Summary'!$A$7:$AG$161,4)</f>
        <v>34.52</v>
      </c>
      <c r="CH9" s="161" t="n">
        <f aca="false">VLOOKUP(CH$7,'[6]Curve Summary'!$A$7:$AG$161,4)</f>
        <v>35.19</v>
      </c>
      <c r="CI9" s="161" t="n">
        <f aca="false">VLOOKUP(CI$7,'[6]Curve Summary'!$A$7:$AG$161,4)</f>
        <v>47.9</v>
      </c>
      <c r="CJ9" s="161" t="n">
        <f aca="false">VLOOKUP(CJ$7,'[6]Curve Summary'!$A$7:$AG$161,4)</f>
        <v>52.92</v>
      </c>
      <c r="CK9" s="161" t="n">
        <f aca="false">VLOOKUP(CK$7,'[6]Curve Summary'!$A$7:$AG$161,4)</f>
        <v>46.23</v>
      </c>
      <c r="CL9" s="161" t="n">
        <f aca="false">VLOOKUP(CL$7,'[6]Curve Summary'!$A$7:$AG$161,4)</f>
        <v>42.89</v>
      </c>
      <c r="CM9" s="161" t="n">
        <f aca="false">VLOOKUP(CM$7,'[6]Curve Summary'!$A$7:$AG$161,4)</f>
        <v>40.22</v>
      </c>
      <c r="CN9" s="161" t="n">
        <f aca="false">VLOOKUP(CN$7,'[6]Curve Summary'!$A$7:$AG$161,4)</f>
        <v>40.56</v>
      </c>
      <c r="CO9" s="161" t="n">
        <f aca="false">VLOOKUP(CO$7,'[6]Curve Summary'!$A$7:$AG$161,4)</f>
        <v>43.47</v>
      </c>
      <c r="CP9" s="161" t="n">
        <f aca="false">VLOOKUP(CP$7,'[6]Curve Summary'!$A$7:$AG$161,4)</f>
        <v>42.42</v>
      </c>
      <c r="CQ9" s="161" t="n">
        <f aca="false">VLOOKUP(CQ$7,'[6]Curve Summary'!$A$7:$AG$161,4)</f>
        <v>39.84</v>
      </c>
      <c r="CR9" s="161" t="n">
        <f aca="false">VLOOKUP(CR$7,'[6]Curve Summary'!$A$7:$AG$161,4)</f>
        <v>38.02</v>
      </c>
      <c r="CS9" s="161" t="n">
        <f aca="false">VLOOKUP(CS$7,'[6]Curve Summary'!$A$7:$AG$161,4)</f>
        <v>35.59</v>
      </c>
      <c r="CT9" s="161" t="n">
        <f aca="false">VLOOKUP(CT$7,'[6]Curve Summary'!$A$7:$AG$161,4)</f>
        <v>36.2</v>
      </c>
      <c r="CU9" s="161" t="n">
        <f aca="false">VLOOKUP(CU$7,'[6]Curve Summary'!$A$7:$AG$161,4)</f>
        <v>47.75</v>
      </c>
      <c r="CV9" s="161" t="n">
        <f aca="false">VLOOKUP(CV$7,'[6]Curve Summary'!$A$7:$AG$161,4)</f>
        <v>52.31</v>
      </c>
      <c r="CW9" s="161" t="n">
        <f aca="false">VLOOKUP(CW$7,'[6]Curve Summary'!$A$7:$AG$161,4)</f>
        <v>46.24</v>
      </c>
      <c r="CX9" s="161" t="n">
        <f aca="false">VLOOKUP(CX$7,'[6]Curve Summary'!$A$7:$AG$161,4)</f>
        <v>43.2</v>
      </c>
      <c r="CY9" s="161" t="n">
        <f aca="false">VLOOKUP(CY$7,'[6]Curve Summary'!$A$7:$AG$161,4)</f>
        <v>40.78</v>
      </c>
      <c r="CZ9" s="161" t="n">
        <f aca="false">VLOOKUP(CZ$7,'[6]Curve Summary'!$A$7:$AG$161,4)</f>
        <v>41.08</v>
      </c>
      <c r="DA9" s="161" t="n">
        <f aca="false">VLOOKUP(DA$7,'[6]Curve Summary'!$A$7:$AG$161,4)</f>
        <v>43.89</v>
      </c>
      <c r="DB9" s="161" t="n">
        <f aca="false">VLOOKUP(DB$7,'[6]Curve Summary'!$A$7:$AG$161,4)</f>
        <v>42.9</v>
      </c>
      <c r="DC9" s="161" t="n">
        <f aca="false">VLOOKUP(DC$7,'[6]Curve Summary'!$A$7:$AG$161,4)</f>
        <v>40.5</v>
      </c>
      <c r="DD9" s="161" t="n">
        <f aca="false">VLOOKUP(DD$7,'[6]Curve Summary'!$A$7:$AG$161,4)</f>
        <v>38.81</v>
      </c>
      <c r="DE9" s="161" t="n">
        <f aca="false">VLOOKUP(DE$7,'[6]Curve Summary'!$A$7:$AG$161,4)</f>
        <v>36.55</v>
      </c>
      <c r="DF9" s="161" t="n">
        <f aca="false">VLOOKUP(DF$7,'[6]Curve Summary'!$A$7:$AG$161,4)</f>
        <v>37.12</v>
      </c>
      <c r="DG9" s="161" t="n">
        <f aca="false">VLOOKUP(DG$7,'[6]Curve Summary'!$A$7:$AG$161,4)</f>
        <v>47.87</v>
      </c>
      <c r="DH9" s="161" t="n">
        <f aca="false">VLOOKUP(DH$7,'[6]Curve Summary'!$A$7:$AG$161,4)</f>
        <v>52.11</v>
      </c>
      <c r="DI9" s="161" t="n">
        <f aca="false">VLOOKUP(DI$7,'[6]Curve Summary'!$A$7:$AG$161,4)</f>
        <v>46.46</v>
      </c>
      <c r="DJ9" s="161" t="n">
        <f aca="false">VLOOKUP(DJ$7,'[6]Curve Summary'!$A$7:$AG$161,4)</f>
        <v>43.64</v>
      </c>
      <c r="DK9" s="161" t="n">
        <f aca="false">VLOOKUP(DK$7,'[6]Curve Summary'!$A$7:$AG$161,4)</f>
        <v>41.38</v>
      </c>
      <c r="DL9" s="161" t="n">
        <f aca="false">VLOOKUP(DL$7,'[6]Curve Summary'!$A$7:$AG$161,4)</f>
        <v>41.67</v>
      </c>
      <c r="DM9" s="161" t="n">
        <f aca="false">VLOOKUP(DM$7,'[6]Curve Summary'!$A$7:$AG$161,4)</f>
        <v>44.3</v>
      </c>
      <c r="DN9" s="161" t="n">
        <f aca="false">VLOOKUP(DN$7,'[6]Curve Summary'!$A$7:$AG$161,4)</f>
        <v>43.39</v>
      </c>
      <c r="DO9" s="161" t="n">
        <f aca="false">VLOOKUP(DO$7,'[6]Curve Summary'!$A$7:$AG$161,4)</f>
        <v>41.15</v>
      </c>
      <c r="DP9" s="161" t="n">
        <f aca="false">VLOOKUP(DP$7,'[6]Curve Summary'!$A$7:$AG$161,4)</f>
        <v>39.58</v>
      </c>
      <c r="DQ9" s="161" t="n">
        <f aca="false">VLOOKUP(DQ$7,'[6]Curve Summary'!$A$7:$AG$161,4)</f>
        <v>37.48</v>
      </c>
      <c r="DR9" s="161" t="n">
        <f aca="false">VLOOKUP(DR$7,'[6]Curve Summary'!$A$7:$AG$161,4)</f>
        <v>38.01</v>
      </c>
      <c r="DS9" s="161" t="n">
        <f aca="false">VLOOKUP(DS$7,'[6]Curve Summary'!$A$7:$AG$161,4)</f>
        <v>48.01</v>
      </c>
      <c r="DT9" s="161" t="n">
        <f aca="false">VLOOKUP(DT$7,'[6]Curve Summary'!$A$7:$AG$161,4)</f>
        <v>51.97</v>
      </c>
      <c r="DU9" s="161" t="n">
        <f aca="false">VLOOKUP(DU$7,'[6]Curve Summary'!$A$7:$AG$161,4)</f>
        <v>46.71</v>
      </c>
      <c r="DV9" s="161" t="n">
        <f aca="false">VLOOKUP(DV$7,'[6]Curve Summary'!$A$7:$AG$161,4)</f>
        <v>44.08</v>
      </c>
      <c r="DW9" s="161" t="n">
        <f aca="false">VLOOKUP(DW$7,'[6]Curve Summary'!$A$7:$AG$161,4)</f>
        <v>41.98</v>
      </c>
      <c r="DX9" s="161" t="n">
        <f aca="false">VLOOKUP(DX$7,'[6]Curve Summary'!$A$7:$AG$161,4)</f>
        <v>42.24</v>
      </c>
      <c r="DY9" s="161" t="n">
        <f aca="false">VLOOKUP(DY$7,'[6]Curve Summary'!$A$7:$AG$161,4)</f>
        <v>44.73</v>
      </c>
      <c r="DZ9" s="161" t="n">
        <f aca="false">VLOOKUP(DZ$7,'[6]Curve Summary'!$A$7:$AG$161,4)</f>
        <v>43.88</v>
      </c>
      <c r="EA9" s="161" t="n">
        <f aca="false">VLOOKUP(EA$7,'[6]Curve Summary'!$A$7:$AG$161,4)</f>
        <v>41.8</v>
      </c>
      <c r="EB9" s="161" t="n">
        <f aca="false">VLOOKUP(EB$7,'[6]Curve Summary'!$A$7:$AG$161,4)</f>
        <v>40.33</v>
      </c>
      <c r="EC9" s="161" t="n">
        <f aca="false">VLOOKUP(EC$7,'[6]Curve Summary'!$A$7:$AG$161,4)</f>
        <v>38.38</v>
      </c>
      <c r="ED9" s="161" t="n">
        <f aca="false">VLOOKUP(ED$7,'[6]Curve Summary'!$A$7:$AG$161,4)</f>
        <v>38.87</v>
      </c>
      <c r="EE9" s="161" t="n">
        <f aca="false">VLOOKUP(EE$7,'[6]Curve Summary'!$A$7:$AG$161,4)</f>
        <v>48.18</v>
      </c>
      <c r="EF9" s="161" t="n">
        <f aca="false">VLOOKUP(EF$7,'[6]Curve Summary'!$A$7:$AG$161,4)</f>
        <v>51.86</v>
      </c>
      <c r="EG9" s="161" t="n">
        <f aca="false">VLOOKUP(EG$7,'[6]Curve Summary'!$A$7:$AG$161,4)</f>
        <v>46.97</v>
      </c>
      <c r="EH9" s="161" t="n">
        <f aca="false">VLOOKUP(EH$7,'[6]Curve Summary'!$A$7:$AG$161,4)</f>
        <v>44.52</v>
      </c>
      <c r="EI9" s="161" t="n">
        <f aca="false">VLOOKUP(EI$7,'[6]Curve Summary'!$A$7:$AG$161,4)</f>
        <v>42.57</v>
      </c>
      <c r="EJ9" s="161" t="n">
        <f aca="false">VLOOKUP(EJ$7,'[6]Curve Summary'!$A$7:$AG$161,4)</f>
        <v>42.82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f aca="false">'[6]Power Desk Daily Price'!$AC10</f>
        <v>29.4473684210526</v>
      </c>
      <c r="D10" s="161" t="n">
        <f aca="true">IF(ISERROR((AVERAGE(OFFSET('[6]Curve Summary'!$C$6,20,0,7,1))*7+18*'[6]Curve Summary Backup'!$C$38)/25),'[6]Curve Summary Backup'!$C$38,(AVERAGE(OFFSET('[6]Curve Summary'!$C$6,20,0,7,1))*7+18*'[6]Curve Summary Backup'!$C$38)/25)</f>
        <v>35.25</v>
      </c>
      <c r="E10" s="168" t="n">
        <f aca="false">(C10*C$5+D10*D$5)/(SUM(C$5:D$5))</f>
        <v>32.6710526315789</v>
      </c>
      <c r="F10" s="161" t="n">
        <f aca="false">AVERAGE(G10:H10)</f>
        <v>34.65</v>
      </c>
      <c r="G10" s="161" t="n">
        <f aca="false">AG10</f>
        <v>35.15</v>
      </c>
      <c r="H10" s="161" t="n">
        <f aca="false">AH10</f>
        <v>34.15</v>
      </c>
      <c r="I10" s="161" t="n">
        <f aca="false">AVERAGE(J10:K10)</f>
        <v>32.125</v>
      </c>
      <c r="J10" s="161" t="n">
        <f aca="false">AI10</f>
        <v>33.25</v>
      </c>
      <c r="K10" s="161" t="n">
        <f aca="false">AJ10</f>
        <v>31</v>
      </c>
      <c r="L10" s="161" t="n">
        <f aca="false">AK10</f>
        <v>29.5</v>
      </c>
      <c r="M10" s="161" t="n">
        <f aca="false">AL10</f>
        <v>31.5</v>
      </c>
      <c r="N10" s="161" t="n">
        <f aca="false">AVERAGE(K10:M10)</f>
        <v>30.6666666666667</v>
      </c>
      <c r="O10" s="161" t="n">
        <f aca="false">AVERAGE(P10:R10)</f>
        <v>48.8333333333333</v>
      </c>
      <c r="P10" s="161" t="n">
        <f aca="false">AM10</f>
        <v>46.5</v>
      </c>
      <c r="Q10" s="161" t="n">
        <f aca="false">AN10</f>
        <v>53.5</v>
      </c>
      <c r="R10" s="161" t="n">
        <f aca="false">AO10</f>
        <v>46.5</v>
      </c>
      <c r="S10" s="161" t="n">
        <f aca="false">AVERAGE(T10:V10)</f>
        <v>38</v>
      </c>
      <c r="T10" s="161" t="n">
        <f aca="false">AP10</f>
        <v>39</v>
      </c>
      <c r="U10" s="161" t="n">
        <f aca="false">AQ10</f>
        <v>37</v>
      </c>
      <c r="V10" s="161" t="n">
        <f aca="false">AR10</f>
        <v>38</v>
      </c>
      <c r="W10" s="168" t="n">
        <f aca="false">SUM(AG29:AR29)/SUM($AG$5:$AR$5)</f>
        <v>37.9629411764706</v>
      </c>
      <c r="X10" s="161" t="n">
        <f aca="false">SUM(AS29:BD29)/SUM($AS$5:$BD$5)</f>
        <v>43.0323529411765</v>
      </c>
      <c r="Y10" s="161" t="n">
        <f aca="false">SUM(BE29:BR29)/SUM($BE$5:$BR$5)</f>
        <v>43.3708389261745</v>
      </c>
      <c r="Z10" s="161" t="n">
        <f aca="false">SUM(BQ29:CB29)/SUM($BQ$5:$CB$5)</f>
        <v>43.756862745098</v>
      </c>
      <c r="AA10" s="161" t="n">
        <f aca="false">SUM(CC29:DX29)/SUM($CC$5:$DX$5)</f>
        <v>45.6539901960784</v>
      </c>
      <c r="AB10" s="169" t="n">
        <f aca="false">SUM(DY29:EJ29)/SUM($DY$5:$EJ$5)</f>
        <v>47.6792578125</v>
      </c>
      <c r="AC10" s="170" t="n">
        <f aca="false">(C10*C$5+D10*D$5+SUM(AG29:EJ29))/(SUM(C$5:D$5)+SUM($AG$5:$EJ$5))</f>
        <v>44.0906289180535</v>
      </c>
      <c r="AD10" s="164"/>
      <c r="AE10" s="164"/>
      <c r="AF10" s="165"/>
      <c r="AG10" s="171" t="n">
        <f aca="false">VLOOKUP(AG$7,'[6]Curve Summary'!$A$8:$AG$161,3)</f>
        <v>35.15</v>
      </c>
      <c r="AH10" s="171" t="n">
        <f aca="false">VLOOKUP(AH$7,'[6]Curve Summary'!$A$8:$AG$161,3)</f>
        <v>34.15</v>
      </c>
      <c r="AI10" s="171" t="n">
        <f aca="false">VLOOKUP(AI$7,'[6]Curve Summary'!$A$8:$AG$161,3)</f>
        <v>33.25</v>
      </c>
      <c r="AJ10" s="171" t="n">
        <f aca="false">VLOOKUP(AJ$7,'[6]Curve Summary'!$A$8:$AG$161,3)</f>
        <v>31</v>
      </c>
      <c r="AK10" s="171" t="n">
        <f aca="false">VLOOKUP(AK$7,'[6]Curve Summary'!$A$8:$AG$161,3)</f>
        <v>29.5</v>
      </c>
      <c r="AL10" s="171" t="n">
        <f aca="false">VLOOKUP(AL$7,'[6]Curve Summary'!$A$8:$AG$161,3)</f>
        <v>31.5</v>
      </c>
      <c r="AM10" s="171" t="n">
        <f aca="false">VLOOKUP(AM$7,'[6]Curve Summary'!$A$8:$AG$161,3)</f>
        <v>46.5</v>
      </c>
      <c r="AN10" s="171" t="n">
        <f aca="false">VLOOKUP(AN$7,'[6]Curve Summary'!$A$8:$AG$161,3)</f>
        <v>53.5</v>
      </c>
      <c r="AO10" s="171" t="n">
        <f aca="false">VLOOKUP(AO$7,'[6]Curve Summary'!$A$8:$AG$161,3)</f>
        <v>46.5</v>
      </c>
      <c r="AP10" s="171" t="n">
        <f aca="false">VLOOKUP(AP$7,'[6]Curve Summary'!$A$8:$AG$161,3)</f>
        <v>39</v>
      </c>
      <c r="AQ10" s="171" t="n">
        <f aca="false">VLOOKUP(AQ$7,'[6]Curve Summary'!$A$8:$AG$161,3)</f>
        <v>37</v>
      </c>
      <c r="AR10" s="171" t="n">
        <f aca="false">VLOOKUP(AR$7,'[6]Curve Summary'!$A$8:$AG$161,3)</f>
        <v>38</v>
      </c>
      <c r="AS10" s="171" t="n">
        <f aca="false">VLOOKUP(AS$7,'[6]Curve Summary'!$A$8:$AG$161,3)</f>
        <v>43.25</v>
      </c>
      <c r="AT10" s="171" t="n">
        <f aca="false">VLOOKUP(AT$7,'[6]Curve Summary'!$A$8:$AG$161,3)</f>
        <v>41.75</v>
      </c>
      <c r="AU10" s="171" t="n">
        <f aca="false">VLOOKUP(AU$7,'[6]Curve Summary'!$A$8:$AG$161,3)</f>
        <v>38.25</v>
      </c>
      <c r="AV10" s="171" t="n">
        <f aca="false">VLOOKUP(AV$7,'[6]Curve Summary'!$A$8:$AG$161,3)</f>
        <v>37.25</v>
      </c>
      <c r="AW10" s="171" t="n">
        <f aca="false">VLOOKUP(AW$7,'[6]Curve Summary'!$A$8:$AG$161,3)</f>
        <v>33.25</v>
      </c>
      <c r="AX10" s="171" t="n">
        <f aca="false">VLOOKUP(AX$7,'[6]Curve Summary'!$A$8:$AG$161,3)</f>
        <v>34.5</v>
      </c>
      <c r="AY10" s="171" t="n">
        <f aca="false">VLOOKUP(AY$7,'[6]Curve Summary'!$A$8:$AG$161,3)</f>
        <v>54.25</v>
      </c>
      <c r="AZ10" s="171" t="n">
        <f aca="false">VLOOKUP(AZ$7,'[6]Curve Summary'!$A$8:$AG$161,3)</f>
        <v>60.75</v>
      </c>
      <c r="BA10" s="171" t="n">
        <f aca="false">VLOOKUP(BA$7,'[6]Curve Summary'!$A$8:$AG$161,3)</f>
        <v>50.75</v>
      </c>
      <c r="BB10" s="171" t="n">
        <f aca="false">VLOOKUP(BB$7,'[6]Curve Summary'!$A$8:$AG$161,3)</f>
        <v>44</v>
      </c>
      <c r="BC10" s="171" t="n">
        <f aca="false">VLOOKUP(BC$7,'[6]Curve Summary'!$A$8:$AG$161,3)</f>
        <v>38.75</v>
      </c>
      <c r="BD10" s="171" t="n">
        <f aca="false">VLOOKUP(BD$7,'[6]Curve Summary'!$A$8:$AG$161,3)</f>
        <v>39</v>
      </c>
      <c r="BE10" s="171" t="n">
        <f aca="false">VLOOKUP(BE$7,'[6]Curve Summary'!$A$8:$AG$161,3)</f>
        <v>43.61</v>
      </c>
      <c r="BF10" s="171" t="n">
        <f aca="false">VLOOKUP(BF$7,'[6]Curve Summary'!$A$8:$AG$161,3)</f>
        <v>42.33</v>
      </c>
      <c r="BG10" s="171" t="n">
        <f aca="false">VLOOKUP(BG$7,'[6]Curve Summary'!$A$8:$AG$161,3)</f>
        <v>39.32</v>
      </c>
      <c r="BH10" s="171" t="n">
        <f aca="false">VLOOKUP(BH$7,'[6]Curve Summary'!$A$8:$AG$161,3)</f>
        <v>38.47</v>
      </c>
      <c r="BI10" s="171" t="n">
        <f aca="false">VLOOKUP(BI$7,'[6]Curve Summary'!$A$8:$AG$161,3)</f>
        <v>35.03</v>
      </c>
      <c r="BJ10" s="171" t="n">
        <f aca="false">VLOOKUP(BJ$7,'[6]Curve Summary'!$A$8:$AG$161,3)</f>
        <v>36.11</v>
      </c>
      <c r="BK10" s="171" t="n">
        <f aca="false">VLOOKUP(BK$7,'[6]Curve Summary'!$A$8:$AG$161,3)</f>
        <v>53.05</v>
      </c>
      <c r="BL10" s="171" t="n">
        <f aca="false">VLOOKUP(BL$7,'[6]Curve Summary'!$A$8:$AG$161,3)</f>
        <v>58.63</v>
      </c>
      <c r="BM10" s="171" t="n">
        <f aca="false">VLOOKUP(BM$7,'[6]Curve Summary'!$A$8:$AG$161,3)</f>
        <v>50.05</v>
      </c>
      <c r="BN10" s="171" t="n">
        <f aca="false">VLOOKUP(BN$7,'[6]Curve Summary'!$A$8:$AG$161,3)</f>
        <v>44.26</v>
      </c>
      <c r="BO10" s="171" t="n">
        <f aca="false">VLOOKUP(BO$7,'[6]Curve Summary'!$A$8:$AG$161,3)</f>
        <v>39.75</v>
      </c>
      <c r="BP10" s="171" t="n">
        <f aca="false">VLOOKUP(BP$7,'[6]Curve Summary'!$A$8:$AG$161,3)</f>
        <v>39.97</v>
      </c>
      <c r="BQ10" s="171" t="n">
        <f aca="false">VLOOKUP(BQ$7,'[6]Curve Summary'!$A$8:$AG$161,3)</f>
        <v>43.9</v>
      </c>
      <c r="BR10" s="171" t="n">
        <f aca="false">VLOOKUP(BR$7,'[6]Curve Summary'!$A$8:$AG$161,3)</f>
        <v>42.8</v>
      </c>
      <c r="BS10" s="171" t="n">
        <f aca="false">VLOOKUP(BS$7,'[6]Curve Summary'!$A$8:$AG$161,3)</f>
        <v>40.24</v>
      </c>
      <c r="BT10" s="171" t="n">
        <f aca="false">VLOOKUP(BT$7,'[6]Curve Summary'!$A$8:$AG$161,3)</f>
        <v>39.51</v>
      </c>
      <c r="BU10" s="171" t="n">
        <f aca="false">VLOOKUP(BU$7,'[6]Curve Summary'!$A$8:$AG$161,3)</f>
        <v>36.57</v>
      </c>
      <c r="BV10" s="171" t="n">
        <f aca="false">VLOOKUP(BV$7,'[6]Curve Summary'!$A$8:$AG$161,3)</f>
        <v>37.5</v>
      </c>
      <c r="BW10" s="171" t="n">
        <f aca="false">VLOOKUP(BW$7,'[6]Curve Summary'!$A$8:$AG$161,3)</f>
        <v>52.02</v>
      </c>
      <c r="BX10" s="171" t="n">
        <f aca="false">VLOOKUP(BX$7,'[6]Curve Summary'!$A$8:$AG$161,3)</f>
        <v>56.81</v>
      </c>
      <c r="BY10" s="171" t="n">
        <f aca="false">VLOOKUP(BY$7,'[6]Curve Summary'!$A$8:$AG$161,3)</f>
        <v>49.47</v>
      </c>
      <c r="BZ10" s="171" t="n">
        <f aca="false">VLOOKUP(BZ$7,'[6]Curve Summary'!$A$8:$AG$161,3)</f>
        <v>44.51</v>
      </c>
      <c r="CA10" s="171" t="n">
        <f aca="false">VLOOKUP(CA$7,'[6]Curve Summary'!$A$8:$AG$161,3)</f>
        <v>40.65</v>
      </c>
      <c r="CB10" s="171" t="n">
        <f aca="false">VLOOKUP(CB$7,'[6]Curve Summary'!$A$8:$AG$161,3)</f>
        <v>40.84</v>
      </c>
      <c r="CC10" s="171" t="n">
        <f aca="false">VLOOKUP(CC$7,'[6]Curve Summary'!$A$8:$AG$161,3)</f>
        <v>44.63</v>
      </c>
      <c r="CD10" s="171" t="n">
        <f aca="false">VLOOKUP(CD$7,'[6]Curve Summary'!$A$8:$AG$161,3)</f>
        <v>43.63</v>
      </c>
      <c r="CE10" s="171" t="n">
        <f aca="false">VLOOKUP(CE$7,'[6]Curve Summary'!$A$8:$AG$161,3)</f>
        <v>41.28</v>
      </c>
      <c r="CF10" s="171" t="n">
        <f aca="false">VLOOKUP(CF$7,'[6]Curve Summary'!$A$8:$AG$161,3)</f>
        <v>40.61</v>
      </c>
      <c r="CG10" s="171" t="n">
        <f aca="false">VLOOKUP(CG$7,'[6]Curve Summary'!$A$8:$AG$161,3)</f>
        <v>37.93</v>
      </c>
      <c r="CH10" s="171" t="n">
        <f aca="false">VLOOKUP(CH$7,'[6]Curve Summary'!$A$8:$AG$161,3)</f>
        <v>38.78</v>
      </c>
      <c r="CI10" s="171" t="n">
        <f aca="false">VLOOKUP(CI$7,'[6]Curve Summary'!$A$8:$AG$161,3)</f>
        <v>52.07</v>
      </c>
      <c r="CJ10" s="171" t="n">
        <f aca="false">VLOOKUP(CJ$7,'[6]Curve Summary'!$A$8:$AG$161,3)</f>
        <v>56.46</v>
      </c>
      <c r="CK10" s="171" t="n">
        <f aca="false">VLOOKUP(CK$7,'[6]Curve Summary'!$A$8:$AG$161,3)</f>
        <v>49.73</v>
      </c>
      <c r="CL10" s="171" t="n">
        <f aca="false">VLOOKUP(CL$7,'[6]Curve Summary'!$A$8:$AG$161,3)</f>
        <v>45.2</v>
      </c>
      <c r="CM10" s="171" t="n">
        <f aca="false">VLOOKUP(CM$7,'[6]Curve Summary'!$A$8:$AG$161,3)</f>
        <v>41.67</v>
      </c>
      <c r="CN10" s="171" t="n">
        <f aca="false">VLOOKUP(CN$7,'[6]Curve Summary'!$A$8:$AG$161,3)</f>
        <v>41.84</v>
      </c>
      <c r="CO10" s="171" t="n">
        <f aca="false">VLOOKUP(CO$7,'[6]Curve Summary'!$A$8:$AG$161,3)</f>
        <v>45.36</v>
      </c>
      <c r="CP10" s="171" t="n">
        <f aca="false">VLOOKUP(CP$7,'[6]Curve Summary'!$A$8:$AG$161,3)</f>
        <v>44.45</v>
      </c>
      <c r="CQ10" s="171" t="n">
        <f aca="false">VLOOKUP(CQ$7,'[6]Curve Summary'!$A$8:$AG$161,3)</f>
        <v>42.3</v>
      </c>
      <c r="CR10" s="171" t="n">
        <f aca="false">VLOOKUP(CR$7,'[6]Curve Summary'!$A$8:$AG$161,3)</f>
        <v>41.69</v>
      </c>
      <c r="CS10" s="171" t="n">
        <f aca="false">VLOOKUP(CS$7,'[6]Curve Summary'!$A$8:$AG$161,3)</f>
        <v>39.23</v>
      </c>
      <c r="CT10" s="171" t="n">
        <f aca="false">VLOOKUP(CT$7,'[6]Curve Summary'!$A$8:$AG$161,3)</f>
        <v>40.01</v>
      </c>
      <c r="CU10" s="171" t="n">
        <f aca="false">VLOOKUP(CU$7,'[6]Curve Summary'!$A$8:$AG$161,3)</f>
        <v>52.18</v>
      </c>
      <c r="CV10" s="171" t="n">
        <f aca="false">VLOOKUP(CV$7,'[6]Curve Summary'!$A$8:$AG$161,3)</f>
        <v>56.19</v>
      </c>
      <c r="CW10" s="171" t="n">
        <f aca="false">VLOOKUP(CW$7,'[6]Curve Summary'!$A$8:$AG$161,3)</f>
        <v>50.04</v>
      </c>
      <c r="CX10" s="171" t="n">
        <f aca="false">VLOOKUP(CX$7,'[6]Curve Summary'!$A$8:$AG$161,3)</f>
        <v>45.89</v>
      </c>
      <c r="CY10" s="171" t="n">
        <f aca="false">VLOOKUP(CY$7,'[6]Curve Summary'!$A$8:$AG$161,3)</f>
        <v>42.66</v>
      </c>
      <c r="CZ10" s="171" t="n">
        <f aca="false">VLOOKUP(CZ$7,'[6]Curve Summary'!$A$8:$AG$161,3)</f>
        <v>42.82</v>
      </c>
      <c r="DA10" s="171" t="n">
        <f aca="false">VLOOKUP(DA$7,'[6]Curve Summary'!$A$8:$AG$161,3)</f>
        <v>46.09</v>
      </c>
      <c r="DB10" s="171" t="n">
        <f aca="false">VLOOKUP(DB$7,'[6]Curve Summary'!$A$8:$AG$161,3)</f>
        <v>45.24</v>
      </c>
      <c r="DC10" s="171" t="n">
        <f aca="false">VLOOKUP(DC$7,'[6]Curve Summary'!$A$8:$AG$161,3)</f>
        <v>43.23</v>
      </c>
      <c r="DD10" s="171" t="n">
        <f aca="false">VLOOKUP(DD$7,'[6]Curve Summary'!$A$8:$AG$161,3)</f>
        <v>42.66</v>
      </c>
      <c r="DE10" s="171" t="n">
        <f aca="false">VLOOKUP(DE$7,'[6]Curve Summary'!$A$8:$AG$161,3)</f>
        <v>40.37</v>
      </c>
      <c r="DF10" s="171" t="n">
        <f aca="false">VLOOKUP(DF$7,'[6]Curve Summary'!$A$8:$AG$161,3)</f>
        <v>41.1</v>
      </c>
      <c r="DG10" s="171" t="n">
        <f aca="false">VLOOKUP(DG$7,'[6]Curve Summary'!$A$8:$AG$161,3)</f>
        <v>52.48</v>
      </c>
      <c r="DH10" s="171" t="n">
        <f aca="false">VLOOKUP(DH$7,'[6]Curve Summary'!$A$8:$AG$161,3)</f>
        <v>56.24</v>
      </c>
      <c r="DI10" s="171" t="n">
        <f aca="false">VLOOKUP(DI$7,'[6]Curve Summary'!$A$8:$AG$161,3)</f>
        <v>50.48</v>
      </c>
      <c r="DJ10" s="171" t="n">
        <f aca="false">VLOOKUP(DJ$7,'[6]Curve Summary'!$A$8:$AG$161,3)</f>
        <v>46.6</v>
      </c>
      <c r="DK10" s="171" t="n">
        <f aca="false">VLOOKUP(DK$7,'[6]Curve Summary'!$A$8:$AG$161,3)</f>
        <v>43.59</v>
      </c>
      <c r="DL10" s="171" t="n">
        <f aca="false">VLOOKUP(DL$7,'[6]Curve Summary'!$A$8:$AG$161,3)</f>
        <v>43.74</v>
      </c>
      <c r="DM10" s="171" t="n">
        <f aca="false">VLOOKUP(DM$7,'[6]Curve Summary'!$A$8:$AG$161,3)</f>
        <v>46.93</v>
      </c>
      <c r="DN10" s="171" t="n">
        <f aca="false">VLOOKUP(DN$7,'[6]Curve Summary'!$A$8:$AG$161,3)</f>
        <v>46.13</v>
      </c>
      <c r="DO10" s="171" t="n">
        <f aca="false">VLOOKUP(DO$7,'[6]Curve Summary'!$A$8:$AG$161,3)</f>
        <v>44.25</v>
      </c>
      <c r="DP10" s="171" t="n">
        <f aca="false">VLOOKUP(DP$7,'[6]Curve Summary'!$A$8:$AG$161,3)</f>
        <v>43.72</v>
      </c>
      <c r="DQ10" s="171" t="n">
        <f aca="false">VLOOKUP(DQ$7,'[6]Curve Summary'!$A$8:$AG$161,3)</f>
        <v>41.57</v>
      </c>
      <c r="DR10" s="171" t="n">
        <f aca="false">VLOOKUP(DR$7,'[6]Curve Summary'!$A$8:$AG$161,3)</f>
        <v>42.25</v>
      </c>
      <c r="DS10" s="171" t="n">
        <f aca="false">VLOOKUP(DS$7,'[6]Curve Summary'!$A$8:$AG$161,3)</f>
        <v>52.92</v>
      </c>
      <c r="DT10" s="171" t="n">
        <f aca="false">VLOOKUP(DT$7,'[6]Curve Summary'!$A$8:$AG$161,3)</f>
        <v>56.44</v>
      </c>
      <c r="DU10" s="171" t="n">
        <f aca="false">VLOOKUP(DU$7,'[6]Curve Summary'!$A$8:$AG$161,3)</f>
        <v>51.05</v>
      </c>
      <c r="DV10" s="171" t="n">
        <f aca="false">VLOOKUP(DV$7,'[6]Curve Summary'!$A$8:$AG$161,3)</f>
        <v>47.42</v>
      </c>
      <c r="DW10" s="171" t="n">
        <f aca="false">VLOOKUP(DW$7,'[6]Curve Summary'!$A$8:$AG$161,3)</f>
        <v>44.59</v>
      </c>
      <c r="DX10" s="171" t="n">
        <f aca="false">VLOOKUP(DX$7,'[6]Curve Summary'!$A$8:$AG$161,3)</f>
        <v>44.73</v>
      </c>
      <c r="DY10" s="171" t="n">
        <f aca="false">VLOOKUP(DY$7,'[6]Curve Summary'!$A$8:$AG$161,3)</f>
        <v>47.77</v>
      </c>
      <c r="DZ10" s="171" t="n">
        <f aca="false">VLOOKUP(DZ$7,'[6]Curve Summary'!$A$8:$AG$161,3)</f>
        <v>47.02</v>
      </c>
      <c r="EA10" s="171" t="n">
        <f aca="false">VLOOKUP(EA$7,'[6]Curve Summary'!$A$8:$AG$161,3)</f>
        <v>45.26</v>
      </c>
      <c r="EB10" s="171" t="n">
        <f aca="false">VLOOKUP(EB$7,'[6]Curve Summary'!$A$8:$AG$161,3)</f>
        <v>44.77</v>
      </c>
      <c r="EC10" s="171" t="n">
        <f aca="false">VLOOKUP(EC$7,'[6]Curve Summary'!$A$8:$AG$161,3)</f>
        <v>42.75</v>
      </c>
      <c r="ED10" s="171" t="n">
        <f aca="false">VLOOKUP(ED$7,'[6]Curve Summary'!$A$8:$AG$161,3)</f>
        <v>43.39</v>
      </c>
      <c r="EE10" s="171" t="n">
        <f aca="false">VLOOKUP(EE$7,'[6]Curve Summary'!$A$8:$AG$161,3)</f>
        <v>53.39</v>
      </c>
      <c r="EF10" s="171" t="n">
        <f aca="false">VLOOKUP(EF$7,'[6]Curve Summary'!$A$8:$AG$161,3)</f>
        <v>56.69</v>
      </c>
      <c r="EG10" s="171" t="n">
        <f aca="false">VLOOKUP(EG$7,'[6]Curve Summary'!$A$8:$AG$161,3)</f>
        <v>51.64</v>
      </c>
      <c r="EH10" s="171" t="n">
        <f aca="false">VLOOKUP(EH$7,'[6]Curve Summary'!$A$8:$AG$161,3)</f>
        <v>48.23</v>
      </c>
      <c r="EI10" s="171" t="n">
        <f aca="false">VLOOKUP(EI$7,'[6]Curve Summary'!$A$8:$AG$161,3)</f>
        <v>45.59</v>
      </c>
      <c r="EJ10" s="171" t="n">
        <f aca="false">VLOOKUP(EJ$7,'[6]Curve Summary'!$A$8:$AG$161,3)</f>
        <v>45.72</v>
      </c>
    </row>
    <row r="11" customFormat="false" ht="13.7" hidden="false" customHeight="true" outlineLevel="0" collapsed="false">
      <c r="A11" s="166" t="s">
        <v>77</v>
      </c>
      <c r="B11" s="136"/>
      <c r="C11" s="161" t="n">
        <f aca="false">'[6]Power Desk Daily Price'!$AC11</f>
        <v>30.5147368421053</v>
      </c>
      <c r="D11" s="161" t="n">
        <f aca="true">IF(ISERROR((AVERAGE(OFFSET('[6]Curve Summary'!$E$6,20,0,7,1))*7+18*'[6]Curve Summary Backup'!$E$38)/25),'[6]Curve Summary Backup'!$E$38,(AVERAGE(OFFSET('[6]Curve Summary'!$E$6,20,0,7,1))*7+18*'[6]Curve Summary Backup'!$E$38)/25)</f>
        <v>34.5</v>
      </c>
      <c r="E11" s="168" t="n">
        <f aca="false">(C11*C$5+D11*D$5)/(SUM(C$5:D$5))</f>
        <v>32.7287719298246</v>
      </c>
      <c r="F11" s="161" t="n">
        <f aca="false">AVERAGE(G11:H11)</f>
        <v>35</v>
      </c>
      <c r="G11" s="161" t="n">
        <f aca="false">AG11</f>
        <v>35.25</v>
      </c>
      <c r="H11" s="161" t="n">
        <f aca="false">AH11</f>
        <v>34.75</v>
      </c>
      <c r="I11" s="161" t="n">
        <f aca="false">AVERAGE(J11:K11)</f>
        <v>32.875</v>
      </c>
      <c r="J11" s="161" t="n">
        <f aca="false">AI11</f>
        <v>34</v>
      </c>
      <c r="K11" s="161" t="n">
        <f aca="false">AJ11</f>
        <v>31.75</v>
      </c>
      <c r="L11" s="161" t="n">
        <f aca="false">AK11</f>
        <v>31.5</v>
      </c>
      <c r="M11" s="161" t="n">
        <f aca="false">AL11</f>
        <v>38</v>
      </c>
      <c r="N11" s="161" t="n">
        <f aca="false">AVERAGE(K11:M11)</f>
        <v>33.75</v>
      </c>
      <c r="O11" s="161" t="n">
        <f aca="false">AVERAGE(P11:R11)</f>
        <v>51</v>
      </c>
      <c r="P11" s="161" t="n">
        <f aca="false">AM11</f>
        <v>49.25</v>
      </c>
      <c r="Q11" s="161" t="n">
        <f aca="false">AN11</f>
        <v>55.5</v>
      </c>
      <c r="R11" s="161" t="n">
        <f aca="false">AO11</f>
        <v>48.25</v>
      </c>
      <c r="S11" s="161" t="n">
        <f aca="false">AVERAGE(T11:V11)</f>
        <v>41</v>
      </c>
      <c r="T11" s="161" t="n">
        <f aca="false">AP11</f>
        <v>40</v>
      </c>
      <c r="U11" s="161" t="n">
        <f aca="false">AQ11</f>
        <v>41</v>
      </c>
      <c r="V11" s="161" t="n">
        <f aca="false">AR11</f>
        <v>42</v>
      </c>
      <c r="W11" s="168" t="n">
        <f aca="false">SUM(AG30:AR30)/SUM($AG$5:$AR$5)</f>
        <v>40.1078431372549</v>
      </c>
      <c r="X11" s="161" t="n">
        <f aca="false">SUM(AS30:BD30)/SUM($AS$5:$BD$5)</f>
        <v>44.7411764705882</v>
      </c>
      <c r="Y11" s="161" t="n">
        <f aca="false">SUM(BE30:BR30)/SUM($BE$5:$BR$5)</f>
        <v>44.88</v>
      </c>
      <c r="Z11" s="161" t="n">
        <f aca="false">SUM(BQ30:CB30)/SUM($BQ$5:$CB$5)</f>
        <v>45.6048235294118</v>
      </c>
      <c r="AA11" s="161" t="n">
        <f aca="false">SUM(CC30:DX30)/SUM($CC$5:$DX$5)</f>
        <v>46.2218137254902</v>
      </c>
      <c r="AB11" s="169" t="n">
        <f aca="false">SUM(DY30:EJ30)/SUM($DY$5:$EJ$5)</f>
        <v>46.807890625</v>
      </c>
      <c r="AC11" s="170" t="n">
        <f aca="false">(C11*C$5+D11*D$5+SUM(AG30:EJ30))/(SUM(C$5:D$5)+SUM($AG$5:$EJ$5))</f>
        <v>45.0690855996031</v>
      </c>
      <c r="AD11" s="164"/>
      <c r="AE11" s="164"/>
      <c r="AF11" s="165"/>
      <c r="AG11" s="171" t="n">
        <f aca="false">VLOOKUP(AG$7,'[6]Curve Summary'!$A$8:$AG$161,5)</f>
        <v>35.25</v>
      </c>
      <c r="AH11" s="171" t="n">
        <f aca="false">VLOOKUP(AH$7,'[6]Curve Summary'!$A$8:$AG$161,5)</f>
        <v>34.75</v>
      </c>
      <c r="AI11" s="171" t="n">
        <f aca="false">VLOOKUP(AI$7,'[6]Curve Summary'!$A$8:$AG$161,5)</f>
        <v>34</v>
      </c>
      <c r="AJ11" s="171" t="n">
        <f aca="false">VLOOKUP(AJ$7,'[6]Curve Summary'!$A$8:$AG$161,5)</f>
        <v>31.75</v>
      </c>
      <c r="AK11" s="171" t="n">
        <f aca="false">VLOOKUP(AK$7,'[6]Curve Summary'!$A$8:$AG$161,5)</f>
        <v>31.5</v>
      </c>
      <c r="AL11" s="171" t="n">
        <f aca="false">VLOOKUP(AL$7,'[6]Curve Summary'!$A$8:$AG$161,5)</f>
        <v>38</v>
      </c>
      <c r="AM11" s="171" t="n">
        <f aca="false">VLOOKUP(AM$7,'[6]Curve Summary'!$A$8:$AG$161,5)</f>
        <v>49.25</v>
      </c>
      <c r="AN11" s="171" t="n">
        <f aca="false">VLOOKUP(AN$7,'[6]Curve Summary'!$A$8:$AG$161,5)</f>
        <v>55.5</v>
      </c>
      <c r="AO11" s="171" t="n">
        <f aca="false">VLOOKUP(AO$7,'[6]Curve Summary'!$A$8:$AG$161,5)</f>
        <v>48.25</v>
      </c>
      <c r="AP11" s="171" t="n">
        <f aca="false">VLOOKUP(AP$7,'[6]Curve Summary'!$A$8:$AG$161,5)</f>
        <v>40</v>
      </c>
      <c r="AQ11" s="171" t="n">
        <f aca="false">VLOOKUP(AQ$7,'[6]Curve Summary'!$A$8:$AG$161,5)</f>
        <v>41</v>
      </c>
      <c r="AR11" s="171" t="n">
        <f aca="false">VLOOKUP(AR$7,'[6]Curve Summary'!$A$8:$AG$161,5)</f>
        <v>42</v>
      </c>
      <c r="AS11" s="171" t="n">
        <f aca="false">VLOOKUP(AS$7,'[6]Curve Summary'!$A$8:$AG$161,5)</f>
        <v>43</v>
      </c>
      <c r="AT11" s="171" t="n">
        <f aca="false">VLOOKUP(AT$7,'[6]Curve Summary'!$A$8:$AG$161,5)</f>
        <v>41</v>
      </c>
      <c r="AU11" s="171" t="n">
        <f aca="false">VLOOKUP(AU$7,'[6]Curve Summary'!$A$8:$AG$161,5)</f>
        <v>39</v>
      </c>
      <c r="AV11" s="171" t="n">
        <f aca="false">VLOOKUP(AV$7,'[6]Curve Summary'!$A$8:$AG$161,5)</f>
        <v>37</v>
      </c>
      <c r="AW11" s="171" t="n">
        <f aca="false">VLOOKUP(AW$7,'[6]Curve Summary'!$A$8:$AG$161,5)</f>
        <v>37.5</v>
      </c>
      <c r="AX11" s="171" t="n">
        <f aca="false">VLOOKUP(AX$7,'[6]Curve Summary'!$A$8:$AG$161,5)</f>
        <v>42.5</v>
      </c>
      <c r="AY11" s="171" t="n">
        <f aca="false">VLOOKUP(AY$7,'[6]Curve Summary'!$A$8:$AG$161,5)</f>
        <v>54</v>
      </c>
      <c r="AZ11" s="171" t="n">
        <f aca="false">VLOOKUP(AZ$7,'[6]Curve Summary'!$A$8:$AG$161,5)</f>
        <v>62.5</v>
      </c>
      <c r="BA11" s="171" t="n">
        <f aca="false">VLOOKUP(BA$7,'[6]Curve Summary'!$A$8:$AG$161,5)</f>
        <v>57.5</v>
      </c>
      <c r="BB11" s="171" t="n">
        <f aca="false">VLOOKUP(BB$7,'[6]Curve Summary'!$A$8:$AG$161,5)</f>
        <v>39</v>
      </c>
      <c r="BC11" s="171" t="n">
        <f aca="false">VLOOKUP(BC$7,'[6]Curve Summary'!$A$8:$AG$161,5)</f>
        <v>41</v>
      </c>
      <c r="BD11" s="171" t="n">
        <f aca="false">VLOOKUP(BD$7,'[6]Curve Summary'!$A$8:$AG$161,5)</f>
        <v>43</v>
      </c>
      <c r="BE11" s="171" t="n">
        <f aca="false">VLOOKUP(BE$7,'[6]Curve Summary'!$A$8:$AG$161,5)</f>
        <v>43.47</v>
      </c>
      <c r="BF11" s="171" t="n">
        <f aca="false">VLOOKUP(BF$7,'[6]Curve Summary'!$A$8:$AG$161,5)</f>
        <v>41.44</v>
      </c>
      <c r="BG11" s="171" t="n">
        <f aca="false">VLOOKUP(BG$7,'[6]Curve Summary'!$A$8:$AG$161,5)</f>
        <v>39.42</v>
      </c>
      <c r="BH11" s="171" t="n">
        <f aca="false">VLOOKUP(BH$7,'[6]Curve Summary'!$A$8:$AG$161,5)</f>
        <v>37.39</v>
      </c>
      <c r="BI11" s="171" t="n">
        <f aca="false">VLOOKUP(BI$7,'[6]Curve Summary'!$A$8:$AG$161,5)</f>
        <v>37.88</v>
      </c>
      <c r="BJ11" s="171" t="n">
        <f aca="false">VLOOKUP(BJ$7,'[6]Curve Summary'!$A$8:$AG$161,5)</f>
        <v>42.93</v>
      </c>
      <c r="BK11" s="171" t="n">
        <f aca="false">VLOOKUP(BK$7,'[6]Curve Summary'!$A$8:$AG$161,5)</f>
        <v>54.53</v>
      </c>
      <c r="BL11" s="171" t="n">
        <f aca="false">VLOOKUP(BL$7,'[6]Curve Summary'!$A$8:$AG$161,5)</f>
        <v>63.1</v>
      </c>
      <c r="BM11" s="171" t="n">
        <f aca="false">VLOOKUP(BM$7,'[6]Curve Summary'!$A$8:$AG$161,5)</f>
        <v>58.04</v>
      </c>
      <c r="BN11" s="171" t="n">
        <f aca="false">VLOOKUP(BN$7,'[6]Curve Summary'!$A$8:$AG$161,5)</f>
        <v>39.36</v>
      </c>
      <c r="BO11" s="171" t="n">
        <f aca="false">VLOOKUP(BO$7,'[6]Curve Summary'!$A$8:$AG$161,5)</f>
        <v>41.37</v>
      </c>
      <c r="BP11" s="171" t="n">
        <f aca="false">VLOOKUP(BP$7,'[6]Curve Summary'!$A$8:$AG$161,5)</f>
        <v>43.38</v>
      </c>
      <c r="BQ11" s="171" t="n">
        <f aca="false">VLOOKUP(BQ$7,'[6]Curve Summary'!$A$8:$AG$161,5)</f>
        <v>43.83</v>
      </c>
      <c r="BR11" s="171" t="n">
        <f aca="false">VLOOKUP(BR$7,'[6]Curve Summary'!$A$8:$AG$161,5)</f>
        <v>41.78</v>
      </c>
      <c r="BS11" s="171" t="n">
        <f aca="false">VLOOKUP(BS$7,'[6]Curve Summary'!$A$8:$AG$161,5)</f>
        <v>39.73</v>
      </c>
      <c r="BT11" s="171" t="n">
        <f aca="false">VLOOKUP(BT$7,'[6]Curve Summary'!$A$8:$AG$161,5)</f>
        <v>37.68</v>
      </c>
      <c r="BU11" s="171" t="n">
        <f aca="false">VLOOKUP(BU$7,'[6]Curve Summary'!$A$8:$AG$161,5)</f>
        <v>38.18</v>
      </c>
      <c r="BV11" s="171" t="n">
        <f aca="false">VLOOKUP(BV$7,'[6]Curve Summary'!$A$8:$AG$161,5)</f>
        <v>43.26</v>
      </c>
      <c r="BW11" s="171" t="n">
        <f aca="false">VLOOKUP(BW$7,'[6]Curve Summary'!$A$8:$AG$161,5)</f>
        <v>54.95</v>
      </c>
      <c r="BX11" s="171" t="n">
        <f aca="false">VLOOKUP(BX$7,'[6]Curve Summary'!$A$8:$AG$161,5)</f>
        <v>63.58</v>
      </c>
      <c r="BY11" s="171" t="n">
        <f aca="false">VLOOKUP(BY$7,'[6]Curve Summary'!$A$8:$AG$161,5)</f>
        <v>58.48</v>
      </c>
      <c r="BZ11" s="171" t="n">
        <f aca="false">VLOOKUP(BZ$7,'[6]Curve Summary'!$A$8:$AG$161,5)</f>
        <v>39.65</v>
      </c>
      <c r="CA11" s="171" t="n">
        <f aca="false">VLOOKUP(CA$7,'[6]Curve Summary'!$A$8:$AG$161,5)</f>
        <v>41.67</v>
      </c>
      <c r="CB11" s="171" t="n">
        <f aca="false">VLOOKUP(CB$7,'[6]Curve Summary'!$A$8:$AG$161,5)</f>
        <v>43.69</v>
      </c>
      <c r="CC11" s="171" t="n">
        <f aca="false">VLOOKUP(CC$7,'[6]Curve Summary'!$A$8:$AG$161,5)</f>
        <v>44.12</v>
      </c>
      <c r="CD11" s="171" t="n">
        <f aca="false">VLOOKUP(CD$7,'[6]Curve Summary'!$A$8:$AG$161,5)</f>
        <v>42.06</v>
      </c>
      <c r="CE11" s="171" t="n">
        <f aca="false">VLOOKUP(CE$7,'[6]Curve Summary'!$A$8:$AG$161,5)</f>
        <v>39.99</v>
      </c>
      <c r="CF11" s="171" t="n">
        <f aca="false">VLOOKUP(CF$7,'[6]Curve Summary'!$A$8:$AG$161,5)</f>
        <v>37.93</v>
      </c>
      <c r="CG11" s="171" t="n">
        <f aca="false">VLOOKUP(CG$7,'[6]Curve Summary'!$A$8:$AG$161,5)</f>
        <v>38.43</v>
      </c>
      <c r="CH11" s="171" t="n">
        <f aca="false">VLOOKUP(CH$7,'[6]Curve Summary'!$A$8:$AG$161,5)</f>
        <v>43.54</v>
      </c>
      <c r="CI11" s="171" t="n">
        <f aca="false">VLOOKUP(CI$7,'[6]Curve Summary'!$A$8:$AG$161,5)</f>
        <v>55.31</v>
      </c>
      <c r="CJ11" s="171" t="n">
        <f aca="false">VLOOKUP(CJ$7,'[6]Curve Summary'!$A$8:$AG$161,5)</f>
        <v>64</v>
      </c>
      <c r="CK11" s="171" t="n">
        <f aca="false">VLOOKUP(CK$7,'[6]Curve Summary'!$A$8:$AG$161,5)</f>
        <v>58.86</v>
      </c>
      <c r="CL11" s="171" t="n">
        <f aca="false">VLOOKUP(CL$7,'[6]Curve Summary'!$A$8:$AG$161,5)</f>
        <v>39.91</v>
      </c>
      <c r="CM11" s="171" t="n">
        <f aca="false">VLOOKUP(CM$7,'[6]Curve Summary'!$A$8:$AG$161,5)</f>
        <v>41.95</v>
      </c>
      <c r="CN11" s="171" t="n">
        <f aca="false">VLOOKUP(CN$7,'[6]Curve Summary'!$A$8:$AG$161,5)</f>
        <v>43.98</v>
      </c>
      <c r="CO11" s="171" t="n">
        <f aca="false">VLOOKUP(CO$7,'[6]Curve Summary'!$A$8:$AG$161,5)</f>
        <v>44.43</v>
      </c>
      <c r="CP11" s="171" t="n">
        <f aca="false">VLOOKUP(CP$7,'[6]Curve Summary'!$A$8:$AG$161,5)</f>
        <v>42.35</v>
      </c>
      <c r="CQ11" s="171" t="n">
        <f aca="false">VLOOKUP(CQ$7,'[6]Curve Summary'!$A$8:$AG$161,5)</f>
        <v>40.27</v>
      </c>
      <c r="CR11" s="171" t="n">
        <f aca="false">VLOOKUP(CR$7,'[6]Curve Summary'!$A$8:$AG$161,5)</f>
        <v>38.19</v>
      </c>
      <c r="CS11" s="171" t="n">
        <f aca="false">VLOOKUP(CS$7,'[6]Curve Summary'!$A$8:$AG$161,5)</f>
        <v>38.69</v>
      </c>
      <c r="CT11" s="171" t="n">
        <f aca="false">VLOOKUP(CT$7,'[6]Curve Summary'!$A$8:$AG$161,5)</f>
        <v>43.83</v>
      </c>
      <c r="CU11" s="171" t="n">
        <f aca="false">VLOOKUP(CU$7,'[6]Curve Summary'!$A$8:$AG$161,5)</f>
        <v>55.67</v>
      </c>
      <c r="CV11" s="171" t="n">
        <f aca="false">VLOOKUP(CV$7,'[6]Curve Summary'!$A$8:$AG$161,5)</f>
        <v>64.41</v>
      </c>
      <c r="CW11" s="171" t="n">
        <f aca="false">VLOOKUP(CW$7,'[6]Curve Summary'!$A$8:$AG$161,5)</f>
        <v>59.23</v>
      </c>
      <c r="CX11" s="171" t="n">
        <f aca="false">VLOOKUP(CX$7,'[6]Curve Summary'!$A$8:$AG$161,5)</f>
        <v>40.16</v>
      </c>
      <c r="CY11" s="171" t="n">
        <f aca="false">VLOOKUP(CY$7,'[6]Curve Summary'!$A$8:$AG$161,5)</f>
        <v>42.2</v>
      </c>
      <c r="CZ11" s="171" t="n">
        <f aca="false">VLOOKUP(CZ$7,'[6]Curve Summary'!$A$8:$AG$161,5)</f>
        <v>44.24</v>
      </c>
      <c r="DA11" s="171" t="n">
        <f aca="false">VLOOKUP(DA$7,'[6]Curve Summary'!$A$8:$AG$161,5)</f>
        <v>44.69</v>
      </c>
      <c r="DB11" s="171" t="n">
        <f aca="false">VLOOKUP(DB$7,'[6]Curve Summary'!$A$8:$AG$161,5)</f>
        <v>42.59</v>
      </c>
      <c r="DC11" s="171" t="n">
        <f aca="false">VLOOKUP(DC$7,'[6]Curve Summary'!$A$8:$AG$161,5)</f>
        <v>40.5</v>
      </c>
      <c r="DD11" s="171" t="n">
        <f aca="false">VLOOKUP(DD$7,'[6]Curve Summary'!$A$8:$AG$161,5)</f>
        <v>38.4</v>
      </c>
      <c r="DE11" s="171" t="n">
        <f aca="false">VLOOKUP(DE$7,'[6]Curve Summary'!$A$8:$AG$161,5)</f>
        <v>38.9</v>
      </c>
      <c r="DF11" s="171" t="n">
        <f aca="false">VLOOKUP(DF$7,'[6]Curve Summary'!$A$8:$AG$161,5)</f>
        <v>44.07</v>
      </c>
      <c r="DG11" s="171" t="n">
        <f aca="false">VLOOKUP(DG$7,'[6]Curve Summary'!$A$8:$AG$161,5)</f>
        <v>55.96</v>
      </c>
      <c r="DH11" s="171" t="n">
        <f aca="false">VLOOKUP(DH$7,'[6]Curve Summary'!$A$8:$AG$161,5)</f>
        <v>64.74</v>
      </c>
      <c r="DI11" s="171" t="n">
        <f aca="false">VLOOKUP(DI$7,'[6]Curve Summary'!$A$8:$AG$161,5)</f>
        <v>59.53</v>
      </c>
      <c r="DJ11" s="171" t="n">
        <f aca="false">VLOOKUP(DJ$7,'[6]Curve Summary'!$A$8:$AG$161,5)</f>
        <v>40.36</v>
      </c>
      <c r="DK11" s="171" t="n">
        <f aca="false">VLOOKUP(DK$7,'[6]Curve Summary'!$A$8:$AG$161,5)</f>
        <v>42.41</v>
      </c>
      <c r="DL11" s="171" t="n">
        <f aca="false">VLOOKUP(DL$7,'[6]Curve Summary'!$A$8:$AG$161,5)</f>
        <v>44.46</v>
      </c>
      <c r="DM11" s="171" t="n">
        <f aca="false">VLOOKUP(DM$7,'[6]Curve Summary'!$A$8:$AG$161,5)</f>
        <v>44.89</v>
      </c>
      <c r="DN11" s="171" t="n">
        <f aca="false">VLOOKUP(DN$7,'[6]Curve Summary'!$A$8:$AG$161,5)</f>
        <v>42.78</v>
      </c>
      <c r="DO11" s="171" t="n">
        <f aca="false">VLOOKUP(DO$7,'[6]Curve Summary'!$A$8:$AG$161,5)</f>
        <v>40.67</v>
      </c>
      <c r="DP11" s="171" t="n">
        <f aca="false">VLOOKUP(DP$7,'[6]Curve Summary'!$A$8:$AG$161,5)</f>
        <v>38.57</v>
      </c>
      <c r="DQ11" s="171" t="n">
        <f aca="false">VLOOKUP(DQ$7,'[6]Curve Summary'!$A$8:$AG$161,5)</f>
        <v>39.07</v>
      </c>
      <c r="DR11" s="171" t="n">
        <f aca="false">VLOOKUP(DR$7,'[6]Curve Summary'!$A$8:$AG$161,5)</f>
        <v>44.26</v>
      </c>
      <c r="DS11" s="171" t="n">
        <f aca="false">VLOOKUP(DS$7,'[6]Curve Summary'!$A$8:$AG$161,5)</f>
        <v>56.21</v>
      </c>
      <c r="DT11" s="171" t="n">
        <f aca="false">VLOOKUP(DT$7,'[6]Curve Summary'!$A$8:$AG$161,5)</f>
        <v>65.02</v>
      </c>
      <c r="DU11" s="171" t="n">
        <f aca="false">VLOOKUP(DU$7,'[6]Curve Summary'!$A$8:$AG$161,5)</f>
        <v>59.79</v>
      </c>
      <c r="DV11" s="171" t="n">
        <f aca="false">VLOOKUP(DV$7,'[6]Curve Summary'!$A$8:$AG$161,5)</f>
        <v>40.53</v>
      </c>
      <c r="DW11" s="171" t="n">
        <f aca="false">VLOOKUP(DW$7,'[6]Curve Summary'!$A$8:$AG$161,5)</f>
        <v>42.59</v>
      </c>
      <c r="DX11" s="171" t="n">
        <f aca="false">VLOOKUP(DX$7,'[6]Curve Summary'!$A$8:$AG$161,5)</f>
        <v>44.65</v>
      </c>
      <c r="DY11" s="171" t="n">
        <f aca="false">VLOOKUP(DY$7,'[6]Curve Summary'!$A$8:$AG$161,5)</f>
        <v>45.08</v>
      </c>
      <c r="DZ11" s="171" t="n">
        <f aca="false">VLOOKUP(DZ$7,'[6]Curve Summary'!$A$8:$AG$161,5)</f>
        <v>42.96</v>
      </c>
      <c r="EA11" s="171" t="n">
        <f aca="false">VLOOKUP(EA$7,'[6]Curve Summary'!$A$8:$AG$161,5)</f>
        <v>40.85</v>
      </c>
      <c r="EB11" s="171" t="n">
        <f aca="false">VLOOKUP(EB$7,'[6]Curve Summary'!$A$8:$AG$161,5)</f>
        <v>38.73</v>
      </c>
      <c r="EC11" s="171" t="n">
        <f aca="false">VLOOKUP(EC$7,'[6]Curve Summary'!$A$8:$AG$161,5)</f>
        <v>39.24</v>
      </c>
      <c r="ED11" s="171" t="n">
        <f aca="false">VLOOKUP(ED$7,'[6]Curve Summary'!$A$8:$AG$161,5)</f>
        <v>44.45</v>
      </c>
      <c r="EE11" s="171" t="n">
        <f aca="false">VLOOKUP(EE$7,'[6]Curve Summary'!$A$8:$AG$161,5)</f>
        <v>56.45</v>
      </c>
      <c r="EF11" s="171" t="n">
        <f aca="false">VLOOKUP(EF$7,'[6]Curve Summary'!$A$8:$AG$161,5)</f>
        <v>65.3</v>
      </c>
      <c r="EG11" s="171" t="n">
        <f aca="false">VLOOKUP(EG$7,'[6]Curve Summary'!$A$8:$AG$161,5)</f>
        <v>60.05</v>
      </c>
      <c r="EH11" s="171" t="n">
        <f aca="false">VLOOKUP(EH$7,'[6]Curve Summary'!$A$8:$AG$161,5)</f>
        <v>40.71</v>
      </c>
      <c r="EI11" s="171" t="n">
        <f aca="false">VLOOKUP(EI$7,'[6]Curve Summary'!$A$8:$AG$161,5)</f>
        <v>42.78</v>
      </c>
      <c r="EJ11" s="171" t="n">
        <f aca="false">VLOOKUP(EJ$7,'[6]Curve Summary'!$A$8:$AG$161,5)</f>
        <v>44.84</v>
      </c>
    </row>
    <row r="12" customFormat="false" ht="13.7" hidden="false" customHeight="true" outlineLevel="0" collapsed="false">
      <c r="A12" s="166" t="s">
        <v>181</v>
      </c>
      <c r="B12" s="136"/>
      <c r="C12" s="161" t="n">
        <f aca="false">'[6]Power Desk Daily Price'!$AC12</f>
        <v>22.3394731220446</v>
      </c>
      <c r="D12" s="161" t="n">
        <f aca="true">IF(ISERROR((AVERAGE(OFFSET('[6]Curve Summary'!$I$6,20,0,7,1))*7+18*'[6]Curve Summary Backup'!$I$38)/25),'[6]Curve Summary Backup'!$I$38,(AVERAGE(OFFSET('[6]Curve Summary'!$I$6,20,0,7,1))*7+18*'[6]Curve Summary Backup'!$I$38)/25)</f>
        <v>33.496</v>
      </c>
      <c r="E12" s="168" t="n">
        <f aca="false">(C12*C$5+D12*D$5)/(SUM(C$5:D$5))</f>
        <v>28.5375436097976</v>
      </c>
      <c r="F12" s="161" t="n">
        <f aca="false">AVERAGE(G12:H12)</f>
        <v>33.375</v>
      </c>
      <c r="G12" s="161" t="n">
        <f aca="false">AG12</f>
        <v>33.5</v>
      </c>
      <c r="H12" s="161" t="n">
        <f aca="false">AH12</f>
        <v>33.25</v>
      </c>
      <c r="I12" s="161" t="n">
        <f aca="false">AVERAGE(J12:K12)</f>
        <v>32.275</v>
      </c>
      <c r="J12" s="161" t="n">
        <f aca="false">AI12</f>
        <v>32.8</v>
      </c>
      <c r="K12" s="161" t="n">
        <f aca="false">AJ12</f>
        <v>31.75</v>
      </c>
      <c r="L12" s="161" t="n">
        <f aca="false">AK12</f>
        <v>31.5</v>
      </c>
      <c r="M12" s="161" t="n">
        <f aca="false">AL12</f>
        <v>38</v>
      </c>
      <c r="N12" s="161" t="n">
        <f aca="false">AVERAGE(K12:M12)</f>
        <v>33.75</v>
      </c>
      <c r="O12" s="161" t="n">
        <f aca="false">AVERAGE(P12:R12)</f>
        <v>50.8333333333333</v>
      </c>
      <c r="P12" s="161" t="n">
        <f aca="false">AM12</f>
        <v>48.75</v>
      </c>
      <c r="Q12" s="161" t="n">
        <f aca="false">AN12</f>
        <v>55.5</v>
      </c>
      <c r="R12" s="161" t="n">
        <f aca="false">AO12</f>
        <v>48.25</v>
      </c>
      <c r="S12" s="161" t="n">
        <f aca="false">AVERAGE(T12:V12)</f>
        <v>40</v>
      </c>
      <c r="T12" s="161" t="n">
        <f aca="false">AP12</f>
        <v>40</v>
      </c>
      <c r="U12" s="161" t="n">
        <f aca="false">AQ12</f>
        <v>39</v>
      </c>
      <c r="V12" s="161" t="n">
        <f aca="false">AR12</f>
        <v>41</v>
      </c>
      <c r="W12" s="168" t="n">
        <f aca="false">SUM(AG31:AR31)/SUM($AG$5:$AR$5)</f>
        <v>39.4580392156863</v>
      </c>
      <c r="X12" s="161" t="n">
        <f aca="false">SUM(AS31:BD31)/SUM($AS$5:$BD$5)</f>
        <v>43.6921568627451</v>
      </c>
      <c r="Y12" s="161" t="n">
        <f aca="false">SUM(BE31:BR31)/SUM($BE$5:$BR$5)</f>
        <v>43.7656040268456</v>
      </c>
      <c r="Z12" s="161" t="n">
        <f aca="false">SUM(BQ31:CB31)/SUM($BQ$5:$CB$5)</f>
        <v>44.5625882352941</v>
      </c>
      <c r="AA12" s="161" t="n">
        <f aca="false">SUM(CC31:DX31)/SUM($CC$5:$DX$5)</f>
        <v>45.1962058823529</v>
      </c>
      <c r="AB12" s="169" t="n">
        <f aca="false">SUM(DY31:EJ31)/SUM($DY$5:$EJ$5)</f>
        <v>45.755859375</v>
      </c>
      <c r="AC12" s="170" t="n">
        <f aca="false">(C12*C$5+D12*D$5+SUM(AG31:EJ31))/(SUM(C$5:D$5)+SUM($AG$5:$EJ$5))</f>
        <v>44.0256304926961</v>
      </c>
      <c r="AD12" s="164"/>
      <c r="AE12" s="164"/>
      <c r="AF12" s="165"/>
      <c r="AG12" s="171" t="n">
        <f aca="false">VLOOKUP(AG$7,'[6]Curve Summary'!$A$8:$AG$161,9)</f>
        <v>33.5</v>
      </c>
      <c r="AH12" s="171" t="n">
        <f aca="false">VLOOKUP(AH$7,'[6]Curve Summary'!$A$8:$AG$161,9)</f>
        <v>33.25</v>
      </c>
      <c r="AI12" s="171" t="n">
        <f aca="false">VLOOKUP(AI$7,'[6]Curve Summary'!$A$8:$AG$161,9)</f>
        <v>32.8</v>
      </c>
      <c r="AJ12" s="171" t="n">
        <f aca="false">VLOOKUP(AJ$7,'[6]Curve Summary'!$A$8:$AG$161,9)</f>
        <v>31.75</v>
      </c>
      <c r="AK12" s="171" t="n">
        <f aca="false">VLOOKUP(AK$7,'[6]Curve Summary'!$A$8:$AG$161,9)</f>
        <v>31.5</v>
      </c>
      <c r="AL12" s="171" t="n">
        <f aca="false">VLOOKUP(AL$7,'[6]Curve Summary'!$A$8:$AG$161,9)</f>
        <v>38</v>
      </c>
      <c r="AM12" s="171" t="n">
        <f aca="false">VLOOKUP(AM$7,'[6]Curve Summary'!$A$8:$AG$161,9)</f>
        <v>48.75</v>
      </c>
      <c r="AN12" s="171" t="n">
        <f aca="false">VLOOKUP(AN$7,'[6]Curve Summary'!$A$8:$AG$161,9)</f>
        <v>55.5</v>
      </c>
      <c r="AO12" s="171" t="n">
        <f aca="false">VLOOKUP(AO$7,'[6]Curve Summary'!$A$8:$AG$161,9)</f>
        <v>48.25</v>
      </c>
      <c r="AP12" s="171" t="n">
        <f aca="false">VLOOKUP(AP$7,'[6]Curve Summary'!$A$8:$AG$161,9)</f>
        <v>40</v>
      </c>
      <c r="AQ12" s="171" t="n">
        <f aca="false">VLOOKUP(AQ$7,'[6]Curve Summary'!$A$8:$AG$161,9)</f>
        <v>39</v>
      </c>
      <c r="AR12" s="171" t="n">
        <f aca="false">VLOOKUP(AR$7,'[6]Curve Summary'!$A$8:$AG$161,9)</f>
        <v>41</v>
      </c>
      <c r="AS12" s="171" t="n">
        <f aca="false">VLOOKUP(AS$7,'[6]Curve Summary'!$A$8:$AG$161,9)</f>
        <v>41.25</v>
      </c>
      <c r="AT12" s="171" t="n">
        <f aca="false">VLOOKUP(AT$7,'[6]Curve Summary'!$A$8:$AG$161,9)</f>
        <v>39.75</v>
      </c>
      <c r="AU12" s="171" t="n">
        <f aca="false">VLOOKUP(AU$7,'[6]Curve Summary'!$A$8:$AG$161,9)</f>
        <v>39</v>
      </c>
      <c r="AV12" s="171" t="n">
        <f aca="false">VLOOKUP(AV$7,'[6]Curve Summary'!$A$8:$AG$161,9)</f>
        <v>37</v>
      </c>
      <c r="AW12" s="171" t="n">
        <f aca="false">VLOOKUP(AW$7,'[6]Curve Summary'!$A$8:$AG$161,9)</f>
        <v>37.5</v>
      </c>
      <c r="AX12" s="171" t="n">
        <f aca="false">VLOOKUP(AX$7,'[6]Curve Summary'!$A$8:$AG$161,9)</f>
        <v>42.5</v>
      </c>
      <c r="AY12" s="171" t="n">
        <f aca="false">VLOOKUP(AY$7,'[6]Curve Summary'!$A$8:$AG$161,9)</f>
        <v>54</v>
      </c>
      <c r="AZ12" s="171" t="n">
        <f aca="false">VLOOKUP(AZ$7,'[6]Curve Summary'!$A$8:$AG$161,9)</f>
        <v>62.5</v>
      </c>
      <c r="BA12" s="171" t="n">
        <f aca="false">VLOOKUP(BA$7,'[6]Curve Summary'!$A$8:$AG$161,9)</f>
        <v>51.5</v>
      </c>
      <c r="BB12" s="171" t="n">
        <f aca="false">VLOOKUP(BB$7,'[6]Curve Summary'!$A$8:$AG$161,9)</f>
        <v>39</v>
      </c>
      <c r="BC12" s="171" t="n">
        <f aca="false">VLOOKUP(BC$7,'[6]Curve Summary'!$A$8:$AG$161,9)</f>
        <v>39.5</v>
      </c>
      <c r="BD12" s="171" t="n">
        <f aca="false">VLOOKUP(BD$7,'[6]Curve Summary'!$A$8:$AG$161,9)</f>
        <v>40.75</v>
      </c>
      <c r="BE12" s="171" t="n">
        <f aca="false">VLOOKUP(BE$7,'[6]Curve Summary'!$A$8:$AG$161,9)</f>
        <v>41.72</v>
      </c>
      <c r="BF12" s="171" t="n">
        <f aca="false">VLOOKUP(BF$7,'[6]Curve Summary'!$A$8:$AG$161,9)</f>
        <v>40.19</v>
      </c>
      <c r="BG12" s="171" t="n">
        <f aca="false">VLOOKUP(BG$7,'[6]Curve Summary'!$A$8:$AG$161,9)</f>
        <v>39.43</v>
      </c>
      <c r="BH12" s="171" t="n">
        <f aca="false">VLOOKUP(BH$7,'[6]Curve Summary'!$A$8:$AG$161,9)</f>
        <v>37.4</v>
      </c>
      <c r="BI12" s="171" t="n">
        <f aca="false">VLOOKUP(BI$7,'[6]Curve Summary'!$A$8:$AG$161,9)</f>
        <v>37.89</v>
      </c>
      <c r="BJ12" s="171" t="n">
        <f aca="false">VLOOKUP(BJ$7,'[6]Curve Summary'!$A$8:$AG$161,9)</f>
        <v>42.94</v>
      </c>
      <c r="BK12" s="171" t="n">
        <f aca="false">VLOOKUP(BK$7,'[6]Curve Summary'!$A$8:$AG$161,9)</f>
        <v>54.55</v>
      </c>
      <c r="BL12" s="171" t="n">
        <f aca="false">VLOOKUP(BL$7,'[6]Curve Summary'!$A$8:$AG$161,9)</f>
        <v>63.12</v>
      </c>
      <c r="BM12" s="171" t="n">
        <f aca="false">VLOOKUP(BM$7,'[6]Curve Summary'!$A$8:$AG$161,9)</f>
        <v>52</v>
      </c>
      <c r="BN12" s="171" t="n">
        <f aca="false">VLOOKUP(BN$7,'[6]Curve Summary'!$A$8:$AG$161,9)</f>
        <v>39.37</v>
      </c>
      <c r="BO12" s="171" t="n">
        <f aca="false">VLOOKUP(BO$7,'[6]Curve Summary'!$A$8:$AG$161,9)</f>
        <v>39.87</v>
      </c>
      <c r="BP12" s="171" t="n">
        <f aca="false">VLOOKUP(BP$7,'[6]Curve Summary'!$A$8:$AG$161,9)</f>
        <v>41.12</v>
      </c>
      <c r="BQ12" s="171" t="n">
        <f aca="false">VLOOKUP(BQ$7,'[6]Curve Summary'!$A$8:$AG$161,9)</f>
        <v>42.07</v>
      </c>
      <c r="BR12" s="171" t="n">
        <f aca="false">VLOOKUP(BR$7,'[6]Curve Summary'!$A$8:$AG$161,9)</f>
        <v>40.53</v>
      </c>
      <c r="BS12" s="171" t="n">
        <f aca="false">VLOOKUP(BS$7,'[6]Curve Summary'!$A$8:$AG$161,9)</f>
        <v>39.75</v>
      </c>
      <c r="BT12" s="171" t="n">
        <f aca="false">VLOOKUP(BT$7,'[6]Curve Summary'!$A$8:$AG$161,9)</f>
        <v>37.7</v>
      </c>
      <c r="BU12" s="171" t="n">
        <f aca="false">VLOOKUP(BU$7,'[6]Curve Summary'!$A$8:$AG$161,9)</f>
        <v>38.2</v>
      </c>
      <c r="BV12" s="171" t="n">
        <f aca="false">VLOOKUP(BV$7,'[6]Curve Summary'!$A$8:$AG$161,9)</f>
        <v>43.28</v>
      </c>
      <c r="BW12" s="171" t="n">
        <f aca="false">VLOOKUP(BW$7,'[6]Curve Summary'!$A$8:$AG$161,9)</f>
        <v>54.97</v>
      </c>
      <c r="BX12" s="171" t="n">
        <f aca="false">VLOOKUP(BX$7,'[6]Curve Summary'!$A$8:$AG$161,9)</f>
        <v>63.61</v>
      </c>
      <c r="BY12" s="171" t="n">
        <f aca="false">VLOOKUP(BY$7,'[6]Curve Summary'!$A$8:$AG$161,9)</f>
        <v>52.4</v>
      </c>
      <c r="BZ12" s="171" t="n">
        <f aca="false">VLOOKUP(BZ$7,'[6]Curve Summary'!$A$8:$AG$161,9)</f>
        <v>39.67</v>
      </c>
      <c r="CA12" s="171" t="n">
        <f aca="false">VLOOKUP(CA$7,'[6]Curve Summary'!$A$8:$AG$161,9)</f>
        <v>40.16</v>
      </c>
      <c r="CB12" s="171" t="n">
        <f aca="false">VLOOKUP(CB$7,'[6]Curve Summary'!$A$8:$AG$161,9)</f>
        <v>41.42</v>
      </c>
      <c r="CC12" s="171" t="n">
        <f aca="false">VLOOKUP(CC$7,'[6]Curve Summary'!$A$8:$AG$161,9)</f>
        <v>42.35</v>
      </c>
      <c r="CD12" s="171" t="n">
        <f aca="false">VLOOKUP(CD$7,'[6]Curve Summary'!$A$8:$AG$161,9)</f>
        <v>40.8</v>
      </c>
      <c r="CE12" s="171" t="n">
        <f aca="false">VLOOKUP(CE$7,'[6]Curve Summary'!$A$8:$AG$161,9)</f>
        <v>40.02</v>
      </c>
      <c r="CF12" s="171" t="n">
        <f aca="false">VLOOKUP(CF$7,'[6]Curve Summary'!$A$8:$AG$161,9)</f>
        <v>37.95</v>
      </c>
      <c r="CG12" s="171" t="n">
        <f aca="false">VLOOKUP(CG$7,'[6]Curve Summary'!$A$8:$AG$161,9)</f>
        <v>38.46</v>
      </c>
      <c r="CH12" s="171" t="n">
        <f aca="false">VLOOKUP(CH$7,'[6]Curve Summary'!$A$8:$AG$161,9)</f>
        <v>43.57</v>
      </c>
      <c r="CI12" s="171" t="n">
        <f aca="false">VLOOKUP(CI$7,'[6]Curve Summary'!$A$8:$AG$161,9)</f>
        <v>55.34</v>
      </c>
      <c r="CJ12" s="171" t="n">
        <f aca="false">VLOOKUP(CJ$7,'[6]Curve Summary'!$A$8:$AG$161,9)</f>
        <v>64.04</v>
      </c>
      <c r="CK12" s="171" t="n">
        <f aca="false">VLOOKUP(CK$7,'[6]Curve Summary'!$A$8:$AG$161,9)</f>
        <v>52.75</v>
      </c>
      <c r="CL12" s="171" t="n">
        <f aca="false">VLOOKUP(CL$7,'[6]Curve Summary'!$A$8:$AG$161,9)</f>
        <v>39.93</v>
      </c>
      <c r="CM12" s="171" t="n">
        <f aca="false">VLOOKUP(CM$7,'[6]Curve Summary'!$A$8:$AG$161,9)</f>
        <v>40.43</v>
      </c>
      <c r="CN12" s="171" t="n">
        <f aca="false">VLOOKUP(CN$7,'[6]Curve Summary'!$A$8:$AG$161,9)</f>
        <v>41.7</v>
      </c>
      <c r="CO12" s="171" t="n">
        <f aca="false">VLOOKUP(CO$7,'[6]Curve Summary'!$A$8:$AG$161,9)</f>
        <v>42.66</v>
      </c>
      <c r="CP12" s="171" t="n">
        <f aca="false">VLOOKUP(CP$7,'[6]Curve Summary'!$A$8:$AG$161,9)</f>
        <v>41.09</v>
      </c>
      <c r="CQ12" s="171" t="n">
        <f aca="false">VLOOKUP(CQ$7,'[6]Curve Summary'!$A$8:$AG$161,9)</f>
        <v>40.3</v>
      </c>
      <c r="CR12" s="171" t="n">
        <f aca="false">VLOOKUP(CR$7,'[6]Curve Summary'!$A$8:$AG$161,9)</f>
        <v>38.22</v>
      </c>
      <c r="CS12" s="171" t="n">
        <f aca="false">VLOOKUP(CS$7,'[6]Curve Summary'!$A$8:$AG$161,9)</f>
        <v>38.72</v>
      </c>
      <c r="CT12" s="171" t="n">
        <f aca="false">VLOOKUP(CT$7,'[6]Curve Summary'!$A$8:$AG$161,9)</f>
        <v>43.86</v>
      </c>
      <c r="CU12" s="171" t="n">
        <f aca="false">VLOOKUP(CU$7,'[6]Curve Summary'!$A$8:$AG$161,9)</f>
        <v>55.71</v>
      </c>
      <c r="CV12" s="171" t="n">
        <f aca="false">VLOOKUP(CV$7,'[6]Curve Summary'!$A$8:$AG$161,9)</f>
        <v>64.45</v>
      </c>
      <c r="CW12" s="171" t="n">
        <f aca="false">VLOOKUP(CW$7,'[6]Curve Summary'!$A$8:$AG$161,9)</f>
        <v>53.09</v>
      </c>
      <c r="CX12" s="171" t="n">
        <f aca="false">VLOOKUP(CX$7,'[6]Curve Summary'!$A$8:$AG$161,9)</f>
        <v>40.19</v>
      </c>
      <c r="CY12" s="171" t="n">
        <f aca="false">VLOOKUP(CY$7,'[6]Curve Summary'!$A$8:$AG$161,9)</f>
        <v>40.69</v>
      </c>
      <c r="CZ12" s="171" t="n">
        <f aca="false">VLOOKUP(CZ$7,'[6]Curve Summary'!$A$8:$AG$161,9)</f>
        <v>41.96</v>
      </c>
      <c r="DA12" s="171" t="n">
        <f aca="false">VLOOKUP(DA$7,'[6]Curve Summary'!$A$8:$AG$161,9)</f>
        <v>42.91</v>
      </c>
      <c r="DB12" s="171" t="n">
        <f aca="false">VLOOKUP(DB$7,'[6]Curve Summary'!$A$8:$AG$161,9)</f>
        <v>41.33</v>
      </c>
      <c r="DC12" s="171" t="n">
        <f aca="false">VLOOKUP(DC$7,'[6]Curve Summary'!$A$8:$AG$161,9)</f>
        <v>40.53</v>
      </c>
      <c r="DD12" s="171" t="n">
        <f aca="false">VLOOKUP(DD$7,'[6]Curve Summary'!$A$8:$AG$161,9)</f>
        <v>38.44</v>
      </c>
      <c r="DE12" s="171" t="n">
        <f aca="false">VLOOKUP(DE$7,'[6]Curve Summary'!$A$8:$AG$161,9)</f>
        <v>38.94</v>
      </c>
      <c r="DF12" s="171" t="n">
        <f aca="false">VLOOKUP(DF$7,'[6]Curve Summary'!$A$8:$AG$161,9)</f>
        <v>44.11</v>
      </c>
      <c r="DG12" s="171" t="n">
        <f aca="false">VLOOKUP(DG$7,'[6]Curve Summary'!$A$8:$AG$161,9)</f>
        <v>56.01</v>
      </c>
      <c r="DH12" s="171" t="n">
        <f aca="false">VLOOKUP(DH$7,'[6]Curve Summary'!$A$8:$AG$161,9)</f>
        <v>64.8</v>
      </c>
      <c r="DI12" s="171" t="n">
        <f aca="false">VLOOKUP(DI$7,'[6]Curve Summary'!$A$8:$AG$161,9)</f>
        <v>53.37</v>
      </c>
      <c r="DJ12" s="171" t="n">
        <f aca="false">VLOOKUP(DJ$7,'[6]Curve Summary'!$A$8:$AG$161,9)</f>
        <v>40.39</v>
      </c>
      <c r="DK12" s="171" t="n">
        <f aca="false">VLOOKUP(DK$7,'[6]Curve Summary'!$A$8:$AG$161,9)</f>
        <v>40.89</v>
      </c>
      <c r="DL12" s="171" t="n">
        <f aca="false">VLOOKUP(DL$7,'[6]Curve Summary'!$A$8:$AG$161,9)</f>
        <v>42.17</v>
      </c>
      <c r="DM12" s="171" t="n">
        <f aca="false">VLOOKUP(DM$7,'[6]Curve Summary'!$A$8:$AG$161,9)</f>
        <v>43.1</v>
      </c>
      <c r="DN12" s="171" t="n">
        <f aca="false">VLOOKUP(DN$7,'[6]Curve Summary'!$A$8:$AG$161,9)</f>
        <v>41.52</v>
      </c>
      <c r="DO12" s="171" t="n">
        <f aca="false">VLOOKUP(DO$7,'[6]Curve Summary'!$A$8:$AG$161,9)</f>
        <v>40.71</v>
      </c>
      <c r="DP12" s="171" t="n">
        <f aca="false">VLOOKUP(DP$7,'[6]Curve Summary'!$A$8:$AG$161,9)</f>
        <v>38.6</v>
      </c>
      <c r="DQ12" s="171" t="n">
        <f aca="false">VLOOKUP(DQ$7,'[6]Curve Summary'!$A$8:$AG$161,9)</f>
        <v>39.11</v>
      </c>
      <c r="DR12" s="171" t="n">
        <f aca="false">VLOOKUP(DR$7,'[6]Curve Summary'!$A$8:$AG$161,9)</f>
        <v>44.3</v>
      </c>
      <c r="DS12" s="171" t="n">
        <f aca="false">VLOOKUP(DS$7,'[6]Curve Summary'!$A$8:$AG$161,9)</f>
        <v>56.26</v>
      </c>
      <c r="DT12" s="171" t="n">
        <f aca="false">VLOOKUP(DT$7,'[6]Curve Summary'!$A$8:$AG$161,9)</f>
        <v>65.08</v>
      </c>
      <c r="DU12" s="171" t="n">
        <f aca="false">VLOOKUP(DU$7,'[6]Curve Summary'!$A$8:$AG$161,9)</f>
        <v>53.6</v>
      </c>
      <c r="DV12" s="171" t="n">
        <f aca="false">VLOOKUP(DV$7,'[6]Curve Summary'!$A$8:$AG$161,9)</f>
        <v>40.57</v>
      </c>
      <c r="DW12" s="171" t="n">
        <f aca="false">VLOOKUP(DW$7,'[6]Curve Summary'!$A$8:$AG$161,9)</f>
        <v>41.07</v>
      </c>
      <c r="DX12" s="171" t="n">
        <f aca="false">VLOOKUP(DX$7,'[6]Curve Summary'!$A$8:$AG$161,9)</f>
        <v>42.35</v>
      </c>
      <c r="DY12" s="171" t="n">
        <f aca="false">VLOOKUP(DY$7,'[6]Curve Summary'!$A$8:$AG$161,9)</f>
        <v>43.29</v>
      </c>
      <c r="DZ12" s="171" t="n">
        <f aca="false">VLOOKUP(DZ$7,'[6]Curve Summary'!$A$8:$AG$161,9)</f>
        <v>41.7</v>
      </c>
      <c r="EA12" s="171" t="n">
        <f aca="false">VLOOKUP(EA$7,'[6]Curve Summary'!$A$8:$AG$161,9)</f>
        <v>40.89</v>
      </c>
      <c r="EB12" s="171" t="n">
        <f aca="false">VLOOKUP(EB$7,'[6]Curve Summary'!$A$8:$AG$161,9)</f>
        <v>38.77</v>
      </c>
      <c r="EC12" s="171" t="n">
        <f aca="false">VLOOKUP(EC$7,'[6]Curve Summary'!$A$8:$AG$161,9)</f>
        <v>39.28</v>
      </c>
      <c r="ED12" s="171" t="n">
        <f aca="false">VLOOKUP(ED$7,'[6]Curve Summary'!$A$8:$AG$161,9)</f>
        <v>44.49</v>
      </c>
      <c r="EE12" s="171" t="n">
        <f aca="false">VLOOKUP(EE$7,'[6]Curve Summary'!$A$8:$AG$161,9)</f>
        <v>56.51</v>
      </c>
      <c r="EF12" s="171" t="n">
        <f aca="false">VLOOKUP(EF$7,'[6]Curve Summary'!$A$8:$AG$161,9)</f>
        <v>65.37</v>
      </c>
      <c r="EG12" s="171" t="n">
        <f aca="false">VLOOKUP(EG$7,'[6]Curve Summary'!$A$8:$AG$161,9)</f>
        <v>53.84</v>
      </c>
      <c r="EH12" s="171" t="n">
        <f aca="false">VLOOKUP(EH$7,'[6]Curve Summary'!$A$8:$AG$161,9)</f>
        <v>40.75</v>
      </c>
      <c r="EI12" s="171" t="n">
        <f aca="false">VLOOKUP(EI$7,'[6]Curve Summary'!$A$8:$AG$161,9)</f>
        <v>41.25</v>
      </c>
      <c r="EJ12" s="171" t="n">
        <f aca="false">VLOOKUP(EJ$7,'[6]Curve Summary'!$A$8:$AG$161,9)</f>
        <v>42.54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f aca="false">'[6]Power Desk Daily Price'!$AC13</f>
        <v>30.2105263157895</v>
      </c>
      <c r="D13" s="161" t="n">
        <f aca="true">IF(ISERROR((AVERAGE(OFFSET('[6]Curve Summary'!$F$6,20,0,7,1))*7+18*'[6]Curve Summary Backup'!$F$38)/25),'[6]Curve Summary Backup'!$F$38,(AVERAGE(OFFSET('[6]Curve Summary'!$F$6,20,0,7,1))*7+18*'[6]Curve Summary Backup'!$F$38)/25)</f>
        <v>32.5</v>
      </c>
      <c r="E13" s="168" t="n">
        <f aca="false">(C13*C$5+D13*D$5)/(SUM(C$5:D$5))</f>
        <v>31.4824561403509</v>
      </c>
      <c r="F13" s="161" t="n">
        <f aca="false">AVERAGE(G13:H13)</f>
        <v>33.375</v>
      </c>
      <c r="G13" s="161" t="n">
        <f aca="false">AG13</f>
        <v>33.5</v>
      </c>
      <c r="H13" s="161" t="n">
        <f aca="false">AH13</f>
        <v>33.25</v>
      </c>
      <c r="I13" s="161" t="n">
        <f aca="false">AVERAGE(J13:K13)</f>
        <v>32.275</v>
      </c>
      <c r="J13" s="161" t="n">
        <f aca="false">AI13</f>
        <v>32.8</v>
      </c>
      <c r="K13" s="161" t="n">
        <f aca="false">AJ13</f>
        <v>31.75</v>
      </c>
      <c r="L13" s="161" t="n">
        <f aca="false">AK13</f>
        <v>33.25</v>
      </c>
      <c r="M13" s="161" t="n">
        <f aca="false">AL13</f>
        <v>39.25</v>
      </c>
      <c r="N13" s="161" t="n">
        <f aca="false">AVERAGE(K13:M13)</f>
        <v>34.75</v>
      </c>
      <c r="O13" s="161" t="n">
        <f aca="false">AVERAGE(P13:R13)</f>
        <v>51.25</v>
      </c>
      <c r="P13" s="161" t="n">
        <f aca="false">AM13</f>
        <v>48.75</v>
      </c>
      <c r="Q13" s="161" t="n">
        <f aca="false">AN13</f>
        <v>56.75</v>
      </c>
      <c r="R13" s="161" t="n">
        <f aca="false">AO13</f>
        <v>48.25</v>
      </c>
      <c r="S13" s="161" t="n">
        <f aca="false">AVERAGE(T13:V13)</f>
        <v>40</v>
      </c>
      <c r="T13" s="161" t="n">
        <f aca="false">AP13</f>
        <v>40</v>
      </c>
      <c r="U13" s="161" t="n">
        <f aca="false">AQ13</f>
        <v>39</v>
      </c>
      <c r="V13" s="161" t="n">
        <f aca="false">AR13</f>
        <v>41</v>
      </c>
      <c r="W13" s="168" t="n">
        <f aca="false">SUM(AG32:AR32)/SUM($AG$5:$AR$5)</f>
        <v>39.8149019607843</v>
      </c>
      <c r="X13" s="161" t="n">
        <f aca="false">SUM(AS32:BD32)/SUM($AS$5:$BD$5)</f>
        <v>44.9598039215686</v>
      </c>
      <c r="Y13" s="161" t="n">
        <f aca="false">SUM(BE32:BR32)/SUM($BE$5:$BR$5)</f>
        <v>44.8358724832215</v>
      </c>
      <c r="Z13" s="161" t="n">
        <f aca="false">SUM(BQ32:CB32)/SUM($BQ$5:$CB$5)</f>
        <v>45.8067058823529</v>
      </c>
      <c r="AA13" s="161" t="n">
        <f aca="false">SUM(CC32:DX32)/SUM($CC$5:$DX$5)</f>
        <v>46.4589803921569</v>
      </c>
      <c r="AB13" s="169" t="n">
        <f aca="false">SUM(DY32:EJ32)/SUM($DY$5:$EJ$5)</f>
        <v>47.0059375</v>
      </c>
      <c r="AC13" s="170" t="n">
        <f aca="false">(C13*C$5+D13*D$5+SUM(AG32:EJ32))/(SUM(C$5:D$5)+SUM($AG$5:$EJ$5))</f>
        <v>45.2105177468092</v>
      </c>
      <c r="AD13" s="164"/>
      <c r="AE13" s="164"/>
      <c r="AF13" s="165"/>
      <c r="AG13" s="171" t="n">
        <f aca="false">VLOOKUP(AG$7,'[6]Curve Summary'!$A$9:$AG$161,6)</f>
        <v>33.5</v>
      </c>
      <c r="AH13" s="171" t="n">
        <f aca="false">VLOOKUP(AH$7,'[6]Curve Summary'!$A$9:$AG$161,6)</f>
        <v>33.25</v>
      </c>
      <c r="AI13" s="171" t="n">
        <f aca="false">VLOOKUP(AI$7,'[6]Curve Summary'!$A$9:$AG$161,6)</f>
        <v>32.8</v>
      </c>
      <c r="AJ13" s="171" t="n">
        <f aca="false">VLOOKUP(AJ$7,'[6]Curve Summary'!$A$9:$AG$161,6)</f>
        <v>31.75</v>
      </c>
      <c r="AK13" s="171" t="n">
        <f aca="false">VLOOKUP(AK$7,'[6]Curve Summary'!$A$9:$AG$161,6)</f>
        <v>33.25</v>
      </c>
      <c r="AL13" s="171" t="n">
        <f aca="false">VLOOKUP(AL$7,'[6]Curve Summary'!$A$9:$AG$161,6)</f>
        <v>39.25</v>
      </c>
      <c r="AM13" s="171" t="n">
        <f aca="false">VLOOKUP(AM$7,'[6]Curve Summary'!$A$9:$AG$161,6)</f>
        <v>48.75</v>
      </c>
      <c r="AN13" s="171" t="n">
        <f aca="false">VLOOKUP(AN$7,'[6]Curve Summary'!$A$9:$AG$161,6)</f>
        <v>56.75</v>
      </c>
      <c r="AO13" s="171" t="n">
        <f aca="false">VLOOKUP(AO$7,'[6]Curve Summary'!$A$9:$AG$161,6)</f>
        <v>48.25</v>
      </c>
      <c r="AP13" s="171" t="n">
        <f aca="false">VLOOKUP(AP$7,'[6]Curve Summary'!$A$9:$AG$161,6)</f>
        <v>40</v>
      </c>
      <c r="AQ13" s="171" t="n">
        <f aca="false">VLOOKUP(AQ$7,'[6]Curve Summary'!$A$9:$AG$161,6)</f>
        <v>39</v>
      </c>
      <c r="AR13" s="171" t="n">
        <f aca="false">VLOOKUP(AR$7,'[6]Curve Summary'!$A$9:$AG$161,6)</f>
        <v>41</v>
      </c>
      <c r="AS13" s="171" t="n">
        <f aca="false">VLOOKUP(AS$7,'[6]Curve Summary'!$A$9:$AG$161,6)</f>
        <v>41.25</v>
      </c>
      <c r="AT13" s="171" t="n">
        <f aca="false">VLOOKUP(AT$7,'[6]Curve Summary'!$A$9:$AG$161,6)</f>
        <v>39.75</v>
      </c>
      <c r="AU13" s="171" t="n">
        <f aca="false">VLOOKUP(AU$7,'[6]Curve Summary'!$A$9:$AG$161,6)</f>
        <v>39</v>
      </c>
      <c r="AV13" s="171" t="n">
        <f aca="false">VLOOKUP(AV$7,'[6]Curve Summary'!$A$9:$AG$161,6)</f>
        <v>39</v>
      </c>
      <c r="AW13" s="171" t="n">
        <f aca="false">VLOOKUP(AW$7,'[6]Curve Summary'!$A$9:$AG$161,6)</f>
        <v>39.75</v>
      </c>
      <c r="AX13" s="171" t="n">
        <f aca="false">VLOOKUP(AX$7,'[6]Curve Summary'!$A$9:$AG$161,6)</f>
        <v>45.75</v>
      </c>
      <c r="AY13" s="171" t="n">
        <f aca="false">VLOOKUP(AY$7,'[6]Curve Summary'!$A$9:$AG$161,6)</f>
        <v>58.75</v>
      </c>
      <c r="AZ13" s="171" t="n">
        <f aca="false">VLOOKUP(AZ$7,'[6]Curve Summary'!$A$9:$AG$161,6)</f>
        <v>64.5</v>
      </c>
      <c r="BA13" s="171" t="n">
        <f aca="false">VLOOKUP(BA$7,'[6]Curve Summary'!$A$9:$AG$161,6)</f>
        <v>51.5</v>
      </c>
      <c r="BB13" s="171" t="n">
        <f aca="false">VLOOKUP(BB$7,'[6]Curve Summary'!$A$9:$AG$161,6)</f>
        <v>39.75</v>
      </c>
      <c r="BC13" s="171" t="n">
        <f aca="false">VLOOKUP(BC$7,'[6]Curve Summary'!$A$9:$AG$161,6)</f>
        <v>39.5</v>
      </c>
      <c r="BD13" s="171" t="n">
        <f aca="false">VLOOKUP(BD$7,'[6]Curve Summary'!$A$9:$AG$161,6)</f>
        <v>40.75</v>
      </c>
      <c r="BE13" s="171" t="n">
        <f aca="false">VLOOKUP(BE$7,'[6]Curve Summary'!$A$9:$AG$161,6)</f>
        <v>41.7</v>
      </c>
      <c r="BF13" s="171" t="n">
        <f aca="false">VLOOKUP(BF$7,'[6]Curve Summary'!$A$9:$AG$161,6)</f>
        <v>40.18</v>
      </c>
      <c r="BG13" s="171" t="n">
        <f aca="false">VLOOKUP(BG$7,'[6]Curve Summary'!$A$9:$AG$161,6)</f>
        <v>39.41</v>
      </c>
      <c r="BH13" s="171" t="n">
        <f aca="false">VLOOKUP(BH$7,'[6]Curve Summary'!$A$9:$AG$161,6)</f>
        <v>39.41</v>
      </c>
      <c r="BI13" s="171" t="n">
        <f aca="false">VLOOKUP(BI$7,'[6]Curve Summary'!$A$9:$AG$161,6)</f>
        <v>40.16</v>
      </c>
      <c r="BJ13" s="171" t="n">
        <f aca="false">VLOOKUP(BJ$7,'[6]Curve Summary'!$A$9:$AG$161,6)</f>
        <v>46.21</v>
      </c>
      <c r="BK13" s="171" t="n">
        <f aca="false">VLOOKUP(BK$7,'[6]Curve Summary'!$A$9:$AG$161,6)</f>
        <v>59.33</v>
      </c>
      <c r="BL13" s="171" t="n">
        <f aca="false">VLOOKUP(BL$7,'[6]Curve Summary'!$A$9:$AG$161,6)</f>
        <v>65.12</v>
      </c>
      <c r="BM13" s="171" t="n">
        <f aca="false">VLOOKUP(BM$7,'[6]Curve Summary'!$A$9:$AG$161,6)</f>
        <v>51.99</v>
      </c>
      <c r="BN13" s="171" t="n">
        <f aca="false">VLOOKUP(BN$7,'[6]Curve Summary'!$A$9:$AG$161,6)</f>
        <v>40.12</v>
      </c>
      <c r="BO13" s="171" t="n">
        <f aca="false">VLOOKUP(BO$7,'[6]Curve Summary'!$A$9:$AG$161,6)</f>
        <v>39.86</v>
      </c>
      <c r="BP13" s="171" t="n">
        <f aca="false">VLOOKUP(BP$7,'[6]Curve Summary'!$A$9:$AG$161,6)</f>
        <v>41.11</v>
      </c>
      <c r="BQ13" s="171" t="n">
        <f aca="false">VLOOKUP(BQ$7,'[6]Curve Summary'!$A$9:$AG$161,6)</f>
        <v>42.05</v>
      </c>
      <c r="BR13" s="171" t="n">
        <f aca="false">VLOOKUP(BR$7,'[6]Curve Summary'!$A$9:$AG$161,6)</f>
        <v>40.5</v>
      </c>
      <c r="BS13" s="171" t="n">
        <f aca="false">VLOOKUP(BS$7,'[6]Curve Summary'!$A$9:$AG$161,6)</f>
        <v>39.73</v>
      </c>
      <c r="BT13" s="171" t="n">
        <f aca="false">VLOOKUP(BT$7,'[6]Curve Summary'!$A$9:$AG$161,6)</f>
        <v>39.72</v>
      </c>
      <c r="BU13" s="171" t="n">
        <f aca="false">VLOOKUP(BU$7,'[6]Curve Summary'!$A$9:$AG$161,6)</f>
        <v>40.47</v>
      </c>
      <c r="BV13" s="171" t="n">
        <f aca="false">VLOOKUP(BV$7,'[6]Curve Summary'!$A$9:$AG$161,6)</f>
        <v>46.56</v>
      </c>
      <c r="BW13" s="171" t="n">
        <f aca="false">VLOOKUP(BW$7,'[6]Curve Summary'!$A$9:$AG$161,6)</f>
        <v>59.78</v>
      </c>
      <c r="BX13" s="171" t="n">
        <f aca="false">VLOOKUP(BX$7,'[6]Curve Summary'!$A$9:$AG$161,6)</f>
        <v>65.61</v>
      </c>
      <c r="BY13" s="171" t="n">
        <f aca="false">VLOOKUP(BY$7,'[6]Curve Summary'!$A$9:$AG$161,6)</f>
        <v>52.37</v>
      </c>
      <c r="BZ13" s="171" t="n">
        <f aca="false">VLOOKUP(BZ$7,'[6]Curve Summary'!$A$9:$AG$161,6)</f>
        <v>40.41</v>
      </c>
      <c r="CA13" s="171" t="n">
        <f aca="false">VLOOKUP(CA$7,'[6]Curve Summary'!$A$9:$AG$161,6)</f>
        <v>40.15</v>
      </c>
      <c r="CB13" s="171" t="n">
        <f aca="false">VLOOKUP(CB$7,'[6]Curve Summary'!$A$9:$AG$161,6)</f>
        <v>41.4</v>
      </c>
      <c r="CC13" s="171" t="n">
        <f aca="false">VLOOKUP(CC$7,'[6]Curve Summary'!$A$9:$AG$161,6)</f>
        <v>42.32</v>
      </c>
      <c r="CD13" s="171" t="n">
        <f aca="false">VLOOKUP(CD$7,'[6]Curve Summary'!$A$9:$AG$161,6)</f>
        <v>40.77</v>
      </c>
      <c r="CE13" s="171" t="n">
        <f aca="false">VLOOKUP(CE$7,'[6]Curve Summary'!$A$9:$AG$161,6)</f>
        <v>39.99</v>
      </c>
      <c r="CF13" s="171" t="n">
        <f aca="false">VLOOKUP(CF$7,'[6]Curve Summary'!$A$9:$AG$161,6)</f>
        <v>39.98</v>
      </c>
      <c r="CG13" s="171" t="n">
        <f aca="false">VLOOKUP(CG$7,'[6]Curve Summary'!$A$9:$AG$161,6)</f>
        <v>40.73</v>
      </c>
      <c r="CH13" s="171" t="n">
        <f aca="false">VLOOKUP(CH$7,'[6]Curve Summary'!$A$9:$AG$161,6)</f>
        <v>46.87</v>
      </c>
      <c r="CI13" s="171" t="n">
        <f aca="false">VLOOKUP(CI$7,'[6]Curve Summary'!$A$9:$AG$161,6)</f>
        <v>60.17</v>
      </c>
      <c r="CJ13" s="171" t="n">
        <f aca="false">VLOOKUP(CJ$7,'[6]Curve Summary'!$A$9:$AG$161,6)</f>
        <v>66.04</v>
      </c>
      <c r="CK13" s="171" t="n">
        <f aca="false">VLOOKUP(CK$7,'[6]Curve Summary'!$A$9:$AG$161,6)</f>
        <v>52.71</v>
      </c>
      <c r="CL13" s="171" t="n">
        <f aca="false">VLOOKUP(CL$7,'[6]Curve Summary'!$A$9:$AG$161,6)</f>
        <v>40.68</v>
      </c>
      <c r="CM13" s="171" t="n">
        <f aca="false">VLOOKUP(CM$7,'[6]Curve Summary'!$A$9:$AG$161,6)</f>
        <v>40.41</v>
      </c>
      <c r="CN13" s="171" t="n">
        <f aca="false">VLOOKUP(CN$7,'[6]Curve Summary'!$A$9:$AG$161,6)</f>
        <v>41.67</v>
      </c>
      <c r="CO13" s="171" t="n">
        <f aca="false">VLOOKUP(CO$7,'[6]Curve Summary'!$A$9:$AG$161,6)</f>
        <v>42.62</v>
      </c>
      <c r="CP13" s="171" t="n">
        <f aca="false">VLOOKUP(CP$7,'[6]Curve Summary'!$A$9:$AG$161,6)</f>
        <v>41.05</v>
      </c>
      <c r="CQ13" s="171" t="n">
        <f aca="false">VLOOKUP(CQ$7,'[6]Curve Summary'!$A$9:$AG$161,6)</f>
        <v>40.26</v>
      </c>
      <c r="CR13" s="171" t="n">
        <f aca="false">VLOOKUP(CR$7,'[6]Curve Summary'!$A$9:$AG$161,6)</f>
        <v>40.25</v>
      </c>
      <c r="CS13" s="171" t="n">
        <f aca="false">VLOOKUP(CS$7,'[6]Curve Summary'!$A$9:$AG$161,6)</f>
        <v>41</v>
      </c>
      <c r="CT13" s="171" t="n">
        <f aca="false">VLOOKUP(CT$7,'[6]Curve Summary'!$A$9:$AG$161,6)</f>
        <v>47.18</v>
      </c>
      <c r="CU13" s="171" t="n">
        <f aca="false">VLOOKUP(CU$7,'[6]Curve Summary'!$A$9:$AG$161,6)</f>
        <v>60.56</v>
      </c>
      <c r="CV13" s="171" t="n">
        <f aca="false">VLOOKUP(CV$7,'[6]Curve Summary'!$A$9:$AG$161,6)</f>
        <v>66.46</v>
      </c>
      <c r="CW13" s="171" t="n">
        <f aca="false">VLOOKUP(CW$7,'[6]Curve Summary'!$A$9:$AG$161,6)</f>
        <v>53.04</v>
      </c>
      <c r="CX13" s="171" t="n">
        <f aca="false">VLOOKUP(CX$7,'[6]Curve Summary'!$A$9:$AG$161,6)</f>
        <v>40.93</v>
      </c>
      <c r="CY13" s="171" t="n">
        <f aca="false">VLOOKUP(CY$7,'[6]Curve Summary'!$A$9:$AG$161,6)</f>
        <v>40.65</v>
      </c>
      <c r="CZ13" s="171" t="n">
        <f aca="false">VLOOKUP(CZ$7,'[6]Curve Summary'!$A$9:$AG$161,6)</f>
        <v>41.92</v>
      </c>
      <c r="DA13" s="171" t="n">
        <f aca="false">VLOOKUP(DA$7,'[6]Curve Summary'!$A$9:$AG$161,6)</f>
        <v>42.87</v>
      </c>
      <c r="DB13" s="171" t="n">
        <f aca="false">VLOOKUP(DB$7,'[6]Curve Summary'!$A$9:$AG$161,6)</f>
        <v>41.29</v>
      </c>
      <c r="DC13" s="171" t="n">
        <f aca="false">VLOOKUP(DC$7,'[6]Curve Summary'!$A$9:$AG$161,6)</f>
        <v>40.49</v>
      </c>
      <c r="DD13" s="171" t="n">
        <f aca="false">VLOOKUP(DD$7,'[6]Curve Summary'!$A$9:$AG$161,6)</f>
        <v>40.47</v>
      </c>
      <c r="DE13" s="171" t="n">
        <f aca="false">VLOOKUP(DE$7,'[6]Curve Summary'!$A$9:$AG$161,6)</f>
        <v>41.23</v>
      </c>
      <c r="DF13" s="171" t="n">
        <f aca="false">VLOOKUP(DF$7,'[6]Curve Summary'!$A$9:$AG$161,6)</f>
        <v>47.43</v>
      </c>
      <c r="DG13" s="171" t="n">
        <f aca="false">VLOOKUP(DG$7,'[6]Curve Summary'!$A$9:$AG$161,6)</f>
        <v>60.88</v>
      </c>
      <c r="DH13" s="171" t="n">
        <f aca="false">VLOOKUP(DH$7,'[6]Curve Summary'!$A$9:$AG$161,6)</f>
        <v>66.8</v>
      </c>
      <c r="DI13" s="171" t="n">
        <f aca="false">VLOOKUP(DI$7,'[6]Curve Summary'!$A$9:$AG$161,6)</f>
        <v>53.31</v>
      </c>
      <c r="DJ13" s="171" t="n">
        <f aca="false">VLOOKUP(DJ$7,'[6]Curve Summary'!$A$9:$AG$161,6)</f>
        <v>41.13</v>
      </c>
      <c r="DK13" s="171" t="n">
        <f aca="false">VLOOKUP(DK$7,'[6]Curve Summary'!$A$9:$AG$161,6)</f>
        <v>40.85</v>
      </c>
      <c r="DL13" s="171" t="n">
        <f aca="false">VLOOKUP(DL$7,'[6]Curve Summary'!$A$9:$AG$161,6)</f>
        <v>42.13</v>
      </c>
      <c r="DM13" s="171" t="n">
        <f aca="false">VLOOKUP(DM$7,'[6]Curve Summary'!$A$9:$AG$161,6)</f>
        <v>43.05</v>
      </c>
      <c r="DN13" s="171" t="n">
        <f aca="false">VLOOKUP(DN$7,'[6]Curve Summary'!$A$9:$AG$161,6)</f>
        <v>41.47</v>
      </c>
      <c r="DO13" s="171" t="n">
        <f aca="false">VLOOKUP(DO$7,'[6]Curve Summary'!$A$9:$AG$161,6)</f>
        <v>40.66</v>
      </c>
      <c r="DP13" s="171" t="n">
        <f aca="false">VLOOKUP(DP$7,'[6]Curve Summary'!$A$9:$AG$161,6)</f>
        <v>40.64</v>
      </c>
      <c r="DQ13" s="171" t="n">
        <f aca="false">VLOOKUP(DQ$7,'[6]Curve Summary'!$A$9:$AG$161,6)</f>
        <v>41.41</v>
      </c>
      <c r="DR13" s="171" t="n">
        <f aca="false">VLOOKUP(DR$7,'[6]Curve Summary'!$A$9:$AG$161,6)</f>
        <v>47.63</v>
      </c>
      <c r="DS13" s="171" t="n">
        <f aca="false">VLOOKUP(DS$7,'[6]Curve Summary'!$A$9:$AG$161,6)</f>
        <v>61.14</v>
      </c>
      <c r="DT13" s="171" t="n">
        <f aca="false">VLOOKUP(DT$7,'[6]Curve Summary'!$A$9:$AG$161,6)</f>
        <v>67.09</v>
      </c>
      <c r="DU13" s="171" t="n">
        <f aca="false">VLOOKUP(DU$7,'[6]Curve Summary'!$A$9:$AG$161,6)</f>
        <v>53.54</v>
      </c>
      <c r="DV13" s="171" t="n">
        <f aca="false">VLOOKUP(DV$7,'[6]Curve Summary'!$A$9:$AG$161,6)</f>
        <v>41.31</v>
      </c>
      <c r="DW13" s="171" t="n">
        <f aca="false">VLOOKUP(DW$7,'[6]Curve Summary'!$A$9:$AG$161,6)</f>
        <v>41.03</v>
      </c>
      <c r="DX13" s="171" t="n">
        <f aca="false">VLOOKUP(DX$7,'[6]Curve Summary'!$A$9:$AG$161,6)</f>
        <v>42.31</v>
      </c>
      <c r="DY13" s="171" t="n">
        <f aca="false">VLOOKUP(DY$7,'[6]Curve Summary'!$A$9:$AG$161,6)</f>
        <v>43.24</v>
      </c>
      <c r="DZ13" s="171" t="n">
        <f aca="false">VLOOKUP(DZ$7,'[6]Curve Summary'!$A$9:$AG$161,6)</f>
        <v>41.64</v>
      </c>
      <c r="EA13" s="171" t="n">
        <f aca="false">VLOOKUP(EA$7,'[6]Curve Summary'!$A$9:$AG$161,6)</f>
        <v>40.84</v>
      </c>
      <c r="EB13" s="171" t="n">
        <f aca="false">VLOOKUP(EB$7,'[6]Curve Summary'!$A$9:$AG$161,6)</f>
        <v>40.82</v>
      </c>
      <c r="EC13" s="171" t="n">
        <f aca="false">VLOOKUP(EC$7,'[6]Curve Summary'!$A$9:$AG$161,6)</f>
        <v>41.58</v>
      </c>
      <c r="ED13" s="171" t="n">
        <f aca="false">VLOOKUP(ED$7,'[6]Curve Summary'!$A$9:$AG$161,6)</f>
        <v>47.84</v>
      </c>
      <c r="EE13" s="171" t="n">
        <f aca="false">VLOOKUP(EE$7,'[6]Curve Summary'!$A$9:$AG$161,6)</f>
        <v>61.4</v>
      </c>
      <c r="EF13" s="171" t="n">
        <f aca="false">VLOOKUP(EF$7,'[6]Curve Summary'!$A$9:$AG$161,6)</f>
        <v>67.38</v>
      </c>
      <c r="EG13" s="171" t="n">
        <f aca="false">VLOOKUP(EG$7,'[6]Curve Summary'!$A$9:$AG$161,6)</f>
        <v>53.77</v>
      </c>
      <c r="EH13" s="171" t="n">
        <f aca="false">VLOOKUP(EH$7,'[6]Curve Summary'!$A$9:$AG$161,6)</f>
        <v>41.48</v>
      </c>
      <c r="EI13" s="171" t="n">
        <f aca="false">VLOOKUP(EI$7,'[6]Curve Summary'!$A$9:$AG$161,6)</f>
        <v>41.2</v>
      </c>
      <c r="EJ13" s="171" t="n">
        <f aca="false">VLOOKUP(EJ$7,'[6]Curve Summary'!$A$9:$AG$161,6)</f>
        <v>42.49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f aca="false">'[6]Power Desk Daily Price'!$AC14</f>
        <v>28.5921052631579</v>
      </c>
      <c r="D14" s="161" t="n">
        <f aca="true">IF(ISERROR((AVERAGE(OFFSET('[6]Curve Summary'!$B$6,20,0,7,1))*7+18*'[6]Curve Summary Backup'!$B$38)/25),'[6]Curve Summary Backup'!$B$38,(AVERAGE(OFFSET('[6]Curve Summary'!$B$6,20,0,7,1))*7+18*'[6]Curve Summary Backup'!$B$38)/25)</f>
        <v>30.25</v>
      </c>
      <c r="E14" s="168" t="n">
        <f aca="false">(C14*C$5+D14*D$5)/(SUM(C$5:D$5))</f>
        <v>29.5131578947368</v>
      </c>
      <c r="F14" s="161" t="n">
        <f aca="false">AVERAGE(G14:H14)</f>
        <v>30.75</v>
      </c>
      <c r="G14" s="161" t="n">
        <f aca="false">AG14</f>
        <v>31</v>
      </c>
      <c r="H14" s="161" t="n">
        <f aca="false">AH14</f>
        <v>30.5</v>
      </c>
      <c r="I14" s="161" t="n">
        <f aca="false">AVERAGE(J14:K14)</f>
        <v>30.75</v>
      </c>
      <c r="J14" s="161" t="n">
        <f aca="false">AI14</f>
        <v>30</v>
      </c>
      <c r="K14" s="161" t="n">
        <f aca="false">AJ14</f>
        <v>31.5</v>
      </c>
      <c r="L14" s="161" t="n">
        <f aca="false">AK14</f>
        <v>33</v>
      </c>
      <c r="M14" s="161" t="n">
        <f aca="false">AL14</f>
        <v>42.25</v>
      </c>
      <c r="N14" s="161" t="n">
        <f aca="false">AVERAGE(K14:M14)</f>
        <v>35.5833333333333</v>
      </c>
      <c r="O14" s="161" t="n">
        <f aca="false">AVERAGE(P14:R14)</f>
        <v>55</v>
      </c>
      <c r="P14" s="161" t="n">
        <f aca="false">AM14</f>
        <v>54</v>
      </c>
      <c r="Q14" s="161" t="n">
        <f aca="false">AN14</f>
        <v>63</v>
      </c>
      <c r="R14" s="161" t="n">
        <f aca="false">AO14</f>
        <v>48</v>
      </c>
      <c r="S14" s="161" t="n">
        <f aca="false">AVERAGE(T14:V14)</f>
        <v>36.3333333333333</v>
      </c>
      <c r="T14" s="161" t="n">
        <f aca="false">AP14</f>
        <v>37.5</v>
      </c>
      <c r="U14" s="161" t="n">
        <f aca="false">AQ14</f>
        <v>35.5</v>
      </c>
      <c r="V14" s="161" t="n">
        <f aca="false">AR14</f>
        <v>36</v>
      </c>
      <c r="W14" s="168" t="n">
        <f aca="false">SUM(AG33:AR33)/SUM($AG$5:$AR$5)</f>
        <v>39.4058823529412</v>
      </c>
      <c r="X14" s="161" t="n">
        <f aca="false">SUM(AS33:BD33)/SUM($AS$5:$BD$5)</f>
        <v>42.5490196078431</v>
      </c>
      <c r="Y14" s="161" t="n">
        <f aca="false">SUM(BE33:BR33)/SUM($BE$5:$BR$5)</f>
        <v>42.1907046979866</v>
      </c>
      <c r="Z14" s="161" t="n">
        <f aca="false">SUM(BQ33:CB33)/SUM($BQ$5:$CB$5)</f>
        <v>43.2434901960784</v>
      </c>
      <c r="AA14" s="161" t="n">
        <f aca="false">SUM(CC33:DX33)/SUM($CC$5:$DX$5)</f>
        <v>43.9300882352941</v>
      </c>
      <c r="AB14" s="169" t="n">
        <f aca="false">SUM(DY33:EJ33)/SUM($DY$5:$EJ$5)</f>
        <v>44.6851171875</v>
      </c>
      <c r="AC14" s="170" t="n">
        <f aca="false">(C14*C$5+D14*D$5+SUM(AG33:EJ33))/(SUM(C$5:D$5)+SUM($AG$5:$EJ$5))</f>
        <v>42.9529578766969</v>
      </c>
      <c r="AD14" s="164"/>
      <c r="AE14" s="164"/>
      <c r="AF14" s="165"/>
      <c r="AG14" s="171" t="n">
        <f aca="false">VLOOKUP(AG$7,'[6]Curve Summary'!$A$9:$AG$161,2)</f>
        <v>31</v>
      </c>
      <c r="AH14" s="171" t="n">
        <f aca="false">VLOOKUP(AH$7,'[6]Curve Summary'!$A$9:$AG$161,2)</f>
        <v>30.5</v>
      </c>
      <c r="AI14" s="171" t="n">
        <f aca="false">VLOOKUP(AI$7,'[6]Curve Summary'!$A$9:$AG$161,2)</f>
        <v>30</v>
      </c>
      <c r="AJ14" s="171" t="n">
        <f aca="false">VLOOKUP(AJ$7,'[6]Curve Summary'!$A$9:$AG$161,2)</f>
        <v>31.5</v>
      </c>
      <c r="AK14" s="171" t="n">
        <f aca="false">VLOOKUP(AK$7,'[6]Curve Summary'!$A$9:$AG$161,2)</f>
        <v>33</v>
      </c>
      <c r="AL14" s="171" t="n">
        <f aca="false">VLOOKUP(AL$7,'[6]Curve Summary'!$A$9:$AG$161,2)</f>
        <v>42.25</v>
      </c>
      <c r="AM14" s="171" t="n">
        <f aca="false">VLOOKUP(AM$7,'[6]Curve Summary'!$A$9:$AG$161,2)</f>
        <v>54</v>
      </c>
      <c r="AN14" s="171" t="n">
        <f aca="false">VLOOKUP(AN$7,'[6]Curve Summary'!$A$9:$AG$161,2)</f>
        <v>63</v>
      </c>
      <c r="AO14" s="171" t="n">
        <f aca="false">VLOOKUP(AO$7,'[6]Curve Summary'!$A$9:$AG$161,2)</f>
        <v>48</v>
      </c>
      <c r="AP14" s="171" t="n">
        <f aca="false">VLOOKUP(AP$7,'[6]Curve Summary'!$A$9:$AG$161,2)</f>
        <v>37.5</v>
      </c>
      <c r="AQ14" s="171" t="n">
        <f aca="false">VLOOKUP(AQ$7,'[6]Curve Summary'!$A$9:$AG$161,2)</f>
        <v>35.5</v>
      </c>
      <c r="AR14" s="171" t="n">
        <f aca="false">VLOOKUP(AR$7,'[6]Curve Summary'!$A$9:$AG$161,2)</f>
        <v>36</v>
      </c>
      <c r="AS14" s="171" t="n">
        <f aca="false">VLOOKUP(AS$7,'[6]Curve Summary'!$A$9:$AG$161,2)</f>
        <v>37</v>
      </c>
      <c r="AT14" s="171" t="n">
        <f aca="false">VLOOKUP(AT$7,'[6]Curve Summary'!$A$9:$AG$161,2)</f>
        <v>37</v>
      </c>
      <c r="AU14" s="171" t="n">
        <f aca="false">VLOOKUP(AU$7,'[6]Curve Summary'!$A$9:$AG$161,2)</f>
        <v>37</v>
      </c>
      <c r="AV14" s="171" t="n">
        <f aca="false">VLOOKUP(AV$7,'[6]Curve Summary'!$A$9:$AG$161,2)</f>
        <v>35.5</v>
      </c>
      <c r="AW14" s="171" t="n">
        <f aca="false">VLOOKUP(AW$7,'[6]Curve Summary'!$A$9:$AG$161,2)</f>
        <v>36.5</v>
      </c>
      <c r="AX14" s="171" t="n">
        <f aca="false">VLOOKUP(AX$7,'[6]Curve Summary'!$A$9:$AG$161,2)</f>
        <v>43</v>
      </c>
      <c r="AY14" s="171" t="n">
        <f aca="false">VLOOKUP(AY$7,'[6]Curve Summary'!$A$9:$AG$161,2)</f>
        <v>55</v>
      </c>
      <c r="AZ14" s="171" t="n">
        <f aca="false">VLOOKUP(AZ$7,'[6]Curve Summary'!$A$9:$AG$161,2)</f>
        <v>65</v>
      </c>
      <c r="BA14" s="171" t="n">
        <f aca="false">VLOOKUP(BA$7,'[6]Curve Summary'!$A$9:$AG$161,2)</f>
        <v>51.5</v>
      </c>
      <c r="BB14" s="171" t="n">
        <f aca="false">VLOOKUP(BB$7,'[6]Curve Summary'!$A$9:$AG$161,2)</f>
        <v>38.5</v>
      </c>
      <c r="BC14" s="171" t="n">
        <f aca="false">VLOOKUP(BC$7,'[6]Curve Summary'!$A$9:$AG$161,2)</f>
        <v>37.5</v>
      </c>
      <c r="BD14" s="171" t="n">
        <f aca="false">VLOOKUP(BD$7,'[6]Curve Summary'!$A$9:$AG$161,2)</f>
        <v>37</v>
      </c>
      <c r="BE14" s="171" t="n">
        <f aca="false">VLOOKUP(BE$7,'[6]Curve Summary'!$A$9:$AG$161,2)</f>
        <v>37.71</v>
      </c>
      <c r="BF14" s="171" t="n">
        <f aca="false">VLOOKUP(BF$7,'[6]Curve Summary'!$A$9:$AG$161,2)</f>
        <v>37.71</v>
      </c>
      <c r="BG14" s="171" t="n">
        <f aca="false">VLOOKUP(BG$7,'[6]Curve Summary'!$A$9:$AG$161,2)</f>
        <v>37.71</v>
      </c>
      <c r="BH14" s="171" t="n">
        <f aca="false">VLOOKUP(BH$7,'[6]Curve Summary'!$A$9:$AG$161,2)</f>
        <v>36.32</v>
      </c>
      <c r="BI14" s="171" t="n">
        <f aca="false">VLOOKUP(BI$7,'[6]Curve Summary'!$A$9:$AG$161,2)</f>
        <v>37.25</v>
      </c>
      <c r="BJ14" s="171" t="n">
        <f aca="false">VLOOKUP(BJ$7,'[6]Curve Summary'!$A$9:$AG$161,2)</f>
        <v>43.27</v>
      </c>
      <c r="BK14" s="171" t="n">
        <f aca="false">VLOOKUP(BK$7,'[6]Curve Summary'!$A$9:$AG$161,2)</f>
        <v>54.39</v>
      </c>
      <c r="BL14" s="171" t="n">
        <f aca="false">VLOOKUP(BL$7,'[6]Curve Summary'!$A$9:$AG$161,2)</f>
        <v>63.65</v>
      </c>
      <c r="BM14" s="171" t="n">
        <f aca="false">VLOOKUP(BM$7,'[6]Curve Summary'!$A$9:$AG$161,2)</f>
        <v>51.15</v>
      </c>
      <c r="BN14" s="171" t="n">
        <f aca="false">VLOOKUP(BN$7,'[6]Curve Summary'!$A$9:$AG$161,2)</f>
        <v>39.1</v>
      </c>
      <c r="BO14" s="171" t="n">
        <f aca="false">VLOOKUP(BO$7,'[6]Curve Summary'!$A$9:$AG$161,2)</f>
        <v>38.17</v>
      </c>
      <c r="BP14" s="171" t="n">
        <f aca="false">VLOOKUP(BP$7,'[6]Curve Summary'!$A$9:$AG$161,2)</f>
        <v>37.71</v>
      </c>
      <c r="BQ14" s="171" t="n">
        <f aca="false">VLOOKUP(BQ$7,'[6]Curve Summary'!$A$9:$AG$161,2)</f>
        <v>37.97</v>
      </c>
      <c r="BR14" s="171" t="n">
        <f aca="false">VLOOKUP(BR$7,'[6]Curve Summary'!$A$9:$AG$161,2)</f>
        <v>37.97</v>
      </c>
      <c r="BS14" s="171" t="n">
        <f aca="false">VLOOKUP(BS$7,'[6]Curve Summary'!$A$9:$AG$161,2)</f>
        <v>37.97</v>
      </c>
      <c r="BT14" s="171" t="n">
        <f aca="false">VLOOKUP(BT$7,'[6]Curve Summary'!$A$9:$AG$161,2)</f>
        <v>36.57</v>
      </c>
      <c r="BU14" s="171" t="n">
        <f aca="false">VLOOKUP(BU$7,'[6]Curve Summary'!$A$9:$AG$161,2)</f>
        <v>37.51</v>
      </c>
      <c r="BV14" s="171" t="n">
        <f aca="false">VLOOKUP(BV$7,'[6]Curve Summary'!$A$9:$AG$161,2)</f>
        <v>43.57</v>
      </c>
      <c r="BW14" s="171" t="n">
        <f aca="false">VLOOKUP(BW$7,'[6]Curve Summary'!$A$9:$AG$161,2)</f>
        <v>54.77</v>
      </c>
      <c r="BX14" s="171" t="n">
        <f aca="false">VLOOKUP(BX$7,'[6]Curve Summary'!$A$9:$AG$161,2)</f>
        <v>64.1</v>
      </c>
      <c r="BY14" s="171" t="n">
        <f aca="false">VLOOKUP(BY$7,'[6]Curve Summary'!$A$9:$AG$161,2)</f>
        <v>51.5</v>
      </c>
      <c r="BZ14" s="171" t="n">
        <f aca="false">VLOOKUP(BZ$7,'[6]Curve Summary'!$A$9:$AG$161,2)</f>
        <v>39.37</v>
      </c>
      <c r="CA14" s="171" t="n">
        <f aca="false">VLOOKUP(CA$7,'[6]Curve Summary'!$A$9:$AG$161,2)</f>
        <v>38.44</v>
      </c>
      <c r="CB14" s="171" t="n">
        <f aca="false">VLOOKUP(CB$7,'[6]Curve Summary'!$A$9:$AG$161,2)</f>
        <v>37.98</v>
      </c>
      <c r="CC14" s="171" t="n">
        <f aca="false">VLOOKUP(CC$7,'[6]Curve Summary'!$A$9:$AG$161,2)</f>
        <v>38.24</v>
      </c>
      <c r="CD14" s="171" t="n">
        <f aca="false">VLOOKUP(CD$7,'[6]Curve Summary'!$A$9:$AG$161,2)</f>
        <v>38.24</v>
      </c>
      <c r="CE14" s="171" t="n">
        <f aca="false">VLOOKUP(CE$7,'[6]Curve Summary'!$A$9:$AG$161,2)</f>
        <v>38.24</v>
      </c>
      <c r="CF14" s="171" t="n">
        <f aca="false">VLOOKUP(CF$7,'[6]Curve Summary'!$A$9:$AG$161,2)</f>
        <v>36.83</v>
      </c>
      <c r="CG14" s="171" t="n">
        <f aca="false">VLOOKUP(CG$7,'[6]Curve Summary'!$A$9:$AG$161,2)</f>
        <v>37.77</v>
      </c>
      <c r="CH14" s="171" t="n">
        <f aca="false">VLOOKUP(CH$7,'[6]Curve Summary'!$A$9:$AG$161,2)</f>
        <v>43.87</v>
      </c>
      <c r="CI14" s="171" t="n">
        <f aca="false">VLOOKUP(CI$7,'[6]Curve Summary'!$A$9:$AG$161,2)</f>
        <v>55.15</v>
      </c>
      <c r="CJ14" s="171" t="n">
        <f aca="false">VLOOKUP(CJ$7,'[6]Curve Summary'!$A$9:$AG$161,2)</f>
        <v>64.54</v>
      </c>
      <c r="CK14" s="171" t="n">
        <f aca="false">VLOOKUP(CK$7,'[6]Curve Summary'!$A$9:$AG$161,2)</f>
        <v>51.86</v>
      </c>
      <c r="CL14" s="171" t="n">
        <f aca="false">VLOOKUP(CL$7,'[6]Curve Summary'!$A$9:$AG$161,2)</f>
        <v>39.65</v>
      </c>
      <c r="CM14" s="171" t="n">
        <f aca="false">VLOOKUP(CM$7,'[6]Curve Summary'!$A$9:$AG$161,2)</f>
        <v>38.71</v>
      </c>
      <c r="CN14" s="171" t="n">
        <f aca="false">VLOOKUP(CN$7,'[6]Curve Summary'!$A$9:$AG$161,2)</f>
        <v>38.24</v>
      </c>
      <c r="CO14" s="171" t="n">
        <f aca="false">VLOOKUP(CO$7,'[6]Curve Summary'!$A$9:$AG$161,2)</f>
        <v>38.5</v>
      </c>
      <c r="CP14" s="171" t="n">
        <f aca="false">VLOOKUP(CP$7,'[6]Curve Summary'!$A$9:$AG$161,2)</f>
        <v>38.5</v>
      </c>
      <c r="CQ14" s="171" t="n">
        <f aca="false">VLOOKUP(CQ$7,'[6]Curve Summary'!$A$9:$AG$161,2)</f>
        <v>38.5</v>
      </c>
      <c r="CR14" s="171" t="n">
        <f aca="false">VLOOKUP(CR$7,'[6]Curve Summary'!$A$9:$AG$161,2)</f>
        <v>37.08</v>
      </c>
      <c r="CS14" s="171" t="n">
        <f aca="false">VLOOKUP(CS$7,'[6]Curve Summary'!$A$9:$AG$161,2)</f>
        <v>38.03</v>
      </c>
      <c r="CT14" s="171" t="n">
        <f aca="false">VLOOKUP(CT$7,'[6]Curve Summary'!$A$9:$AG$161,2)</f>
        <v>44.18</v>
      </c>
      <c r="CU14" s="171" t="n">
        <f aca="false">VLOOKUP(CU$7,'[6]Curve Summary'!$A$9:$AG$161,2)</f>
        <v>55.53</v>
      </c>
      <c r="CV14" s="171" t="n">
        <f aca="false">VLOOKUP(CV$7,'[6]Curve Summary'!$A$9:$AG$161,2)</f>
        <v>64.99</v>
      </c>
      <c r="CW14" s="171" t="n">
        <f aca="false">VLOOKUP(CW$7,'[6]Curve Summary'!$A$9:$AG$161,2)</f>
        <v>52.22</v>
      </c>
      <c r="CX14" s="171" t="n">
        <f aca="false">VLOOKUP(CX$7,'[6]Curve Summary'!$A$9:$AG$161,2)</f>
        <v>39.92</v>
      </c>
      <c r="CY14" s="171" t="n">
        <f aca="false">VLOOKUP(CY$7,'[6]Curve Summary'!$A$9:$AG$161,2)</f>
        <v>38.98</v>
      </c>
      <c r="CZ14" s="171" t="n">
        <f aca="false">VLOOKUP(CZ$7,'[6]Curve Summary'!$A$9:$AG$161,2)</f>
        <v>38.5</v>
      </c>
      <c r="DA14" s="171" t="n">
        <f aca="false">VLOOKUP(DA$7,'[6]Curve Summary'!$A$9:$AG$161,2)</f>
        <v>38.76</v>
      </c>
      <c r="DB14" s="171" t="n">
        <f aca="false">VLOOKUP(DB$7,'[6]Curve Summary'!$A$9:$AG$161,2)</f>
        <v>38.77</v>
      </c>
      <c r="DC14" s="171" t="n">
        <f aca="false">VLOOKUP(DC$7,'[6]Curve Summary'!$A$9:$AG$161,2)</f>
        <v>38.77</v>
      </c>
      <c r="DD14" s="171" t="n">
        <f aca="false">VLOOKUP(DD$7,'[6]Curve Summary'!$A$9:$AG$161,2)</f>
        <v>37.34</v>
      </c>
      <c r="DE14" s="171" t="n">
        <f aca="false">VLOOKUP(DE$7,'[6]Curve Summary'!$A$9:$AG$161,2)</f>
        <v>38.29</v>
      </c>
      <c r="DF14" s="171" t="n">
        <f aca="false">VLOOKUP(DF$7,'[6]Curve Summary'!$A$9:$AG$161,2)</f>
        <v>44.48</v>
      </c>
      <c r="DG14" s="171" t="n">
        <f aca="false">VLOOKUP(DG$7,'[6]Curve Summary'!$A$9:$AG$161,2)</f>
        <v>55.91</v>
      </c>
      <c r="DH14" s="171" t="n">
        <f aca="false">VLOOKUP(DH$7,'[6]Curve Summary'!$A$9:$AG$161,2)</f>
        <v>65.44</v>
      </c>
      <c r="DI14" s="171" t="n">
        <f aca="false">VLOOKUP(DI$7,'[6]Curve Summary'!$A$9:$AG$161,2)</f>
        <v>52.58</v>
      </c>
      <c r="DJ14" s="171" t="n">
        <f aca="false">VLOOKUP(DJ$7,'[6]Curve Summary'!$A$9:$AG$161,2)</f>
        <v>40.2</v>
      </c>
      <c r="DK14" s="171" t="n">
        <f aca="false">VLOOKUP(DK$7,'[6]Curve Summary'!$A$9:$AG$161,2)</f>
        <v>39.24</v>
      </c>
      <c r="DL14" s="171" t="n">
        <f aca="false">VLOOKUP(DL$7,'[6]Curve Summary'!$A$9:$AG$161,2)</f>
        <v>38.77</v>
      </c>
      <c r="DM14" s="171" t="n">
        <f aca="false">VLOOKUP(DM$7,'[6]Curve Summary'!$A$9:$AG$161,2)</f>
        <v>39.03</v>
      </c>
      <c r="DN14" s="171" t="n">
        <f aca="false">VLOOKUP(DN$7,'[6]Curve Summary'!$A$9:$AG$161,2)</f>
        <v>39.03</v>
      </c>
      <c r="DO14" s="171" t="n">
        <f aca="false">VLOOKUP(DO$7,'[6]Curve Summary'!$A$9:$AG$161,2)</f>
        <v>39.03</v>
      </c>
      <c r="DP14" s="171" t="n">
        <f aca="false">VLOOKUP(DP$7,'[6]Curve Summary'!$A$9:$AG$161,2)</f>
        <v>37.59</v>
      </c>
      <c r="DQ14" s="171" t="n">
        <f aca="false">VLOOKUP(DQ$7,'[6]Curve Summary'!$A$9:$AG$161,2)</f>
        <v>38.55</v>
      </c>
      <c r="DR14" s="171" t="n">
        <f aca="false">VLOOKUP(DR$7,'[6]Curve Summary'!$A$9:$AG$161,2)</f>
        <v>44.78</v>
      </c>
      <c r="DS14" s="171" t="n">
        <f aca="false">VLOOKUP(DS$7,'[6]Curve Summary'!$A$9:$AG$161,2)</f>
        <v>56.29</v>
      </c>
      <c r="DT14" s="171" t="n">
        <f aca="false">VLOOKUP(DT$7,'[6]Curve Summary'!$A$9:$AG$161,2)</f>
        <v>65.88</v>
      </c>
      <c r="DU14" s="171" t="n">
        <f aca="false">VLOOKUP(DU$7,'[6]Curve Summary'!$A$9:$AG$161,2)</f>
        <v>52.94</v>
      </c>
      <c r="DV14" s="171" t="n">
        <f aca="false">VLOOKUP(DV$7,'[6]Curve Summary'!$A$9:$AG$161,2)</f>
        <v>40.47</v>
      </c>
      <c r="DW14" s="171" t="n">
        <f aca="false">VLOOKUP(DW$7,'[6]Curve Summary'!$A$9:$AG$161,2)</f>
        <v>39.51</v>
      </c>
      <c r="DX14" s="171" t="n">
        <f aca="false">VLOOKUP(DX$7,'[6]Curve Summary'!$A$9:$AG$161,2)</f>
        <v>39.03</v>
      </c>
      <c r="DY14" s="171" t="n">
        <f aca="false">VLOOKUP(DY$7,'[6]Curve Summary'!$A$9:$AG$161,2)</f>
        <v>39.29</v>
      </c>
      <c r="DZ14" s="171" t="n">
        <f aca="false">VLOOKUP(DZ$7,'[6]Curve Summary'!$A$9:$AG$161,2)</f>
        <v>39.29</v>
      </c>
      <c r="EA14" s="171" t="n">
        <f aca="false">VLOOKUP(EA$7,'[6]Curve Summary'!$A$9:$AG$161,2)</f>
        <v>39.29</v>
      </c>
      <c r="EB14" s="171" t="n">
        <f aca="false">VLOOKUP(EB$7,'[6]Curve Summary'!$A$9:$AG$161,2)</f>
        <v>37.85</v>
      </c>
      <c r="EC14" s="171" t="n">
        <f aca="false">VLOOKUP(EC$7,'[6]Curve Summary'!$A$9:$AG$161,2)</f>
        <v>38.81</v>
      </c>
      <c r="ED14" s="171" t="n">
        <f aca="false">VLOOKUP(ED$7,'[6]Curve Summary'!$A$9:$AG$161,2)</f>
        <v>45.09</v>
      </c>
      <c r="EE14" s="171" t="n">
        <f aca="false">VLOOKUP(EE$7,'[6]Curve Summary'!$A$9:$AG$161,2)</f>
        <v>56.67</v>
      </c>
      <c r="EF14" s="171" t="n">
        <f aca="false">VLOOKUP(EF$7,'[6]Curve Summary'!$A$9:$AG$161,2)</f>
        <v>66.33</v>
      </c>
      <c r="EG14" s="171" t="n">
        <f aca="false">VLOOKUP(EG$7,'[6]Curve Summary'!$A$9:$AG$161,2)</f>
        <v>53.29</v>
      </c>
      <c r="EH14" s="171" t="n">
        <f aca="false">VLOOKUP(EH$7,'[6]Curve Summary'!$A$9:$AG$161,2)</f>
        <v>40.74</v>
      </c>
      <c r="EI14" s="171" t="n">
        <f aca="false">VLOOKUP(EI$7,'[6]Curve Summary'!$A$9:$AG$161,2)</f>
        <v>39.78</v>
      </c>
      <c r="EJ14" s="171" t="n">
        <f aca="false">VLOOKUP(EJ$7,'[6]Curve Summary'!$A$9:$AG$161,2)</f>
        <v>39.3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f aca="false">'[6]Power Desk Daily Price'!$AC15</f>
        <v>29.5921052631579</v>
      </c>
      <c r="D15" s="174" t="n">
        <f aca="true">IF(ISERROR((AVERAGE(OFFSET('[6]Curve Summary'!$G$6,20,0,7,1))*7+18*'[6]Curve Summary Backup'!$G$38)/25),'[6]Curve Summary Backup'!$G$38,(AVERAGE(OFFSET('[6]Curve Summary'!$G$6,20,0,7,1))*7+18*'[6]Curve Summary Backup'!$G$38)/25)</f>
        <v>31.25</v>
      </c>
      <c r="E15" s="175" t="n">
        <f aca="false">(C15*C$5+D15*D$5)/(SUM(C$5:D$5))</f>
        <v>30.5131578947368</v>
      </c>
      <c r="F15" s="174" t="n">
        <f aca="false">AVERAGE(G15:H15)</f>
        <v>32.125</v>
      </c>
      <c r="G15" s="174" t="n">
        <f aca="false">AG15</f>
        <v>32.5</v>
      </c>
      <c r="H15" s="174" t="n">
        <f aca="false">AH15</f>
        <v>31.75</v>
      </c>
      <c r="I15" s="174" t="n">
        <f aca="false">AVERAGE(J15:K15)</f>
        <v>32.375</v>
      </c>
      <c r="J15" s="174" t="n">
        <f aca="false">AI15</f>
        <v>31.25</v>
      </c>
      <c r="K15" s="174" t="n">
        <f aca="false">AJ15</f>
        <v>33.5</v>
      </c>
      <c r="L15" s="174" t="n">
        <f aca="false">AK15</f>
        <v>36</v>
      </c>
      <c r="M15" s="174" t="n">
        <f aca="false">AL15</f>
        <v>47.25</v>
      </c>
      <c r="N15" s="174" t="n">
        <f aca="false">AVERAGE(K15:M15)</f>
        <v>38.9166666666667</v>
      </c>
      <c r="O15" s="174" t="n">
        <f aca="false">AVERAGE(P15:R15)</f>
        <v>63</v>
      </c>
      <c r="P15" s="174" t="n">
        <f aca="false">AM15</f>
        <v>61</v>
      </c>
      <c r="Q15" s="174" t="n">
        <f aca="false">AN15</f>
        <v>73</v>
      </c>
      <c r="R15" s="174" t="n">
        <f aca="false">AO15</f>
        <v>55</v>
      </c>
      <c r="S15" s="174" t="n">
        <f aca="false">AVERAGE(T15:V15)</f>
        <v>38.5</v>
      </c>
      <c r="T15" s="174" t="n">
        <f aca="false">AP15</f>
        <v>40</v>
      </c>
      <c r="U15" s="174" t="n">
        <f aca="false">AQ15</f>
        <v>37.5</v>
      </c>
      <c r="V15" s="174" t="n">
        <f aca="false">AR15</f>
        <v>38</v>
      </c>
      <c r="W15" s="175" t="n">
        <f aca="false">SUM(AG34:AR34)/SUM($AG$5:$AR$5)</f>
        <v>43.1225490196078</v>
      </c>
      <c r="X15" s="174" t="n">
        <f aca="false">SUM(AS34:BD34)/SUM($AS$5:$BD$5)</f>
        <v>45.8843137254902</v>
      </c>
      <c r="Y15" s="174" t="n">
        <f aca="false">SUM(BE34:BR34)/SUM($BE$5:$BR$5)</f>
        <v>45.3862751677852</v>
      </c>
      <c r="Z15" s="174" t="n">
        <f aca="false">SUM(BQ34:CB34)/SUM($BQ$5:$CB$5)</f>
        <v>46.5427058823529</v>
      </c>
      <c r="AA15" s="174" t="n">
        <f aca="false">SUM(CC34:DX34)/SUM($CC$5:$DX$5)</f>
        <v>47.0910784313726</v>
      </c>
      <c r="AB15" s="176" t="n">
        <f aca="false">SUM(DY34:EJ34)/SUM($DY$5:$EJ$5)</f>
        <v>47.67125</v>
      </c>
      <c r="AC15" s="177" t="n">
        <f aca="false">(C15*C$5+D15*D$5+SUM(AG34:EJ34))/(SUM(C$5:D$5)+SUM($AG$5:$EJ$5))</f>
        <v>46.1754814413927</v>
      </c>
      <c r="AD15" s="164"/>
      <c r="AE15" s="164"/>
      <c r="AF15" s="165"/>
      <c r="AG15" s="161" t="n">
        <f aca="false">VLOOKUP(AG$7,'[6]Curve Summary'!$A$9:$AG$161,7)</f>
        <v>32.5</v>
      </c>
      <c r="AH15" s="161" t="n">
        <f aca="false">VLOOKUP(AH$7,'[6]Curve Summary'!$A$9:$AG$161,7)</f>
        <v>31.75</v>
      </c>
      <c r="AI15" s="161" t="n">
        <f aca="false">VLOOKUP(AI$7,'[6]Curve Summary'!$A$9:$AG$161,7)</f>
        <v>31.25</v>
      </c>
      <c r="AJ15" s="161" t="n">
        <f aca="false">VLOOKUP(AJ$7,'[6]Curve Summary'!$A$9:$AG$161,7)</f>
        <v>33.5</v>
      </c>
      <c r="AK15" s="161" t="n">
        <f aca="false">VLOOKUP(AK$7,'[6]Curve Summary'!$A$9:$AG$161,7)</f>
        <v>36</v>
      </c>
      <c r="AL15" s="161" t="n">
        <f aca="false">VLOOKUP(AL$7,'[6]Curve Summary'!$A$9:$AG$161,7)</f>
        <v>47.25</v>
      </c>
      <c r="AM15" s="161" t="n">
        <f aca="false">VLOOKUP(AM$7,'[6]Curve Summary'!$A$9:$AG$161,7)</f>
        <v>61</v>
      </c>
      <c r="AN15" s="161" t="n">
        <f aca="false">VLOOKUP(AN$7,'[6]Curve Summary'!$A$9:$AG$161,7)</f>
        <v>73</v>
      </c>
      <c r="AO15" s="161" t="n">
        <f aca="false">VLOOKUP(AO$7,'[6]Curve Summary'!$A$9:$AG$161,7)</f>
        <v>55</v>
      </c>
      <c r="AP15" s="161" t="n">
        <f aca="false">VLOOKUP(AP$7,'[6]Curve Summary'!$A$9:$AG$161,7)</f>
        <v>40</v>
      </c>
      <c r="AQ15" s="161" t="n">
        <f aca="false">VLOOKUP(AQ$7,'[6]Curve Summary'!$A$9:$AG$161,7)</f>
        <v>37.5</v>
      </c>
      <c r="AR15" s="161" t="n">
        <f aca="false">VLOOKUP(AR$7,'[6]Curve Summary'!$A$9:$AG$161,7)</f>
        <v>38</v>
      </c>
      <c r="AS15" s="161" t="n">
        <f aca="false">VLOOKUP(AS$7,'[6]Curve Summary'!$A$9:$AG$161,7)</f>
        <v>39</v>
      </c>
      <c r="AT15" s="161" t="n">
        <f aca="false">VLOOKUP(AT$7,'[6]Curve Summary'!$A$9:$AG$161,7)</f>
        <v>39</v>
      </c>
      <c r="AU15" s="161" t="n">
        <f aca="false">VLOOKUP(AU$7,'[6]Curve Summary'!$A$9:$AG$161,7)</f>
        <v>39</v>
      </c>
      <c r="AV15" s="161" t="n">
        <f aca="false">VLOOKUP(AV$7,'[6]Curve Summary'!$A$9:$AG$161,7)</f>
        <v>37.5</v>
      </c>
      <c r="AW15" s="161" t="n">
        <f aca="false">VLOOKUP(AW$7,'[6]Curve Summary'!$A$9:$AG$161,7)</f>
        <v>38.5</v>
      </c>
      <c r="AX15" s="161" t="n">
        <f aca="false">VLOOKUP(AX$7,'[6]Curve Summary'!$A$9:$AG$161,7)</f>
        <v>47.5</v>
      </c>
      <c r="AY15" s="161" t="n">
        <f aca="false">VLOOKUP(AY$7,'[6]Curve Summary'!$A$9:$AG$161,7)</f>
        <v>61</v>
      </c>
      <c r="AZ15" s="161" t="n">
        <f aca="false">VLOOKUP(AZ$7,'[6]Curve Summary'!$A$9:$AG$161,7)</f>
        <v>73</v>
      </c>
      <c r="BA15" s="161" t="n">
        <f aca="false">VLOOKUP(BA$7,'[6]Curve Summary'!$A$9:$AG$161,7)</f>
        <v>57.5</v>
      </c>
      <c r="BB15" s="161" t="n">
        <f aca="false">VLOOKUP(BB$7,'[6]Curve Summary'!$A$9:$AG$161,7)</f>
        <v>40.75</v>
      </c>
      <c r="BC15" s="161" t="n">
        <f aca="false">VLOOKUP(BC$7,'[6]Curve Summary'!$A$9:$AG$161,7)</f>
        <v>39.25</v>
      </c>
      <c r="BD15" s="161" t="n">
        <f aca="false">VLOOKUP(BD$7,'[6]Curve Summary'!$A$9:$AG$161,7)</f>
        <v>38.5</v>
      </c>
      <c r="BE15" s="161" t="n">
        <f aca="false">VLOOKUP(BE$7,'[6]Curve Summary'!$A$9:$AG$161,7)</f>
        <v>39.91</v>
      </c>
      <c r="BF15" s="161" t="n">
        <f aca="false">VLOOKUP(BF$7,'[6]Curve Summary'!$A$9:$AG$161,7)</f>
        <v>39.91</v>
      </c>
      <c r="BG15" s="161" t="n">
        <f aca="false">VLOOKUP(BG$7,'[6]Curve Summary'!$A$9:$AG$161,7)</f>
        <v>39.91</v>
      </c>
      <c r="BH15" s="161" t="n">
        <f aca="false">VLOOKUP(BH$7,'[6]Curve Summary'!$A$9:$AG$161,7)</f>
        <v>38.52</v>
      </c>
      <c r="BI15" s="161" t="n">
        <f aca="false">VLOOKUP(BI$7,'[6]Curve Summary'!$A$9:$AG$161,7)</f>
        <v>39.45</v>
      </c>
      <c r="BJ15" s="161" t="n">
        <f aca="false">VLOOKUP(BJ$7,'[6]Curve Summary'!$A$9:$AG$161,7)</f>
        <v>47.6</v>
      </c>
      <c r="BK15" s="161" t="n">
        <f aca="false">VLOOKUP(BK$7,'[6]Curve Summary'!$A$9:$AG$161,7)</f>
        <v>59.99</v>
      </c>
      <c r="BL15" s="161" t="n">
        <f aca="false">VLOOKUP(BL$7,'[6]Curve Summary'!$A$9:$AG$161,7)</f>
        <v>70.95</v>
      </c>
      <c r="BM15" s="161" t="n">
        <f aca="false">VLOOKUP(BM$7,'[6]Curve Summary'!$A$9:$AG$161,7)</f>
        <v>56.75</v>
      </c>
      <c r="BN15" s="161" t="n">
        <f aca="false">VLOOKUP(BN$7,'[6]Curve Summary'!$A$9:$AG$161,7)</f>
        <v>41.51</v>
      </c>
      <c r="BO15" s="161" t="n">
        <f aca="false">VLOOKUP(BO$7,'[6]Curve Summary'!$A$9:$AG$161,7)</f>
        <v>40.15</v>
      </c>
      <c r="BP15" s="161" t="n">
        <f aca="false">VLOOKUP(BP$7,'[6]Curve Summary'!$A$9:$AG$161,7)</f>
        <v>39.48</v>
      </c>
      <c r="BQ15" s="161" t="n">
        <f aca="false">VLOOKUP(BQ$7,'[6]Curve Summary'!$A$9:$AG$161,7)</f>
        <v>40.29</v>
      </c>
      <c r="BR15" s="161" t="n">
        <f aca="false">VLOOKUP(BR$7,'[6]Curve Summary'!$A$9:$AG$161,7)</f>
        <v>40.29</v>
      </c>
      <c r="BS15" s="161" t="n">
        <f aca="false">VLOOKUP(BS$7,'[6]Curve Summary'!$A$9:$AG$161,7)</f>
        <v>40.29</v>
      </c>
      <c r="BT15" s="161" t="n">
        <f aca="false">VLOOKUP(BT$7,'[6]Curve Summary'!$A$9:$AG$161,7)</f>
        <v>38.89</v>
      </c>
      <c r="BU15" s="161" t="n">
        <f aca="false">VLOOKUP(BU$7,'[6]Curve Summary'!$A$9:$AG$161,7)</f>
        <v>39.83</v>
      </c>
      <c r="BV15" s="161" t="n">
        <f aca="false">VLOOKUP(BV$7,'[6]Curve Summary'!$A$9:$AG$161,7)</f>
        <v>47.7</v>
      </c>
      <c r="BW15" s="161" t="n">
        <f aca="false">VLOOKUP(BW$7,'[6]Curve Summary'!$A$9:$AG$161,7)</f>
        <v>59.97</v>
      </c>
      <c r="BX15" s="161" t="n">
        <f aca="false">VLOOKUP(BX$7,'[6]Curve Summary'!$A$9:$AG$161,7)</f>
        <v>70.74</v>
      </c>
      <c r="BY15" s="161" t="n">
        <f aca="false">VLOOKUP(BY$7,'[6]Curve Summary'!$A$9:$AG$161,7)</f>
        <v>56.7</v>
      </c>
      <c r="BZ15" s="161" t="n">
        <f aca="false">VLOOKUP(BZ$7,'[6]Curve Summary'!$A$9:$AG$161,7)</f>
        <v>41.87</v>
      </c>
      <c r="CA15" s="161" t="n">
        <f aca="false">VLOOKUP(CA$7,'[6]Curve Summary'!$A$9:$AG$161,7)</f>
        <v>40.58</v>
      </c>
      <c r="CB15" s="161" t="n">
        <f aca="false">VLOOKUP(CB$7,'[6]Curve Summary'!$A$9:$AG$161,7)</f>
        <v>39.94</v>
      </c>
      <c r="CC15" s="161" t="n">
        <f aca="false">VLOOKUP(CC$7,'[6]Curve Summary'!$A$9:$AG$161,7)</f>
        <v>40.66</v>
      </c>
      <c r="CD15" s="161" t="n">
        <f aca="false">VLOOKUP(CD$7,'[6]Curve Summary'!$A$9:$AG$161,7)</f>
        <v>40.66</v>
      </c>
      <c r="CE15" s="161" t="n">
        <f aca="false">VLOOKUP(CE$7,'[6]Curve Summary'!$A$9:$AG$161,7)</f>
        <v>40.66</v>
      </c>
      <c r="CF15" s="161" t="n">
        <f aca="false">VLOOKUP(CF$7,'[6]Curve Summary'!$A$9:$AG$161,7)</f>
        <v>39.25</v>
      </c>
      <c r="CG15" s="161" t="n">
        <f aca="false">VLOOKUP(CG$7,'[6]Curve Summary'!$A$9:$AG$161,7)</f>
        <v>40.19</v>
      </c>
      <c r="CH15" s="161" t="n">
        <f aca="false">VLOOKUP(CH$7,'[6]Curve Summary'!$A$9:$AG$161,7)</f>
        <v>47.83</v>
      </c>
      <c r="CI15" s="161" t="n">
        <f aca="false">VLOOKUP(CI$7,'[6]Curve Summary'!$A$9:$AG$161,7)</f>
        <v>60.01</v>
      </c>
      <c r="CJ15" s="161" t="n">
        <f aca="false">VLOOKUP(CJ$7,'[6]Curve Summary'!$A$9:$AG$161,7)</f>
        <v>70.62</v>
      </c>
      <c r="CK15" s="161" t="n">
        <f aca="false">VLOOKUP(CK$7,'[6]Curve Summary'!$A$9:$AG$161,7)</f>
        <v>56.72</v>
      </c>
      <c r="CL15" s="161" t="n">
        <f aca="false">VLOOKUP(CL$7,'[6]Curve Summary'!$A$9:$AG$161,7)</f>
        <v>42.22</v>
      </c>
      <c r="CM15" s="161" t="n">
        <f aca="false">VLOOKUP(CM$7,'[6]Curve Summary'!$A$9:$AG$161,7)</f>
        <v>40.97</v>
      </c>
      <c r="CN15" s="161" t="n">
        <f aca="false">VLOOKUP(CN$7,'[6]Curve Summary'!$A$9:$AG$161,7)</f>
        <v>40.35</v>
      </c>
      <c r="CO15" s="161" t="n">
        <f aca="false">VLOOKUP(CO$7,'[6]Curve Summary'!$A$9:$AG$161,7)</f>
        <v>40.95</v>
      </c>
      <c r="CP15" s="161" t="n">
        <f aca="false">VLOOKUP(CP$7,'[6]Curve Summary'!$A$9:$AG$161,7)</f>
        <v>40.95</v>
      </c>
      <c r="CQ15" s="161" t="n">
        <f aca="false">VLOOKUP(CQ$7,'[6]Curve Summary'!$A$9:$AG$161,7)</f>
        <v>40.95</v>
      </c>
      <c r="CR15" s="161" t="n">
        <f aca="false">VLOOKUP(CR$7,'[6]Curve Summary'!$A$9:$AG$161,7)</f>
        <v>39.54</v>
      </c>
      <c r="CS15" s="161" t="n">
        <f aca="false">VLOOKUP(CS$7,'[6]Curve Summary'!$A$9:$AG$161,7)</f>
        <v>40.48</v>
      </c>
      <c r="CT15" s="161" t="n">
        <f aca="false">VLOOKUP(CT$7,'[6]Curve Summary'!$A$9:$AG$161,7)</f>
        <v>48.02</v>
      </c>
      <c r="CU15" s="161" t="n">
        <f aca="false">VLOOKUP(CU$7,'[6]Curve Summary'!$A$9:$AG$161,7)</f>
        <v>60.17</v>
      </c>
      <c r="CV15" s="161" t="n">
        <f aca="false">VLOOKUP(CV$7,'[6]Curve Summary'!$A$9:$AG$161,7)</f>
        <v>70.73</v>
      </c>
      <c r="CW15" s="161" t="n">
        <f aca="false">VLOOKUP(CW$7,'[6]Curve Summary'!$A$9:$AG$161,7)</f>
        <v>56.86</v>
      </c>
      <c r="CX15" s="161" t="n">
        <f aca="false">VLOOKUP(CX$7,'[6]Curve Summary'!$A$9:$AG$161,7)</f>
        <v>42.5</v>
      </c>
      <c r="CY15" s="161" t="n">
        <f aca="false">VLOOKUP(CY$7,'[6]Curve Summary'!$A$9:$AG$161,7)</f>
        <v>41.29</v>
      </c>
      <c r="CZ15" s="161" t="n">
        <f aca="false">VLOOKUP(CZ$7,'[6]Curve Summary'!$A$9:$AG$161,7)</f>
        <v>40.67</v>
      </c>
      <c r="DA15" s="161" t="n">
        <f aca="false">VLOOKUP(DA$7,'[6]Curve Summary'!$A$9:$AG$161,7)</f>
        <v>41.22</v>
      </c>
      <c r="DB15" s="161" t="n">
        <f aca="false">VLOOKUP(DB$7,'[6]Curve Summary'!$A$9:$AG$161,7)</f>
        <v>41.23</v>
      </c>
      <c r="DC15" s="161" t="n">
        <f aca="false">VLOOKUP(DC$7,'[6]Curve Summary'!$A$9:$AG$161,7)</f>
        <v>41.23</v>
      </c>
      <c r="DD15" s="161" t="n">
        <f aca="false">VLOOKUP(DD$7,'[6]Curve Summary'!$A$9:$AG$161,7)</f>
        <v>39.81</v>
      </c>
      <c r="DE15" s="161" t="n">
        <f aca="false">VLOOKUP(DE$7,'[6]Curve Summary'!$A$9:$AG$161,7)</f>
        <v>40.76</v>
      </c>
      <c r="DF15" s="161" t="n">
        <f aca="false">VLOOKUP(DF$7,'[6]Curve Summary'!$A$9:$AG$161,7)</f>
        <v>48.22</v>
      </c>
      <c r="DG15" s="161" t="n">
        <f aca="false">VLOOKUP(DG$7,'[6]Curve Summary'!$A$9:$AG$161,7)</f>
        <v>60.38</v>
      </c>
      <c r="DH15" s="161" t="n">
        <f aca="false">VLOOKUP(DH$7,'[6]Curve Summary'!$A$9:$AG$161,7)</f>
        <v>70.92</v>
      </c>
      <c r="DI15" s="161" t="n">
        <f aca="false">VLOOKUP(DI$7,'[6]Curve Summary'!$A$9:$AG$161,7)</f>
        <v>57.05</v>
      </c>
      <c r="DJ15" s="161" t="n">
        <f aca="false">VLOOKUP(DJ$7,'[6]Curve Summary'!$A$9:$AG$161,7)</f>
        <v>42.78</v>
      </c>
      <c r="DK15" s="161" t="n">
        <f aca="false">VLOOKUP(DK$7,'[6]Curve Summary'!$A$9:$AG$161,7)</f>
        <v>41.57</v>
      </c>
      <c r="DL15" s="161" t="n">
        <f aca="false">VLOOKUP(DL$7,'[6]Curve Summary'!$A$9:$AG$161,7)</f>
        <v>40.97</v>
      </c>
      <c r="DM15" s="161" t="n">
        <f aca="false">VLOOKUP(DM$7,'[6]Curve Summary'!$A$9:$AG$161,7)</f>
        <v>41.5</v>
      </c>
      <c r="DN15" s="161" t="n">
        <f aca="false">VLOOKUP(DN$7,'[6]Curve Summary'!$A$9:$AG$161,7)</f>
        <v>41.5</v>
      </c>
      <c r="DO15" s="161" t="n">
        <f aca="false">VLOOKUP(DO$7,'[6]Curve Summary'!$A$9:$AG$161,7)</f>
        <v>41.5</v>
      </c>
      <c r="DP15" s="161" t="n">
        <f aca="false">VLOOKUP(DP$7,'[6]Curve Summary'!$A$9:$AG$161,7)</f>
        <v>40.06</v>
      </c>
      <c r="DQ15" s="161" t="n">
        <f aca="false">VLOOKUP(DQ$7,'[6]Curve Summary'!$A$9:$AG$161,7)</f>
        <v>41.02</v>
      </c>
      <c r="DR15" s="161" t="n">
        <f aca="false">VLOOKUP(DR$7,'[6]Curve Summary'!$A$9:$AG$161,7)</f>
        <v>48.43</v>
      </c>
      <c r="DS15" s="161" t="n">
        <f aca="false">VLOOKUP(DS$7,'[6]Curve Summary'!$A$9:$AG$161,7)</f>
        <v>60.59</v>
      </c>
      <c r="DT15" s="161" t="n">
        <f aca="false">VLOOKUP(DT$7,'[6]Curve Summary'!$A$9:$AG$161,7)</f>
        <v>71.11</v>
      </c>
      <c r="DU15" s="161" t="n">
        <f aca="false">VLOOKUP(DU$7,'[6]Curve Summary'!$A$9:$AG$161,7)</f>
        <v>57.25</v>
      </c>
      <c r="DV15" s="161" t="n">
        <f aca="false">VLOOKUP(DV$7,'[6]Curve Summary'!$A$9:$AG$161,7)</f>
        <v>43.04</v>
      </c>
      <c r="DW15" s="161" t="n">
        <f aca="false">VLOOKUP(DW$7,'[6]Curve Summary'!$A$9:$AG$161,7)</f>
        <v>41.85</v>
      </c>
      <c r="DX15" s="161" t="n">
        <f aca="false">VLOOKUP(DX$7,'[6]Curve Summary'!$A$9:$AG$161,7)</f>
        <v>41.25</v>
      </c>
      <c r="DY15" s="161" t="n">
        <f aca="false">VLOOKUP(DY$7,'[6]Curve Summary'!$A$9:$AG$161,7)</f>
        <v>41.71</v>
      </c>
      <c r="DZ15" s="161" t="n">
        <f aca="false">VLOOKUP(DZ$7,'[6]Curve Summary'!$A$9:$AG$161,7)</f>
        <v>41.71</v>
      </c>
      <c r="EA15" s="161" t="n">
        <f aca="false">VLOOKUP(EA$7,'[6]Curve Summary'!$A$9:$AG$161,7)</f>
        <v>41.72</v>
      </c>
      <c r="EB15" s="161" t="n">
        <f aca="false">VLOOKUP(EB$7,'[6]Curve Summary'!$A$9:$AG$161,7)</f>
        <v>40.28</v>
      </c>
      <c r="EC15" s="161" t="n">
        <f aca="false">VLOOKUP(EC$7,'[6]Curve Summary'!$A$9:$AG$161,7)</f>
        <v>41.24</v>
      </c>
      <c r="ED15" s="161" t="n">
        <f aca="false">VLOOKUP(ED$7,'[6]Curve Summary'!$A$9:$AG$161,7)</f>
        <v>48.59</v>
      </c>
      <c r="EE15" s="161" t="n">
        <f aca="false">VLOOKUP(EE$7,'[6]Curve Summary'!$A$9:$AG$161,7)</f>
        <v>60.76</v>
      </c>
      <c r="EF15" s="161" t="n">
        <f aca="false">VLOOKUP(EF$7,'[6]Curve Summary'!$A$9:$AG$161,7)</f>
        <v>71.27</v>
      </c>
      <c r="EG15" s="161" t="n">
        <f aca="false">VLOOKUP(EG$7,'[6]Curve Summary'!$A$9:$AG$161,7)</f>
        <v>57.39</v>
      </c>
      <c r="EH15" s="161" t="n">
        <f aca="false">VLOOKUP(EH$7,'[6]Curve Summary'!$A$9:$AG$161,7)</f>
        <v>43.26</v>
      </c>
      <c r="EI15" s="161" t="n">
        <f aca="false">VLOOKUP(EI$7,'[6]Curve Summary'!$A$9:$AG$161,7)</f>
        <v>42.09</v>
      </c>
      <c r="EJ15" s="161" t="n">
        <f aca="false">VLOOKUP(EJ$7,'[6]Curve Summary'!$A$9:$AG$161,7)</f>
        <v>41.5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f aca="false">'[6]Power Desk Daily Price'!$AC18</f>
        <v>43.0526287279631</v>
      </c>
      <c r="D18" s="183" t="n">
        <f aca="true">IF(ISERROR((AVERAGE(OFFSET('[6]Curve Summary ALBERTA'!$R$6,17,0,5,1))*5+15*'[6]Curve Summary Backup'!$R$38)/20),'[6]Curve Summary Backup'!$R$38,(AVERAGE(OFFSET('[6]Curve Summary ALBERTA'!$R$6,17,0,5,1))*5+15*'[6]Curve Summary Backup'!$R$38)/20)</f>
        <v>54.7499992370606</v>
      </c>
      <c r="E18" s="184" t="n">
        <f aca="false">(C18*C$5+D18*D$5)/(SUM(C$5:D$5))</f>
        <v>49.5511678996839</v>
      </c>
      <c r="F18" s="183" t="n">
        <f aca="false">AVERAGE(G18:H18)</f>
        <v>62.7349951171875</v>
      </c>
      <c r="G18" s="183" t="n">
        <f aca="false">AG18</f>
        <v>62.6699938964844</v>
      </c>
      <c r="H18" s="183" t="n">
        <f aca="false">AH18</f>
        <v>62.7999963378906</v>
      </c>
      <c r="I18" s="183" t="n">
        <f aca="false">AVERAGE(J18:K18)</f>
        <v>59.7216574859619</v>
      </c>
      <c r="J18" s="183" t="n">
        <f aca="false">AI18</f>
        <v>61.2990516662598</v>
      </c>
      <c r="K18" s="183" t="n">
        <f aca="false">AJ18</f>
        <v>58.1442633056641</v>
      </c>
      <c r="L18" s="183" t="n">
        <f aca="false">AK18</f>
        <v>58.959294128418</v>
      </c>
      <c r="M18" s="183" t="n">
        <f aca="false">AL18</f>
        <v>60.0343881225586</v>
      </c>
      <c r="N18" s="183" t="n">
        <f aca="false">AVERAGE(K18:M18)</f>
        <v>59.0459818522135</v>
      </c>
      <c r="O18" s="183" t="n">
        <f aca="false">AVERAGE(P18:R18)</f>
        <v>49.7889296304492</v>
      </c>
      <c r="P18" s="183" t="n">
        <f aca="false">AM18</f>
        <v>49.2267266071005</v>
      </c>
      <c r="Q18" s="183" t="n">
        <f aca="false">AN18</f>
        <v>50.0230550651964</v>
      </c>
      <c r="R18" s="183" t="n">
        <f aca="false">AO18</f>
        <v>50.1170072190506</v>
      </c>
      <c r="S18" s="183" t="n">
        <f aca="false">AVERAGE(T18:V18)</f>
        <v>59.922203768766</v>
      </c>
      <c r="T18" s="183" t="n">
        <f aca="false">AP18</f>
        <v>55.0466894627397</v>
      </c>
      <c r="U18" s="183" t="n">
        <f aca="false">AQ18</f>
        <v>60.3659923824297</v>
      </c>
      <c r="V18" s="183" t="n">
        <f aca="false">AR18</f>
        <v>64.3539294611284</v>
      </c>
      <c r="W18" s="183" t="n">
        <f aca="false">SUM(AG37:AR37)/SUM($AG$5:$AR$5)</f>
        <v>57.6848920338029</v>
      </c>
      <c r="X18" s="183" t="n">
        <f aca="false">SUM(AS37:BD37)/SUM($AS$5:$BD$5)</f>
        <v>51.4807313978062</v>
      </c>
      <c r="Y18" s="183" t="n">
        <f aca="false">SUM(BE37:BR37)/SUM($BE$5:$BR$5)</f>
        <v>52.338274348001</v>
      </c>
      <c r="Z18" s="183" t="n">
        <f aca="false">SUM(BQ37:CB37)/SUM($BQ$5:$CB$5)</f>
        <v>50.851901114005</v>
      </c>
      <c r="AA18" s="183" t="n">
        <f aca="false">SUM(CC37:DX37)/SUM($CC$5:$DX$5)</f>
        <v>48.1070830265996</v>
      </c>
      <c r="AB18" s="185" t="n">
        <f aca="false">SUM(DY37:EJ37)/SUM($DY$5:$EJ$5)</f>
        <v>50.8389077080969</v>
      </c>
      <c r="AC18" s="186" t="n">
        <f aca="false">(C18*C$5+D18*D$5+SUM(AG37:EJ37))/(SUM(C$5:D$5)+SUM($AG$5:$EJ$5))</f>
        <v>50.5872668433898</v>
      </c>
      <c r="AD18" s="164"/>
      <c r="AE18" s="164"/>
      <c r="AF18" s="165"/>
      <c r="AG18" s="161" t="n">
        <f aca="false">VLOOKUP(AG$7,'[6]Curve Summary ALBERTA'!$A$13:$AG$161,18)</f>
        <v>62.6699938964844</v>
      </c>
      <c r="AH18" s="161" t="n">
        <f aca="false">VLOOKUP(AH$7,'[6]Curve Summary ALBERTA'!$A$13:$AG$161,18)</f>
        <v>62.7999963378906</v>
      </c>
      <c r="AI18" s="161" t="n">
        <f aca="false">VLOOKUP(AI$7,'[6]Curve Summary ALBERTA'!$A$13:$AG$161,18)</f>
        <v>61.2990516662598</v>
      </c>
      <c r="AJ18" s="161" t="n">
        <f aca="false">VLOOKUP(AJ$7,'[6]Curve Summary ALBERTA'!$A$13:$AG$161,18)</f>
        <v>58.1442633056641</v>
      </c>
      <c r="AK18" s="161" t="n">
        <f aca="false">VLOOKUP(AK$7,'[6]Curve Summary ALBERTA'!$A$13:$AG$161,18)</f>
        <v>58.959294128418</v>
      </c>
      <c r="AL18" s="161" t="n">
        <f aca="false">VLOOKUP(AL$7,'[6]Curve Summary ALBERTA'!$A$13:$AG$161,18)</f>
        <v>60.0343881225586</v>
      </c>
      <c r="AM18" s="161" t="n">
        <f aca="false">VLOOKUP(AM$7,'[6]Curve Summary ALBERTA'!$A$13:$AG$161,18)</f>
        <v>49.2267266071005</v>
      </c>
      <c r="AN18" s="161" t="n">
        <f aca="false">VLOOKUP(AN$7,'[6]Curve Summary ALBERTA'!$A$13:$AG$161,18)</f>
        <v>50.0230550651964</v>
      </c>
      <c r="AO18" s="161" t="n">
        <f aca="false">VLOOKUP(AO$7,'[6]Curve Summary ALBERTA'!$A$13:$AG$161,18)</f>
        <v>50.1170072190506</v>
      </c>
      <c r="AP18" s="161" t="n">
        <f aca="false">VLOOKUP(AP$7,'[6]Curve Summary ALBERTA'!$A$13:$AG$161,18)</f>
        <v>55.0466894627397</v>
      </c>
      <c r="AQ18" s="161" t="n">
        <f aca="false">VLOOKUP(AQ$7,'[6]Curve Summary ALBERTA'!$A$13:$AG$161,18)</f>
        <v>60.3659923824297</v>
      </c>
      <c r="AR18" s="161" t="n">
        <f aca="false">VLOOKUP(AR$7,'[6]Curve Summary ALBERTA'!$A$13:$AG$161,18)</f>
        <v>64.3539294611284</v>
      </c>
      <c r="AS18" s="161" t="n">
        <f aca="false">VLOOKUP(AS$7,'[6]Curve Summary ALBERTA'!$A$13:$AG$161,18)</f>
        <v>53.3629193952752</v>
      </c>
      <c r="AT18" s="161" t="n">
        <f aca="false">VLOOKUP(AT$7,'[6]Curve Summary ALBERTA'!$A$13:$AG$161,18)</f>
        <v>52.1416962042367</v>
      </c>
      <c r="AU18" s="161" t="n">
        <f aca="false">VLOOKUP(AU$7,'[6]Curve Summary ALBERTA'!$A$13:$AG$161,18)</f>
        <v>50.6756549360113</v>
      </c>
      <c r="AV18" s="161" t="n">
        <f aca="false">VLOOKUP(AV$7,'[6]Curve Summary ALBERTA'!$A$13:$AG$161,18)</f>
        <v>48.881881020163</v>
      </c>
      <c r="AW18" s="161" t="n">
        <f aca="false">VLOOKUP(AW$7,'[6]Curve Summary ALBERTA'!$A$13:$AG$161,18)</f>
        <v>48.9601430158971</v>
      </c>
      <c r="AX18" s="161" t="n">
        <f aca="false">VLOOKUP(AX$7,'[6]Curve Summary ALBERTA'!$A$13:$AG$161,18)</f>
        <v>49.3634591592548</v>
      </c>
      <c r="AY18" s="161" t="n">
        <f aca="false">VLOOKUP(AY$7,'[6]Curve Summary ALBERTA'!$A$13:$AG$161,18)</f>
        <v>49.9278707528562</v>
      </c>
      <c r="AZ18" s="161" t="n">
        <f aca="false">VLOOKUP(AZ$7,'[6]Curve Summary ALBERTA'!$A$13:$AG$161,18)</f>
        <v>50.4892877577394</v>
      </c>
      <c r="BA18" s="161" t="n">
        <f aca="false">VLOOKUP(BA$7,'[6]Curve Summary ALBERTA'!$A$13:$AG$161,18)</f>
        <v>50.6424038964711</v>
      </c>
      <c r="BB18" s="161" t="n">
        <f aca="false">VLOOKUP(BB$7,'[6]Curve Summary ALBERTA'!$A$13:$AG$161,18)</f>
        <v>51.2833371070907</v>
      </c>
      <c r="BC18" s="161" t="n">
        <f aca="false">VLOOKUP(BC$7,'[6]Curve Summary ALBERTA'!$A$13:$AG$161,18)</f>
        <v>54.8200585405548</v>
      </c>
      <c r="BD18" s="161" t="n">
        <f aca="false">VLOOKUP(BD$7,'[6]Curve Summary ALBERTA'!$A$13:$AG$161,18)</f>
        <v>57.413910311223</v>
      </c>
      <c r="BE18" s="161" t="n">
        <f aca="false">VLOOKUP(BE$7,'[6]Curve Summary ALBERTA'!$A$13:$AG$161,18)</f>
        <v>55.5867660454632</v>
      </c>
      <c r="BF18" s="161" t="n">
        <f aca="false">VLOOKUP(BF$7,'[6]Curve Summary ALBERTA'!$A$13:$AG$161,18)</f>
        <v>54.2111726520492</v>
      </c>
      <c r="BG18" s="161" t="n">
        <f aca="false">VLOOKUP(BG$7,'[6]Curve Summary ALBERTA'!$A$13:$AG$161,18)</f>
        <v>52.0452318643236</v>
      </c>
      <c r="BH18" s="161" t="n">
        <f aca="false">VLOOKUP(BH$7,'[6]Curve Summary ALBERTA'!$A$13:$AG$161,18)</f>
        <v>49.1845292572003</v>
      </c>
      <c r="BI18" s="161" t="n">
        <f aca="false">VLOOKUP(BI$7,'[6]Curve Summary ALBERTA'!$A$13:$AG$161,18)</f>
        <v>49.24283165138</v>
      </c>
      <c r="BJ18" s="161" t="n">
        <f aca="false">VLOOKUP(BJ$7,'[6]Curve Summary ALBERTA'!$A$13:$AG$161,18)</f>
        <v>49.8589942972133</v>
      </c>
      <c r="BK18" s="161" t="n">
        <f aca="false">VLOOKUP(BK$7,'[6]Curve Summary ALBERTA'!$A$13:$AG$161,18)</f>
        <v>50.5546576651342</v>
      </c>
      <c r="BL18" s="161" t="n">
        <f aca="false">VLOOKUP(BL$7,'[6]Curve Summary ALBERTA'!$A$13:$AG$161,18)</f>
        <v>51.1595780708307</v>
      </c>
      <c r="BM18" s="161" t="n">
        <f aca="false">VLOOKUP(BM$7,'[6]Curve Summary ALBERTA'!$A$13:$AG$161,18)</f>
        <v>51.0670202289969</v>
      </c>
      <c r="BN18" s="161" t="n">
        <f aca="false">VLOOKUP(BN$7,'[6]Curve Summary ALBERTA'!$A$13:$AG$161,18)</f>
        <v>51.3802603153936</v>
      </c>
      <c r="BO18" s="161" t="n">
        <f aca="false">VLOOKUP(BO$7,'[6]Curve Summary ALBERTA'!$A$13:$AG$161,18)</f>
        <v>54.3325194268678</v>
      </c>
      <c r="BP18" s="161" t="n">
        <f aca="false">VLOOKUP(BP$7,'[6]Curve Summary ALBERTA'!$A$13:$AG$161,18)</f>
        <v>56.8021998489041</v>
      </c>
      <c r="BQ18" s="161" t="n">
        <f aca="false">VLOOKUP(BQ$7,'[6]Curve Summary ALBERTA'!$A$13:$AG$161,18)</f>
        <v>54.2595450526046</v>
      </c>
      <c r="BR18" s="161" t="n">
        <f aca="false">VLOOKUP(BR$7,'[6]Curve Summary ALBERTA'!$A$13:$AG$161,18)</f>
        <v>52.9485180526221</v>
      </c>
      <c r="BS18" s="161" t="n">
        <f aca="false">VLOOKUP(BS$7,'[6]Curve Summary ALBERTA'!$A$13:$AG$161,18)</f>
        <v>50.8874707443545</v>
      </c>
      <c r="BT18" s="161" t="n">
        <f aca="false">VLOOKUP(BT$7,'[6]Curve Summary ALBERTA'!$A$13:$AG$161,18)</f>
        <v>48.0200339777304</v>
      </c>
      <c r="BU18" s="161" t="n">
        <f aca="false">VLOOKUP(BU$7,'[6]Curve Summary ALBERTA'!$A$13:$AG$161,18)</f>
        <v>48.0742204761435</v>
      </c>
      <c r="BV18" s="161" t="n">
        <f aca="false">VLOOKUP(BV$7,'[6]Curve Summary ALBERTA'!$A$13:$AG$161,18)</f>
        <v>48.6583895300485</v>
      </c>
      <c r="BW18" s="161" t="n">
        <f aca="false">VLOOKUP(BW$7,'[6]Curve Summary ALBERTA'!$A$13:$AG$161,18)</f>
        <v>49.3188185501716</v>
      </c>
      <c r="BX18" s="161" t="n">
        <f aca="false">VLOOKUP(BX$7,'[6]Curve Summary ALBERTA'!$A$13:$AG$161,18)</f>
        <v>49.8934243305031</v>
      </c>
      <c r="BY18" s="161" t="n">
        <f aca="false">VLOOKUP(BY$7,'[6]Curve Summary ALBERTA'!$A$13:$AG$161,18)</f>
        <v>49.8053807529628</v>
      </c>
      <c r="BZ18" s="161" t="n">
        <f aca="false">VLOOKUP(BZ$7,'[6]Curve Summary ALBERTA'!$A$13:$AG$161,18)</f>
        <v>50.1021989015486</v>
      </c>
      <c r="CA18" s="161" t="n">
        <f aca="false">VLOOKUP(CA$7,'[6]Curve Summary ALBERTA'!$A$13:$AG$161,18)</f>
        <v>53.0548649337949</v>
      </c>
      <c r="CB18" s="161" t="n">
        <f aca="false">VLOOKUP(CB$7,'[6]Curve Summary ALBERTA'!$A$13:$AG$161,18)</f>
        <v>55.4191318877207</v>
      </c>
      <c r="CC18" s="161" t="n">
        <f aca="false">VLOOKUP(CC$7,'[6]Curve Summary ALBERTA'!$A$13:$AG$161,18)</f>
        <v>49.1091897104982</v>
      </c>
      <c r="CD18" s="161" t="n">
        <f aca="false">VLOOKUP(CD$7,'[6]Curve Summary ALBERTA'!$A$13:$AG$161,18)</f>
        <v>47.9873323600153</v>
      </c>
      <c r="CE18" s="161" t="n">
        <f aca="false">VLOOKUP(CE$7,'[6]Curve Summary ALBERTA'!$A$13:$AG$161,18)</f>
        <v>46.1996246594441</v>
      </c>
      <c r="CF18" s="161" t="n">
        <f aca="false">VLOOKUP(CF$7,'[6]Curve Summary ALBERTA'!$A$13:$AG$161,18)</f>
        <v>43.697333620015</v>
      </c>
      <c r="CG18" s="161" t="n">
        <f aca="false">VLOOKUP(CG$7,'[6]Curve Summary ALBERTA'!$A$13:$AG$161,18)</f>
        <v>43.7712716593339</v>
      </c>
      <c r="CH18" s="161" t="n">
        <f aca="false">VLOOKUP(CH$7,'[6]Curve Summary ALBERTA'!$A$13:$AG$161,18)</f>
        <v>44.3159475366142</v>
      </c>
      <c r="CI18" s="161" t="n">
        <f aca="false">VLOOKUP(CI$7,'[6]Curve Summary ALBERTA'!$A$13:$AG$161,18)</f>
        <v>44.9264514727805</v>
      </c>
      <c r="CJ18" s="161" t="n">
        <f aca="false">VLOOKUP(CJ$7,'[6]Curve Summary ALBERTA'!$A$13:$AG$161,18)</f>
        <v>45.4610331816936</v>
      </c>
      <c r="CK18" s="161" t="n">
        <f aca="false">VLOOKUP(CK$7,'[6]Curve Summary ALBERTA'!$A$13:$AG$161,18)</f>
        <v>45.4097609261247</v>
      </c>
      <c r="CL18" s="161" t="n">
        <f aca="false">VLOOKUP(CL$7,'[6]Curve Summary ALBERTA'!$A$13:$AG$161,18)</f>
        <v>45.6979631066588</v>
      </c>
      <c r="CM18" s="161" t="n">
        <f aca="false">VLOOKUP(CM$7,'[6]Curve Summary ALBERTA'!$A$13:$AG$161,18)</f>
        <v>48.3406398777336</v>
      </c>
      <c r="CN18" s="161" t="n">
        <f aca="false">VLOOKUP(CN$7,'[6]Curve Summary ALBERTA'!$A$13:$AG$161,18)</f>
        <v>50.4394881930974</v>
      </c>
      <c r="CO18" s="161" t="n">
        <f aca="false">VLOOKUP(CO$7,'[6]Curve Summary ALBERTA'!$A$13:$AG$161,18)</f>
        <v>50.6914209296011</v>
      </c>
      <c r="CP18" s="161" t="n">
        <f aca="false">VLOOKUP(CP$7,'[6]Curve Summary ALBERTA'!$A$13:$AG$161,18)</f>
        <v>49.5446534429154</v>
      </c>
      <c r="CQ18" s="161" t="n">
        <f aca="false">VLOOKUP(CQ$7,'[6]Curve Summary ALBERTA'!$A$13:$AG$161,18)</f>
        <v>47.7306649426453</v>
      </c>
      <c r="CR18" s="161" t="n">
        <f aca="false">VLOOKUP(CR$7,'[6]Curve Summary ALBERTA'!$A$13:$AG$161,18)</f>
        <v>45.0669490511767</v>
      </c>
      <c r="CS18" s="161" t="n">
        <f aca="false">VLOOKUP(CS$7,'[6]Curve Summary ALBERTA'!$A$13:$AG$161,18)</f>
        <v>45.1224008292744</v>
      </c>
      <c r="CT18" s="161" t="n">
        <f aca="false">VLOOKUP(CT$7,'[6]Curve Summary ALBERTA'!$A$13:$AG$161,18)</f>
        <v>45.6487216544631</v>
      </c>
      <c r="CU18" s="161" t="n">
        <f aca="false">VLOOKUP(CU$7,'[6]Curve Summary ALBERTA'!$A$13:$AG$161,18)</f>
        <v>46.2404115817852</v>
      </c>
      <c r="CV18" s="161" t="n">
        <f aca="false">VLOOKUP(CV$7,'[6]Curve Summary ALBERTA'!$A$13:$AG$161,18)</f>
        <v>46.7538436840287</v>
      </c>
      <c r="CW18" s="161" t="n">
        <f aca="false">VLOOKUP(CW$7,'[6]Curve Summary ALBERTA'!$A$13:$AG$161,18)</f>
        <v>46.6788145843923</v>
      </c>
      <c r="CX18" s="161" t="n">
        <f aca="false">VLOOKUP(CX$7,'[6]Curve Summary ALBERTA'!$A$13:$AG$161,18)</f>
        <v>46.943756779397</v>
      </c>
      <c r="CY18" s="161" t="n">
        <f aca="false">VLOOKUP(CY$7,'[6]Curve Summary ALBERTA'!$A$13:$AG$161,18)</f>
        <v>49.5634230854515</v>
      </c>
      <c r="CZ18" s="161" t="n">
        <f aca="false">VLOOKUP(CZ$7,'[6]Curve Summary ALBERTA'!$A$13:$AG$161,18)</f>
        <v>51.6600988353275</v>
      </c>
      <c r="DA18" s="161" t="n">
        <f aca="false">VLOOKUP(DA$7,'[6]Curve Summary ALBERTA'!$A$13:$AG$161,18)</f>
        <v>51.945258441902</v>
      </c>
      <c r="DB18" s="161" t="n">
        <f aca="false">VLOOKUP(DB$7,'[6]Curve Summary ALBERTA'!$A$13:$AG$161,18)</f>
        <v>50.7978046673298</v>
      </c>
      <c r="DC18" s="161" t="n">
        <f aca="false">VLOOKUP(DC$7,'[6]Curve Summary ALBERTA'!$A$13:$AG$161,18)</f>
        <v>48.9826314476895</v>
      </c>
      <c r="DD18" s="161" t="n">
        <f aca="false">VLOOKUP(DD$7,'[6]Curve Summary ALBERTA'!$A$13:$AG$161,18)</f>
        <v>46.2514478104384</v>
      </c>
      <c r="DE18" s="161" t="n">
        <f aca="false">VLOOKUP(DE$7,'[6]Curve Summary ALBERTA'!$A$13:$AG$161,18)</f>
        <v>46.3072188685098</v>
      </c>
      <c r="DF18" s="161" t="n">
        <f aca="false">VLOOKUP(DF$7,'[6]Curve Summary ALBERTA'!$A$13:$AG$161,18)</f>
        <v>46.8342854600422</v>
      </c>
      <c r="DG18" s="161" t="n">
        <f aca="false">VLOOKUP(DG$7,'[6]Curve Summary ALBERTA'!$A$13:$AG$161,18)</f>
        <v>47.4267749132611</v>
      </c>
      <c r="DH18" s="161" t="n">
        <f aca="false">VLOOKUP(DH$7,'[6]Curve Summary ALBERTA'!$A$13:$AG$161,18)</f>
        <v>47.9409511545462</v>
      </c>
      <c r="DI18" s="161" t="n">
        <f aca="false">VLOOKUP(DI$7,'[6]Curve Summary ALBERTA'!$A$13:$AG$161,18)</f>
        <v>47.8661428110485</v>
      </c>
      <c r="DJ18" s="161" t="n">
        <f aca="false">VLOOKUP(DJ$7,'[6]Curve Summary ALBERTA'!$A$13:$AG$161,18)</f>
        <v>48.1316027062928</v>
      </c>
      <c r="DK18" s="161" t="n">
        <f aca="false">VLOOKUP(DK$7,'[6]Curve Summary ALBERTA'!$A$13:$AG$161,18)</f>
        <v>50.5575407603123</v>
      </c>
      <c r="DL18" s="161" t="n">
        <f aca="false">VLOOKUP(DL$7,'[6]Curve Summary ALBERTA'!$A$13:$AG$161,18)</f>
        <v>52.6752754361325</v>
      </c>
      <c r="DM18" s="161" t="n">
        <f aca="false">VLOOKUP(DM$7,'[6]Curve Summary ALBERTA'!$A$13:$AG$161,18)</f>
        <v>53.0224469505801</v>
      </c>
      <c r="DN18" s="161" t="n">
        <f aca="false">VLOOKUP(DN$7,'[6]Curve Summary ALBERTA'!$A$13:$AG$161,18)</f>
        <v>51.9018626258638</v>
      </c>
      <c r="DO18" s="161" t="n">
        <f aca="false">VLOOKUP(DO$7,'[6]Curve Summary ALBERTA'!$A$13:$AG$161,18)</f>
        <v>50.1080568799901</v>
      </c>
      <c r="DP18" s="161" t="n">
        <f aca="false">VLOOKUP(DP$7,'[6]Curve Summary ALBERTA'!$A$13:$AG$161,18)</f>
        <v>46.9369926969518</v>
      </c>
      <c r="DQ18" s="161" t="n">
        <f aca="false">VLOOKUP(DQ$7,'[6]Curve Summary ALBERTA'!$A$13:$AG$161,18)</f>
        <v>47.019969241427</v>
      </c>
      <c r="DR18" s="161" t="n">
        <f aca="false">VLOOKUP(DR$7,'[6]Curve Summary ALBERTA'!$A$13:$AG$161,18)</f>
        <v>47.577999807003</v>
      </c>
      <c r="DS18" s="161" t="n">
        <f aca="false">VLOOKUP(DS$7,'[6]Curve Summary ALBERTA'!$A$13:$AG$161,18)</f>
        <v>48.2020924147986</v>
      </c>
      <c r="DT18" s="161" t="n">
        <f aca="false">VLOOKUP(DT$7,'[6]Curve Summary ALBERTA'!$A$13:$AG$161,18)</f>
        <v>48.7497209005165</v>
      </c>
      <c r="DU18" s="161" t="n">
        <f aca="false">VLOOKUP(DU$7,'[6]Curve Summary ALBERTA'!$A$13:$AG$161,18)</f>
        <v>48.7058111982873</v>
      </c>
      <c r="DV18" s="161" t="n">
        <f aca="false">VLOOKUP(DV$7,'[6]Curve Summary ALBERTA'!$A$13:$AG$161,18)</f>
        <v>49.00410666692</v>
      </c>
      <c r="DW18" s="161" t="n">
        <f aca="false">VLOOKUP(DW$7,'[6]Curve Summary ALBERTA'!$A$13:$AG$161,18)</f>
        <v>51.9436757933971</v>
      </c>
      <c r="DX18" s="161" t="n">
        <f aca="false">VLOOKUP(DX$7,'[6]Curve Summary ALBERTA'!$A$13:$AG$161,18)</f>
        <v>54.0946570784945</v>
      </c>
      <c r="DY18" s="161" t="n">
        <f aca="false">VLOOKUP(DY$7,'[6]Curve Summary ALBERTA'!$A$13:$AG$161,18)</f>
        <v>54.4866249188075</v>
      </c>
      <c r="DZ18" s="161" t="n">
        <f aca="false">VLOOKUP(DZ$7,'[6]Curve Summary ALBERTA'!$A$13:$AG$161,18)</f>
        <v>53.3655386692716</v>
      </c>
      <c r="EA18" s="161" t="n">
        <f aca="false">VLOOKUP(EA$7,'[6]Curve Summary ALBERTA'!$A$13:$AG$161,18)</f>
        <v>51.5642789070059</v>
      </c>
      <c r="EB18" s="161" t="n">
        <f aca="false">VLOOKUP(EB$7,'[6]Curve Summary ALBERTA'!$A$13:$AG$161,18)</f>
        <v>47.9104225368445</v>
      </c>
      <c r="EC18" s="161" t="n">
        <f aca="false">VLOOKUP(EC$7,'[6]Curve Summary ALBERTA'!$A$13:$AG$161,18)</f>
        <v>48.0015790853971</v>
      </c>
      <c r="ED18" s="161" t="n">
        <f aca="false">VLOOKUP(ED$7,'[6]Curve Summary ALBERTA'!$A$13:$AG$161,18)</f>
        <v>48.5723688118302</v>
      </c>
      <c r="EE18" s="161" t="n">
        <f aca="false">VLOOKUP(EE$7,'[6]Curve Summary ALBERTA'!$A$13:$AG$161,18)</f>
        <v>49.2097526422278</v>
      </c>
      <c r="EF18" s="161" t="n">
        <f aca="false">VLOOKUP(EF$7,'[6]Curve Summary ALBERTA'!$A$13:$AG$161,18)</f>
        <v>49.7704083177836</v>
      </c>
      <c r="EG18" s="161" t="n">
        <f aca="false">VLOOKUP(EG$7,'[6]Curve Summary ALBERTA'!$A$13:$AG$161,18)</f>
        <v>49.7340790055031</v>
      </c>
      <c r="EH18" s="161" t="n">
        <f aca="false">VLOOKUP(EH$7,'[6]Curve Summary ALBERTA'!$A$13:$AG$161,18)</f>
        <v>50.0429944127211</v>
      </c>
      <c r="EI18" s="161" t="n">
        <f aca="false">VLOOKUP(EI$7,'[6]Curve Summary ALBERTA'!$A$13:$AG$161,18)</f>
        <v>52.6197017040913</v>
      </c>
      <c r="EJ18" s="161" t="n">
        <f aca="false">VLOOKUP(EJ$7,'[6]Curve Summary ALBERTA'!$A$13:$AG$161,18)</f>
        <v>54.7999838793327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f aca="false">C9-C47</f>
        <v>0.177236842105263</v>
      </c>
      <c r="D28" s="159" t="n">
        <f aca="false">D9-D47</f>
        <v>0</v>
      </c>
      <c r="E28" s="160" t="n">
        <f aca="false">E9-E47</f>
        <v>0.19938003793267</v>
      </c>
      <c r="F28" s="159" t="n">
        <f aca="false">F9-F47</f>
        <v>-0.0499999999999972</v>
      </c>
      <c r="G28" s="159" t="n">
        <f aca="false">G9-G47</f>
        <v>-0.100000000000001</v>
      </c>
      <c r="H28" s="159" t="n">
        <f aca="false">H9-H47</f>
        <v>0</v>
      </c>
      <c r="I28" s="159" t="n">
        <f aca="false">I9-I47</f>
        <v>0.25</v>
      </c>
      <c r="J28" s="159" t="n">
        <f aca="false">J9-J47</f>
        <v>0</v>
      </c>
      <c r="K28" s="159" t="n">
        <f aca="false">K9-K47</f>
        <v>0.5</v>
      </c>
      <c r="L28" s="159" t="n">
        <f aca="false">L9-L47</f>
        <v>0</v>
      </c>
      <c r="M28" s="159" t="n">
        <f aca="false">M9-M47</f>
        <v>1</v>
      </c>
      <c r="N28" s="159" t="n">
        <f aca="false">N9-N47</f>
        <v>0.5</v>
      </c>
      <c r="O28" s="159" t="n">
        <f aca="false">O9-O47</f>
        <v>0.333333333333336</v>
      </c>
      <c r="P28" s="159" t="n">
        <f aca="false">P9-P47</f>
        <v>0.5</v>
      </c>
      <c r="Q28" s="159" t="n">
        <f aca="false">Q9-Q47</f>
        <v>0</v>
      </c>
      <c r="R28" s="159" t="n">
        <f aca="false">R9-R47</f>
        <v>0.5</v>
      </c>
      <c r="S28" s="159" t="n">
        <f aca="false">S9-S47</f>
        <v>0</v>
      </c>
      <c r="T28" s="159" t="n">
        <f aca="false">T9-T47</f>
        <v>0</v>
      </c>
      <c r="U28" s="159" t="n">
        <f aca="false">U9-U47</f>
        <v>0</v>
      </c>
      <c r="V28" s="159" t="n">
        <f aca="false">V9-V47</f>
        <v>0</v>
      </c>
      <c r="W28" s="160" t="n">
        <f aca="false">W9-W47</f>
        <v>0.195294117647052</v>
      </c>
      <c r="X28" s="159" t="n">
        <f aca="false">X9-X47</f>
        <v>0</v>
      </c>
      <c r="Y28" s="159" t="n">
        <f aca="false">Y9-Y47</f>
        <v>0</v>
      </c>
      <c r="Z28" s="159" t="n">
        <f aca="false">Z9-Z47</f>
        <v>0</v>
      </c>
      <c r="AA28" s="159" t="n">
        <f aca="false">AA9-AA47</f>
        <v>0</v>
      </c>
      <c r="AB28" s="159" t="n">
        <f aca="false">AB9-AB47</f>
        <v>0</v>
      </c>
      <c r="AC28" s="163" t="n">
        <f aca="false">AC9-AC47</f>
        <v>0.0288177400683267</v>
      </c>
      <c r="AD28" s="164"/>
      <c r="AE28" s="164"/>
      <c r="AF28" s="165"/>
      <c r="AG28" s="161" t="n">
        <f aca="false">AG9*AG$5</f>
        <v>773.3</v>
      </c>
      <c r="AH28" s="194" t="n">
        <f aca="false">AH9*AH$5</f>
        <v>685</v>
      </c>
      <c r="AI28" s="194" t="n">
        <f aca="false">AI9*AI$5</f>
        <v>698.25</v>
      </c>
      <c r="AJ28" s="194" t="n">
        <f aca="false">AJ9*AJ$5</f>
        <v>638</v>
      </c>
      <c r="AK28" s="194" t="n">
        <f aca="false">AK9*AK$5</f>
        <v>594</v>
      </c>
      <c r="AL28" s="194" t="n">
        <f aca="false">AL9*AL$5</f>
        <v>580</v>
      </c>
      <c r="AM28" s="194" t="n">
        <f aca="false">AM9*AM$5</f>
        <v>957</v>
      </c>
      <c r="AN28" s="194" t="n">
        <f aca="false">AN9*AN$5</f>
        <v>1122</v>
      </c>
      <c r="AO28" s="194" t="n">
        <f aca="false">AO9*AO$5</f>
        <v>860</v>
      </c>
      <c r="AP28" s="194" t="n">
        <f aca="false">AP9*AP$5</f>
        <v>897</v>
      </c>
      <c r="AQ28" s="194" t="n">
        <f aca="false">AQ9*AQ$5</f>
        <v>740</v>
      </c>
      <c r="AR28" s="194" t="n">
        <f aca="false">AR9*AR$5</f>
        <v>798</v>
      </c>
      <c r="AS28" s="194" t="n">
        <f aca="false">AS9*AS$5</f>
        <v>940.5</v>
      </c>
      <c r="AT28" s="194" t="n">
        <f aca="false">AT9*AT$5</f>
        <v>820</v>
      </c>
      <c r="AU28" s="194" t="n">
        <f aca="false">AU9*AU$5</f>
        <v>771.75</v>
      </c>
      <c r="AV28" s="194" t="n">
        <f aca="false">AV9*AV$5</f>
        <v>742.5</v>
      </c>
      <c r="AW28" s="194" t="n">
        <f aca="false">AW9*AW$5</f>
        <v>624.75</v>
      </c>
      <c r="AX28" s="194" t="n">
        <f aca="false">AX9*AX$5</f>
        <v>645.75</v>
      </c>
      <c r="AY28" s="194" t="n">
        <f aca="false">AY9*AY$5</f>
        <v>1094.5</v>
      </c>
      <c r="AZ28" s="194" t="n">
        <f aca="false">AZ9*AZ$5</f>
        <v>1202.25</v>
      </c>
      <c r="BA28" s="194" t="n">
        <f aca="false">BA9*BA$5</f>
        <v>992.25</v>
      </c>
      <c r="BB28" s="194" t="n">
        <f aca="false">BB9*BB$5</f>
        <v>971.75</v>
      </c>
      <c r="BC28" s="194" t="n">
        <f aca="false">BC9*BC$5</f>
        <v>726.75</v>
      </c>
      <c r="BD28" s="194" t="n">
        <f aca="false">BD9*BD$5</f>
        <v>852.5</v>
      </c>
      <c r="BE28" s="194" t="n">
        <f aca="false">BE9*BE$5</f>
        <v>900.06</v>
      </c>
      <c r="BF28" s="194" t="n">
        <f aca="false">BF9*BF$5</f>
        <v>827.2</v>
      </c>
      <c r="BG28" s="194" t="n">
        <f aca="false">BG9*BG$5</f>
        <v>867.33</v>
      </c>
      <c r="BH28" s="194" t="n">
        <f aca="false">BH9*BH$5</f>
        <v>772.86</v>
      </c>
      <c r="BI28" s="194" t="n">
        <f aca="false">BI9*BI$5</f>
        <v>634</v>
      </c>
      <c r="BJ28" s="194" t="n">
        <f aca="false">BJ9*BJ$5</f>
        <v>716.32</v>
      </c>
      <c r="BK28" s="194" t="n">
        <f aca="false">BK9*BK$5</f>
        <v>1026.27</v>
      </c>
      <c r="BL28" s="194" t="n">
        <f aca="false">BL9*BL$5</f>
        <v>1216.82</v>
      </c>
      <c r="BM28" s="194" t="n">
        <f aca="false">BM9*BM$5</f>
        <v>981.12</v>
      </c>
      <c r="BN28" s="194" t="n">
        <f aca="false">BN9*BN$5</f>
        <v>891.03</v>
      </c>
      <c r="BO28" s="194" t="n">
        <f aca="false">BO9*BO$5</f>
        <v>819</v>
      </c>
      <c r="BP28" s="194" t="n">
        <f aca="false">BP9*BP$5</f>
        <v>906.89</v>
      </c>
      <c r="BQ28" s="194" t="n">
        <f aca="false">BQ9*BQ$5</f>
        <v>901.95</v>
      </c>
      <c r="BR28" s="194" t="n">
        <f aca="false">BR9*BR$5</f>
        <v>833.2</v>
      </c>
      <c r="BS28" s="194" t="n">
        <f aca="false">BS9*BS$5</f>
        <v>886.42</v>
      </c>
      <c r="BT28" s="194" t="n">
        <f aca="false">BT9*BT$5</f>
        <v>762.93</v>
      </c>
      <c r="BU28" s="194" t="n">
        <f aca="false">BU9*BU$5</f>
        <v>701.19</v>
      </c>
      <c r="BV28" s="194" t="n">
        <f aca="false">BV9*BV$5</f>
        <v>750.86</v>
      </c>
      <c r="BW28" s="194" t="n">
        <f aca="false">BW9*BW$5</f>
        <v>962.2</v>
      </c>
      <c r="BX28" s="194" t="n">
        <f aca="false">BX9*BX$5</f>
        <v>1233.49</v>
      </c>
      <c r="BY28" s="194" t="n">
        <f aca="false">BY9*BY$5</f>
        <v>971.67</v>
      </c>
      <c r="BZ28" s="194" t="n">
        <f aca="false">BZ9*BZ$5</f>
        <v>894.6</v>
      </c>
      <c r="CA28" s="194" t="n">
        <f aca="false">CA9*CA$5</f>
        <v>832.65</v>
      </c>
      <c r="CB28" s="194" t="n">
        <f aca="false">CB9*CB$5</f>
        <v>840.42</v>
      </c>
      <c r="CC28" s="194" t="n">
        <f aca="false">CC9*CC$5</f>
        <v>907.41</v>
      </c>
      <c r="CD28" s="194" t="n">
        <f aca="false">CD9*CD$5</f>
        <v>840.8</v>
      </c>
      <c r="CE28" s="194" t="n">
        <f aca="false">CE9*CE$5</f>
        <v>901.6</v>
      </c>
      <c r="CF28" s="194" t="n">
        <f aca="false">CF9*CF$5</f>
        <v>744</v>
      </c>
      <c r="CG28" s="194" t="n">
        <f aca="false">CG9*CG$5</f>
        <v>759.44</v>
      </c>
      <c r="CH28" s="194" t="n">
        <f aca="false">CH9*CH$5</f>
        <v>774.18</v>
      </c>
      <c r="CI28" s="194" t="n">
        <f aca="false">CI9*CI$5</f>
        <v>958</v>
      </c>
      <c r="CJ28" s="194" t="n">
        <f aca="false">CJ9*CJ$5</f>
        <v>1217.16</v>
      </c>
      <c r="CK28" s="194" t="n">
        <f aca="false">CK9*CK$5</f>
        <v>924.6</v>
      </c>
      <c r="CL28" s="194" t="n">
        <f aca="false">CL9*CL$5</f>
        <v>943.58</v>
      </c>
      <c r="CM28" s="194" t="n">
        <f aca="false">CM9*CM$5</f>
        <v>844.62</v>
      </c>
      <c r="CN28" s="194" t="n">
        <f aca="false">CN9*CN$5</f>
        <v>811.2</v>
      </c>
      <c r="CO28" s="194" t="n">
        <f aca="false">CO9*CO$5</f>
        <v>956.34</v>
      </c>
      <c r="CP28" s="194" t="n">
        <f aca="false">CP9*CP$5</f>
        <v>848.4</v>
      </c>
      <c r="CQ28" s="194" t="n">
        <f aca="false">CQ9*CQ$5</f>
        <v>876.48</v>
      </c>
      <c r="CR28" s="194" t="n">
        <f aca="false">CR9*CR$5</f>
        <v>798.42</v>
      </c>
      <c r="CS28" s="194" t="n">
        <f aca="false">CS9*CS$5</f>
        <v>782.98</v>
      </c>
      <c r="CT28" s="194" t="n">
        <f aca="false">CT9*CT$5</f>
        <v>760.2</v>
      </c>
      <c r="CU28" s="194" t="n">
        <f aca="false">CU9*CU$5</f>
        <v>1002.75</v>
      </c>
      <c r="CV28" s="194" t="n">
        <f aca="false">CV9*CV$5</f>
        <v>1203.13</v>
      </c>
      <c r="CW28" s="194" t="n">
        <f aca="false">CW9*CW$5</f>
        <v>878.56</v>
      </c>
      <c r="CX28" s="194" t="n">
        <f aca="false">CX9*CX$5</f>
        <v>993.6</v>
      </c>
      <c r="CY28" s="194" t="n">
        <f aca="false">CY9*CY$5</f>
        <v>856.38</v>
      </c>
      <c r="CZ28" s="194" t="n">
        <f aca="false">CZ9*CZ$5</f>
        <v>821.6</v>
      </c>
      <c r="DA28" s="194" t="n">
        <f aca="false">DA9*DA$5</f>
        <v>965.58</v>
      </c>
      <c r="DB28" s="194" t="n">
        <f aca="false">DB9*DB$5</f>
        <v>900.9</v>
      </c>
      <c r="DC28" s="194" t="n">
        <f aca="false">DC9*DC$5</f>
        <v>850.5</v>
      </c>
      <c r="DD28" s="194" t="n">
        <f aca="false">DD9*DD$5</f>
        <v>853.82</v>
      </c>
      <c r="DE28" s="194" t="n">
        <f aca="false">DE9*DE$5</f>
        <v>767.55</v>
      </c>
      <c r="DF28" s="194" t="n">
        <f aca="false">DF9*DF$5</f>
        <v>779.52</v>
      </c>
      <c r="DG28" s="194" t="n">
        <f aca="false">DG9*DG$5</f>
        <v>1053.14</v>
      </c>
      <c r="DH28" s="194" t="n">
        <f aca="false">DH9*DH$5</f>
        <v>1094.31</v>
      </c>
      <c r="DI28" s="194" t="n">
        <f aca="false">DI9*DI$5</f>
        <v>975.66</v>
      </c>
      <c r="DJ28" s="194" t="n">
        <f aca="false">DJ9*DJ$5</f>
        <v>1003.72</v>
      </c>
      <c r="DK28" s="194" t="n">
        <f aca="false">DK9*DK$5</f>
        <v>786.22</v>
      </c>
      <c r="DL28" s="194" t="n">
        <f aca="false">DL9*DL$5</f>
        <v>916.74</v>
      </c>
      <c r="DM28" s="194" t="n">
        <f aca="false">DM9*DM$5</f>
        <v>930.3</v>
      </c>
      <c r="DN28" s="194" t="n">
        <f aca="false">DN9*DN$5</f>
        <v>867.8</v>
      </c>
      <c r="DO28" s="194" t="n">
        <f aca="false">DO9*DO$5</f>
        <v>905.3</v>
      </c>
      <c r="DP28" s="194" t="n">
        <f aca="false">DP9*DP$5</f>
        <v>870.76</v>
      </c>
      <c r="DQ28" s="194" t="n">
        <f aca="false">DQ9*DQ$5</f>
        <v>749.6</v>
      </c>
      <c r="DR28" s="194" t="n">
        <f aca="false">DR9*DR$5</f>
        <v>836.22</v>
      </c>
      <c r="DS28" s="194" t="n">
        <f aca="false">DS9*DS$5</f>
        <v>1056.22</v>
      </c>
      <c r="DT28" s="194" t="n">
        <f aca="false">DT9*DT$5</f>
        <v>1091.37</v>
      </c>
      <c r="DU28" s="194" t="n">
        <f aca="false">DU9*DU$5</f>
        <v>980.91</v>
      </c>
      <c r="DV28" s="194" t="n">
        <f aca="false">DV9*DV$5</f>
        <v>969.76</v>
      </c>
      <c r="DW28" s="194" t="n">
        <f aca="false">DW9*DW$5</f>
        <v>839.6</v>
      </c>
      <c r="DX28" s="194" t="n">
        <f aca="false">DX9*DX$5</f>
        <v>929.28</v>
      </c>
      <c r="DY28" s="194" t="n">
        <f aca="false">DY9*DY$5</f>
        <v>894.6</v>
      </c>
      <c r="DZ28" s="194" t="n">
        <f aca="false">DZ9*DZ$5</f>
        <v>877.6</v>
      </c>
      <c r="EA28" s="194" t="n">
        <f aca="false">EA9*EA$5</f>
        <v>961.4</v>
      </c>
      <c r="EB28" s="194" t="n">
        <f aca="false">EB9*EB$5</f>
        <v>887.26</v>
      </c>
      <c r="EC28" s="194" t="n">
        <f aca="false">EC9*EC$5</f>
        <v>767.6</v>
      </c>
      <c r="ED28" s="194" t="n">
        <f aca="false">ED9*ED$5</f>
        <v>855.14</v>
      </c>
      <c r="EE28" s="194" t="n">
        <f aca="false">EE9*EE$5</f>
        <v>1011.78</v>
      </c>
      <c r="EF28" s="194" t="n">
        <f aca="false">EF9*EF$5</f>
        <v>1140.92</v>
      </c>
      <c r="EG28" s="194" t="n">
        <f aca="false">EG9*EG$5</f>
        <v>986.37</v>
      </c>
      <c r="EH28" s="194" t="n">
        <f aca="false">EH9*EH$5</f>
        <v>934.92</v>
      </c>
      <c r="EI28" s="194" t="n">
        <f aca="false">EI9*EI$5</f>
        <v>893.97</v>
      </c>
      <c r="EJ28" s="194" t="n">
        <f aca="false">EJ9*EJ$5</f>
        <v>984.86</v>
      </c>
    </row>
    <row r="29" customFormat="false" ht="13.7" hidden="false" customHeight="true" outlineLevel="0" collapsed="false">
      <c r="A29" s="166" t="s">
        <v>179</v>
      </c>
      <c r="B29" s="167"/>
      <c r="C29" s="161" t="n">
        <f aca="false">C10-C48</f>
        <v>-0.327631578947369</v>
      </c>
      <c r="D29" s="161" t="n">
        <f aca="false">D10-D48</f>
        <v>0</v>
      </c>
      <c r="E29" s="168" t="n">
        <f aca="false">E10-E48</f>
        <v>-0.0634068278805131</v>
      </c>
      <c r="F29" s="161" t="n">
        <f aca="false">F10-F48</f>
        <v>-0.0500000000000043</v>
      </c>
      <c r="G29" s="161" t="n">
        <f aca="false">G10-G48</f>
        <v>-0.100000000000001</v>
      </c>
      <c r="H29" s="161" t="n">
        <f aca="false">H10-H48</f>
        <v>0</v>
      </c>
      <c r="I29" s="161" t="n">
        <f aca="false">I10-I48</f>
        <v>0.25</v>
      </c>
      <c r="J29" s="161" t="n">
        <f aca="false">J10-J48</f>
        <v>0</v>
      </c>
      <c r="K29" s="161" t="n">
        <f aca="false">K10-K48</f>
        <v>0.5</v>
      </c>
      <c r="L29" s="161" t="n">
        <f aca="false">L10-L48</f>
        <v>0</v>
      </c>
      <c r="M29" s="161" t="n">
        <f aca="false">M10-M48</f>
        <v>1</v>
      </c>
      <c r="N29" s="161" t="n">
        <f aca="false">N10-N48</f>
        <v>0.5</v>
      </c>
      <c r="O29" s="161" t="n">
        <f aca="false">O10-O48</f>
        <v>0.333333333333336</v>
      </c>
      <c r="P29" s="161" t="n">
        <f aca="false">P10-P48</f>
        <v>0.5</v>
      </c>
      <c r="Q29" s="161" t="n">
        <f aca="false">Q10-Q48</f>
        <v>0</v>
      </c>
      <c r="R29" s="161" t="n">
        <f aca="false">R10-R48</f>
        <v>0.5</v>
      </c>
      <c r="S29" s="161" t="n">
        <f aca="false">S10-S48</f>
        <v>0</v>
      </c>
      <c r="T29" s="161" t="n">
        <f aca="false">T10-T48</f>
        <v>0</v>
      </c>
      <c r="U29" s="161" t="n">
        <f aca="false">U10-U48</f>
        <v>0</v>
      </c>
      <c r="V29" s="161" t="n">
        <f aca="false">V10-V48</f>
        <v>0</v>
      </c>
      <c r="W29" s="168" t="n">
        <f aca="false">W10-W48</f>
        <v>0.195294117647059</v>
      </c>
      <c r="X29" s="161" t="n">
        <f aca="false">X10-X48</f>
        <v>0</v>
      </c>
      <c r="Y29" s="161" t="n">
        <f aca="false">Y10-Y48</f>
        <v>0</v>
      </c>
      <c r="Z29" s="161" t="n">
        <f aca="false">Z10-Z48</f>
        <v>0</v>
      </c>
      <c r="AA29" s="161" t="n">
        <f aca="false">AA10-AA48</f>
        <v>0</v>
      </c>
      <c r="AB29" s="161" t="n">
        <f aca="false">AB10-AB48</f>
        <v>0</v>
      </c>
      <c r="AC29" s="170" t="n">
        <f aca="false">AC10-AC48</f>
        <v>0.0252135004945941</v>
      </c>
      <c r="AD29" s="164"/>
      <c r="AE29" s="164"/>
      <c r="AF29" s="165"/>
      <c r="AG29" s="161" t="n">
        <f aca="false">AG10*AG$5</f>
        <v>773.3</v>
      </c>
      <c r="AH29" s="194" t="n">
        <f aca="false">AH10*AH$5</f>
        <v>683</v>
      </c>
      <c r="AI29" s="194" t="n">
        <f aca="false">AI10*AI$5</f>
        <v>698.25</v>
      </c>
      <c r="AJ29" s="194" t="n">
        <f aca="false">AJ10*AJ$5</f>
        <v>682</v>
      </c>
      <c r="AK29" s="194" t="n">
        <f aca="false">AK10*AK$5</f>
        <v>649</v>
      </c>
      <c r="AL29" s="194" t="n">
        <f aca="false">AL10*AL$5</f>
        <v>630</v>
      </c>
      <c r="AM29" s="194" t="n">
        <f aca="false">AM10*AM$5</f>
        <v>1023</v>
      </c>
      <c r="AN29" s="194" t="n">
        <f aca="false">AN10*AN$5</f>
        <v>1177</v>
      </c>
      <c r="AO29" s="194" t="n">
        <f aca="false">AO10*AO$5</f>
        <v>930</v>
      </c>
      <c r="AP29" s="194" t="n">
        <f aca="false">AP10*AP$5</f>
        <v>897</v>
      </c>
      <c r="AQ29" s="194" t="n">
        <f aca="false">AQ10*AQ$5</f>
        <v>740</v>
      </c>
      <c r="AR29" s="194" t="n">
        <f aca="false">AR10*AR$5</f>
        <v>798</v>
      </c>
      <c r="AS29" s="194" t="n">
        <f aca="false">AS10*AS$5</f>
        <v>951.5</v>
      </c>
      <c r="AT29" s="194" t="n">
        <f aca="false">AT10*AT$5</f>
        <v>835</v>
      </c>
      <c r="AU29" s="194" t="n">
        <f aca="false">AU10*AU$5</f>
        <v>803.25</v>
      </c>
      <c r="AV29" s="194" t="n">
        <f aca="false">AV10*AV$5</f>
        <v>819.5</v>
      </c>
      <c r="AW29" s="194" t="n">
        <f aca="false">AW10*AW$5</f>
        <v>698.25</v>
      </c>
      <c r="AX29" s="194" t="n">
        <f aca="false">AX10*AX$5</f>
        <v>724.5</v>
      </c>
      <c r="AY29" s="194" t="n">
        <f aca="false">AY10*AY$5</f>
        <v>1193.5</v>
      </c>
      <c r="AZ29" s="194" t="n">
        <f aca="false">AZ10*AZ$5</f>
        <v>1275.75</v>
      </c>
      <c r="BA29" s="194" t="n">
        <f aca="false">BA10*BA$5</f>
        <v>1065.75</v>
      </c>
      <c r="BB29" s="194" t="n">
        <f aca="false">BB10*BB$5</f>
        <v>1012</v>
      </c>
      <c r="BC29" s="194" t="n">
        <f aca="false">BC10*BC$5</f>
        <v>736.25</v>
      </c>
      <c r="BD29" s="194" t="n">
        <f aca="false">BD10*BD$5</f>
        <v>858</v>
      </c>
      <c r="BE29" s="194" t="n">
        <f aca="false">BE10*BE$5</f>
        <v>915.81</v>
      </c>
      <c r="BF29" s="194" t="n">
        <f aca="false">BF10*BF$5</f>
        <v>846.6</v>
      </c>
      <c r="BG29" s="194" t="n">
        <f aca="false">BG10*BG$5</f>
        <v>904.36</v>
      </c>
      <c r="BH29" s="194" t="n">
        <f aca="false">BH10*BH$5</f>
        <v>846.34</v>
      </c>
      <c r="BI29" s="194" t="n">
        <f aca="false">BI10*BI$5</f>
        <v>700.6</v>
      </c>
      <c r="BJ29" s="194" t="n">
        <f aca="false">BJ10*BJ$5</f>
        <v>794.42</v>
      </c>
      <c r="BK29" s="194" t="n">
        <f aca="false">BK10*BK$5</f>
        <v>1114.05</v>
      </c>
      <c r="BL29" s="194" t="n">
        <f aca="false">BL10*BL$5</f>
        <v>1289.86</v>
      </c>
      <c r="BM29" s="194" t="n">
        <f aca="false">BM10*BM$5</f>
        <v>1051.05</v>
      </c>
      <c r="BN29" s="194" t="n">
        <f aca="false">BN10*BN$5</f>
        <v>929.46</v>
      </c>
      <c r="BO29" s="194" t="n">
        <f aca="false">BO10*BO$5</f>
        <v>834.75</v>
      </c>
      <c r="BP29" s="194" t="n">
        <f aca="false">BP10*BP$5</f>
        <v>919.31</v>
      </c>
      <c r="BQ29" s="194" t="n">
        <f aca="false">BQ10*BQ$5</f>
        <v>921.9</v>
      </c>
      <c r="BR29" s="194" t="n">
        <f aca="false">BR10*BR$5</f>
        <v>856</v>
      </c>
      <c r="BS29" s="194" t="n">
        <f aca="false">BS10*BS$5</f>
        <v>925.52</v>
      </c>
      <c r="BT29" s="194" t="n">
        <f aca="false">BT10*BT$5</f>
        <v>829.71</v>
      </c>
      <c r="BU29" s="194" t="n">
        <f aca="false">BU10*BU$5</f>
        <v>767.97</v>
      </c>
      <c r="BV29" s="194" t="n">
        <f aca="false">BV10*BV$5</f>
        <v>825</v>
      </c>
      <c r="BW29" s="194" t="n">
        <f aca="false">BW10*BW$5</f>
        <v>1040.4</v>
      </c>
      <c r="BX29" s="194" t="n">
        <f aca="false">BX10*BX$5</f>
        <v>1306.63</v>
      </c>
      <c r="BY29" s="194" t="n">
        <f aca="false">BY10*BY$5</f>
        <v>1038.87</v>
      </c>
      <c r="BZ29" s="194" t="n">
        <f aca="false">BZ10*BZ$5</f>
        <v>934.71</v>
      </c>
      <c r="CA29" s="194" t="n">
        <f aca="false">CA10*CA$5</f>
        <v>853.65</v>
      </c>
      <c r="CB29" s="194" t="n">
        <f aca="false">CB10*CB$5</f>
        <v>857.64</v>
      </c>
      <c r="CC29" s="194" t="n">
        <f aca="false">CC10*CC$5</f>
        <v>937.23</v>
      </c>
      <c r="CD29" s="194" t="n">
        <f aca="false">CD10*CD$5</f>
        <v>872.6</v>
      </c>
      <c r="CE29" s="194" t="n">
        <f aca="false">CE10*CE$5</f>
        <v>949.44</v>
      </c>
      <c r="CF29" s="194" t="n">
        <f aca="false">CF10*CF$5</f>
        <v>812.2</v>
      </c>
      <c r="CG29" s="194" t="n">
        <f aca="false">CG10*CG$5</f>
        <v>834.46</v>
      </c>
      <c r="CH29" s="194" t="n">
        <f aca="false">CH10*CH$5</f>
        <v>853.16</v>
      </c>
      <c r="CI29" s="194" t="n">
        <f aca="false">CI10*CI$5</f>
        <v>1041.4</v>
      </c>
      <c r="CJ29" s="194" t="n">
        <f aca="false">CJ10*CJ$5</f>
        <v>1298.58</v>
      </c>
      <c r="CK29" s="194" t="n">
        <f aca="false">CK10*CK$5</f>
        <v>994.6</v>
      </c>
      <c r="CL29" s="194" t="n">
        <f aca="false">CL10*CL$5</f>
        <v>994.4</v>
      </c>
      <c r="CM29" s="194" t="n">
        <f aca="false">CM10*CM$5</f>
        <v>875.07</v>
      </c>
      <c r="CN29" s="194" t="n">
        <f aca="false">CN10*CN$5</f>
        <v>836.8</v>
      </c>
      <c r="CO29" s="194" t="n">
        <f aca="false">CO10*CO$5</f>
        <v>997.92</v>
      </c>
      <c r="CP29" s="194" t="n">
        <f aca="false">CP10*CP$5</f>
        <v>889</v>
      </c>
      <c r="CQ29" s="194" t="n">
        <f aca="false">CQ10*CQ$5</f>
        <v>930.6</v>
      </c>
      <c r="CR29" s="194" t="n">
        <f aca="false">CR10*CR$5</f>
        <v>875.49</v>
      </c>
      <c r="CS29" s="194" t="n">
        <f aca="false">CS10*CS$5</f>
        <v>863.06</v>
      </c>
      <c r="CT29" s="194" t="n">
        <f aca="false">CT10*CT$5</f>
        <v>840.21</v>
      </c>
      <c r="CU29" s="194" t="n">
        <f aca="false">CU10*CU$5</f>
        <v>1095.78</v>
      </c>
      <c r="CV29" s="194" t="n">
        <f aca="false">CV10*CV$5</f>
        <v>1292.37</v>
      </c>
      <c r="CW29" s="194" t="n">
        <f aca="false">CW10*CW$5</f>
        <v>950.76</v>
      </c>
      <c r="CX29" s="194" t="n">
        <f aca="false">CX10*CX$5</f>
        <v>1055.47</v>
      </c>
      <c r="CY29" s="194" t="n">
        <f aca="false">CY10*CY$5</f>
        <v>895.86</v>
      </c>
      <c r="CZ29" s="194" t="n">
        <f aca="false">CZ10*CZ$5</f>
        <v>856.4</v>
      </c>
      <c r="DA29" s="194" t="n">
        <f aca="false">DA10*DA$5</f>
        <v>1013.98</v>
      </c>
      <c r="DB29" s="194" t="n">
        <f aca="false">DB10*DB$5</f>
        <v>950.04</v>
      </c>
      <c r="DC29" s="194" t="n">
        <f aca="false">DC10*DC$5</f>
        <v>907.83</v>
      </c>
      <c r="DD29" s="194" t="n">
        <f aca="false">DD10*DD$5</f>
        <v>938.52</v>
      </c>
      <c r="DE29" s="194" t="n">
        <f aca="false">DE10*DE$5</f>
        <v>847.77</v>
      </c>
      <c r="DF29" s="194" t="n">
        <f aca="false">DF10*DF$5</f>
        <v>863.1</v>
      </c>
      <c r="DG29" s="194" t="n">
        <f aca="false">DG10*DG$5</f>
        <v>1154.56</v>
      </c>
      <c r="DH29" s="194" t="n">
        <f aca="false">DH10*DH$5</f>
        <v>1181.04</v>
      </c>
      <c r="DI29" s="194" t="n">
        <f aca="false">DI10*DI$5</f>
        <v>1060.08</v>
      </c>
      <c r="DJ29" s="194" t="n">
        <f aca="false">DJ10*DJ$5</f>
        <v>1071.8</v>
      </c>
      <c r="DK29" s="194" t="n">
        <f aca="false">DK10*DK$5</f>
        <v>828.21</v>
      </c>
      <c r="DL29" s="194" t="n">
        <f aca="false">DL10*DL$5</f>
        <v>962.28</v>
      </c>
      <c r="DM29" s="194" t="n">
        <f aca="false">DM10*DM$5</f>
        <v>985.53</v>
      </c>
      <c r="DN29" s="194" t="n">
        <f aca="false">DN10*DN$5</f>
        <v>922.6</v>
      </c>
      <c r="DO29" s="194" t="n">
        <f aca="false">DO10*DO$5</f>
        <v>973.5</v>
      </c>
      <c r="DP29" s="194" t="n">
        <f aca="false">DP10*DP$5</f>
        <v>961.84</v>
      </c>
      <c r="DQ29" s="194" t="n">
        <f aca="false">DQ10*DQ$5</f>
        <v>831.4</v>
      </c>
      <c r="DR29" s="194" t="n">
        <f aca="false">DR10*DR$5</f>
        <v>929.5</v>
      </c>
      <c r="DS29" s="194" t="n">
        <f aca="false">DS10*DS$5</f>
        <v>1164.24</v>
      </c>
      <c r="DT29" s="194" t="n">
        <f aca="false">DT10*DT$5</f>
        <v>1185.24</v>
      </c>
      <c r="DU29" s="194" t="n">
        <f aca="false">DU10*DU$5</f>
        <v>1072.05</v>
      </c>
      <c r="DV29" s="194" t="n">
        <f aca="false">DV10*DV$5</f>
        <v>1043.24</v>
      </c>
      <c r="DW29" s="194" t="n">
        <f aca="false">DW10*DW$5</f>
        <v>891.8</v>
      </c>
      <c r="DX29" s="194" t="n">
        <f aca="false">DX10*DX$5</f>
        <v>984.06</v>
      </c>
      <c r="DY29" s="194" t="n">
        <f aca="false">DY10*DY$5</f>
        <v>955.4</v>
      </c>
      <c r="DZ29" s="194" t="n">
        <f aca="false">DZ10*DZ$5</f>
        <v>940.4</v>
      </c>
      <c r="EA29" s="194" t="n">
        <f aca="false">EA10*EA$5</f>
        <v>1040.98</v>
      </c>
      <c r="EB29" s="194" t="n">
        <f aca="false">EB10*EB$5</f>
        <v>984.94</v>
      </c>
      <c r="EC29" s="194" t="n">
        <f aca="false">EC10*EC$5</f>
        <v>855</v>
      </c>
      <c r="ED29" s="194" t="n">
        <f aca="false">ED10*ED$5</f>
        <v>954.58</v>
      </c>
      <c r="EE29" s="194" t="n">
        <f aca="false">EE10*EE$5</f>
        <v>1121.19</v>
      </c>
      <c r="EF29" s="194" t="n">
        <f aca="false">EF10*EF$5</f>
        <v>1247.18</v>
      </c>
      <c r="EG29" s="194" t="n">
        <f aca="false">EG10*EG$5</f>
        <v>1084.44</v>
      </c>
      <c r="EH29" s="194" t="n">
        <f aca="false">EH10*EH$5</f>
        <v>1012.83</v>
      </c>
      <c r="EI29" s="194" t="n">
        <f aca="false">EI10*EI$5</f>
        <v>957.39</v>
      </c>
      <c r="EJ29" s="194" t="n">
        <f aca="false">EJ10*EJ$5</f>
        <v>1051.56</v>
      </c>
    </row>
    <row r="30" customFormat="false" ht="13.7" hidden="false" customHeight="true" outlineLevel="0" collapsed="false">
      <c r="A30" s="166" t="s">
        <v>77</v>
      </c>
      <c r="B30" s="136"/>
      <c r="C30" s="161" t="n">
        <f aca="false">C11-C49</f>
        <v>-0.678263157894751</v>
      </c>
      <c r="D30" s="161" t="n">
        <f aca="false">D11-D49</f>
        <v>0</v>
      </c>
      <c r="E30" s="168" t="n">
        <f aca="false">E11-E49</f>
        <v>-0.251795637743015</v>
      </c>
      <c r="F30" s="161" t="n">
        <f aca="false">F11-F49</f>
        <v>-0.25</v>
      </c>
      <c r="G30" s="161" t="n">
        <f aca="false">G11-G49</f>
        <v>-0.25</v>
      </c>
      <c r="H30" s="161" t="n">
        <f aca="false">H11-H49</f>
        <v>-0.25</v>
      </c>
      <c r="I30" s="161" t="n">
        <f aca="false">I11-I49</f>
        <v>-0.375</v>
      </c>
      <c r="J30" s="161" t="n">
        <f aca="false">J11-J49</f>
        <v>-0.75</v>
      </c>
      <c r="K30" s="161" t="n">
        <f aca="false">K11-K49</f>
        <v>0</v>
      </c>
      <c r="L30" s="161" t="n">
        <f aca="false">L11-L49</f>
        <v>0</v>
      </c>
      <c r="M30" s="161" t="n">
        <f aca="false">M11-M49</f>
        <v>0</v>
      </c>
      <c r="N30" s="161" t="n">
        <f aca="false">N11-N49</f>
        <v>0</v>
      </c>
      <c r="O30" s="161" t="n">
        <f aca="false">O11-O49</f>
        <v>0</v>
      </c>
      <c r="P30" s="161" t="n">
        <f aca="false">P11-P49</f>
        <v>0</v>
      </c>
      <c r="Q30" s="161" t="n">
        <f aca="false">Q11-Q49</f>
        <v>0</v>
      </c>
      <c r="R30" s="161" t="n">
        <f aca="false">R11-R49</f>
        <v>0</v>
      </c>
      <c r="S30" s="161" t="n">
        <f aca="false">S11-S49</f>
        <v>-0.25</v>
      </c>
      <c r="T30" s="161" t="n">
        <f aca="false">T11-T49</f>
        <v>-0.25</v>
      </c>
      <c r="U30" s="161" t="n">
        <f aca="false">U11-U49</f>
        <v>-0.25</v>
      </c>
      <c r="V30" s="161" t="n">
        <f aca="false">V11-V49</f>
        <v>-0.25</v>
      </c>
      <c r="W30" s="168" t="n">
        <f aca="false">W11-W49</f>
        <v>-0.165686274509802</v>
      </c>
      <c r="X30" s="161" t="n">
        <f aca="false">X11-X49</f>
        <v>-0.124509803921569</v>
      </c>
      <c r="Y30" s="161" t="n">
        <f aca="false">Y11-Y49</f>
        <v>-0.1439932885906</v>
      </c>
      <c r="Z30" s="161" t="n">
        <f aca="false">Z11-Z49</f>
        <v>-0.125333333333337</v>
      </c>
      <c r="AA30" s="161" t="n">
        <f aca="false">AA11-AA49</f>
        <v>-0.125186274509808</v>
      </c>
      <c r="AB30" s="161" t="n">
        <f aca="false">AB11-AB49</f>
        <v>-0.122539062499996</v>
      </c>
      <c r="AC30" s="170" t="n">
        <f aca="false">AC11-AC49</f>
        <v>-0.12619105992578</v>
      </c>
      <c r="AD30" s="164"/>
      <c r="AE30" s="164"/>
      <c r="AF30" s="165"/>
      <c r="AG30" s="161" t="n">
        <f aca="false">AG11*AG$5</f>
        <v>775.5</v>
      </c>
      <c r="AH30" s="194" t="n">
        <f aca="false">AH11*AH$5</f>
        <v>695</v>
      </c>
      <c r="AI30" s="194" t="n">
        <f aca="false">AI11*AI$5</f>
        <v>714</v>
      </c>
      <c r="AJ30" s="194" t="n">
        <f aca="false">AJ11*AJ$5</f>
        <v>698.5</v>
      </c>
      <c r="AK30" s="194" t="n">
        <f aca="false">AK11*AK$5</f>
        <v>693</v>
      </c>
      <c r="AL30" s="194" t="n">
        <f aca="false">AL11*AL$5</f>
        <v>760</v>
      </c>
      <c r="AM30" s="194" t="n">
        <f aca="false">AM11*AM$5</f>
        <v>1083.5</v>
      </c>
      <c r="AN30" s="194" t="n">
        <f aca="false">AN11*AN$5</f>
        <v>1221</v>
      </c>
      <c r="AO30" s="194" t="n">
        <f aca="false">AO11*AO$5</f>
        <v>965</v>
      </c>
      <c r="AP30" s="194" t="n">
        <f aca="false">AP11*AP$5</f>
        <v>920</v>
      </c>
      <c r="AQ30" s="194" t="n">
        <f aca="false">AQ11*AQ$5</f>
        <v>820</v>
      </c>
      <c r="AR30" s="194" t="n">
        <f aca="false">AR11*AR$5</f>
        <v>882</v>
      </c>
      <c r="AS30" s="194" t="n">
        <f aca="false">AS11*AS$5</f>
        <v>946</v>
      </c>
      <c r="AT30" s="194" t="n">
        <f aca="false">AT11*AT$5</f>
        <v>820</v>
      </c>
      <c r="AU30" s="194" t="n">
        <f aca="false">AU11*AU$5</f>
        <v>819</v>
      </c>
      <c r="AV30" s="194" t="n">
        <f aca="false">AV11*AV$5</f>
        <v>814</v>
      </c>
      <c r="AW30" s="194" t="n">
        <f aca="false">AW11*AW$5</f>
        <v>787.5</v>
      </c>
      <c r="AX30" s="194" t="n">
        <f aca="false">AX11*AX$5</f>
        <v>892.5</v>
      </c>
      <c r="AY30" s="194" t="n">
        <f aca="false">AY11*AY$5</f>
        <v>1188</v>
      </c>
      <c r="AZ30" s="194" t="n">
        <f aca="false">AZ11*AZ$5</f>
        <v>1312.5</v>
      </c>
      <c r="BA30" s="194" t="n">
        <f aca="false">BA11*BA$5</f>
        <v>1207.5</v>
      </c>
      <c r="BB30" s="194" t="n">
        <f aca="false">BB11*BB$5</f>
        <v>897</v>
      </c>
      <c r="BC30" s="194" t="n">
        <f aca="false">BC11*BC$5</f>
        <v>779</v>
      </c>
      <c r="BD30" s="194" t="n">
        <f aca="false">BD11*BD$5</f>
        <v>946</v>
      </c>
      <c r="BE30" s="194" t="n">
        <f aca="false">BE11*BE$5</f>
        <v>912.87</v>
      </c>
      <c r="BF30" s="194" t="n">
        <f aca="false">BF11*BF$5</f>
        <v>828.8</v>
      </c>
      <c r="BG30" s="194" t="n">
        <f aca="false">BG11*BG$5</f>
        <v>906.66</v>
      </c>
      <c r="BH30" s="194" t="n">
        <f aca="false">BH11*BH$5</f>
        <v>822.58</v>
      </c>
      <c r="BI30" s="194" t="n">
        <f aca="false">BI11*BI$5</f>
        <v>757.6</v>
      </c>
      <c r="BJ30" s="194" t="n">
        <f aca="false">BJ11*BJ$5</f>
        <v>944.46</v>
      </c>
      <c r="BK30" s="194" t="n">
        <f aca="false">BK11*BK$5</f>
        <v>1145.13</v>
      </c>
      <c r="BL30" s="194" t="n">
        <f aca="false">BL11*BL$5</f>
        <v>1388.2</v>
      </c>
      <c r="BM30" s="194" t="n">
        <f aca="false">BM11*BM$5</f>
        <v>1218.84</v>
      </c>
      <c r="BN30" s="194" t="n">
        <f aca="false">BN11*BN$5</f>
        <v>826.56</v>
      </c>
      <c r="BO30" s="194" t="n">
        <f aca="false">BO11*BO$5</f>
        <v>868.77</v>
      </c>
      <c r="BP30" s="194" t="n">
        <f aca="false">BP11*BP$5</f>
        <v>997.74</v>
      </c>
      <c r="BQ30" s="194" t="n">
        <f aca="false">BQ11*BQ$5</f>
        <v>920.43</v>
      </c>
      <c r="BR30" s="194" t="n">
        <f aca="false">BR11*BR$5</f>
        <v>835.6</v>
      </c>
      <c r="BS30" s="194" t="n">
        <f aca="false">BS11*BS$5</f>
        <v>913.79</v>
      </c>
      <c r="BT30" s="194" t="n">
        <f aca="false">BT11*BT$5</f>
        <v>791.28</v>
      </c>
      <c r="BU30" s="194" t="n">
        <f aca="false">BU11*BU$5</f>
        <v>801.78</v>
      </c>
      <c r="BV30" s="194" t="n">
        <f aca="false">BV11*BV$5</f>
        <v>951.72</v>
      </c>
      <c r="BW30" s="194" t="n">
        <f aca="false">BW11*BW$5</f>
        <v>1099</v>
      </c>
      <c r="BX30" s="194" t="n">
        <f aca="false">BX11*BX$5</f>
        <v>1462.34</v>
      </c>
      <c r="BY30" s="194" t="n">
        <f aca="false">BY11*BY$5</f>
        <v>1228.08</v>
      </c>
      <c r="BZ30" s="194" t="n">
        <f aca="false">BZ11*BZ$5</f>
        <v>832.65</v>
      </c>
      <c r="CA30" s="194" t="n">
        <f aca="false">CA11*CA$5</f>
        <v>875.07</v>
      </c>
      <c r="CB30" s="194" t="n">
        <f aca="false">CB11*CB$5</f>
        <v>917.49</v>
      </c>
      <c r="CC30" s="194" t="n">
        <f aca="false">CC11*CC$5</f>
        <v>926.52</v>
      </c>
      <c r="CD30" s="194" t="n">
        <f aca="false">CD11*CD$5</f>
        <v>841.2</v>
      </c>
      <c r="CE30" s="194" t="n">
        <f aca="false">CE11*CE$5</f>
        <v>919.77</v>
      </c>
      <c r="CF30" s="194" t="n">
        <f aca="false">CF11*CF$5</f>
        <v>758.6</v>
      </c>
      <c r="CG30" s="194" t="n">
        <f aca="false">CG11*CG$5</f>
        <v>845.46</v>
      </c>
      <c r="CH30" s="194" t="n">
        <f aca="false">CH11*CH$5</f>
        <v>957.88</v>
      </c>
      <c r="CI30" s="194" t="n">
        <f aca="false">CI11*CI$5</f>
        <v>1106.2</v>
      </c>
      <c r="CJ30" s="194" t="n">
        <f aca="false">CJ11*CJ$5</f>
        <v>1472</v>
      </c>
      <c r="CK30" s="194" t="n">
        <f aca="false">CK11*CK$5</f>
        <v>1177.2</v>
      </c>
      <c r="CL30" s="194" t="n">
        <f aca="false">CL11*CL$5</f>
        <v>878.02</v>
      </c>
      <c r="CM30" s="194" t="n">
        <f aca="false">CM11*CM$5</f>
        <v>880.95</v>
      </c>
      <c r="CN30" s="194" t="n">
        <f aca="false">CN11*CN$5</f>
        <v>879.6</v>
      </c>
      <c r="CO30" s="194" t="n">
        <f aca="false">CO11*CO$5</f>
        <v>977.46</v>
      </c>
      <c r="CP30" s="194" t="n">
        <f aca="false">CP11*CP$5</f>
        <v>847</v>
      </c>
      <c r="CQ30" s="194" t="n">
        <f aca="false">CQ11*CQ$5</f>
        <v>885.94</v>
      </c>
      <c r="CR30" s="194" t="n">
        <f aca="false">CR11*CR$5</f>
        <v>801.99</v>
      </c>
      <c r="CS30" s="194" t="n">
        <f aca="false">CS11*CS$5</f>
        <v>851.18</v>
      </c>
      <c r="CT30" s="194" t="n">
        <f aca="false">CT11*CT$5</f>
        <v>920.43</v>
      </c>
      <c r="CU30" s="194" t="n">
        <f aca="false">CU11*CU$5</f>
        <v>1169.07</v>
      </c>
      <c r="CV30" s="194" t="n">
        <f aca="false">CV11*CV$5</f>
        <v>1481.43</v>
      </c>
      <c r="CW30" s="194" t="n">
        <f aca="false">CW11*CW$5</f>
        <v>1125.37</v>
      </c>
      <c r="CX30" s="194" t="n">
        <f aca="false">CX11*CX$5</f>
        <v>923.68</v>
      </c>
      <c r="CY30" s="194" t="n">
        <f aca="false">CY11*CY$5</f>
        <v>886.2</v>
      </c>
      <c r="CZ30" s="194" t="n">
        <f aca="false">CZ11*CZ$5</f>
        <v>884.8</v>
      </c>
      <c r="DA30" s="194" t="n">
        <f aca="false">DA11*DA$5</f>
        <v>983.18</v>
      </c>
      <c r="DB30" s="194" t="n">
        <f aca="false">DB11*DB$5</f>
        <v>894.39</v>
      </c>
      <c r="DC30" s="194" t="n">
        <f aca="false">DC11*DC$5</f>
        <v>850.5</v>
      </c>
      <c r="DD30" s="194" t="n">
        <f aca="false">DD11*DD$5</f>
        <v>844.8</v>
      </c>
      <c r="DE30" s="194" t="n">
        <f aca="false">DE11*DE$5</f>
        <v>816.9</v>
      </c>
      <c r="DF30" s="194" t="n">
        <f aca="false">DF11*DF$5</f>
        <v>925.47</v>
      </c>
      <c r="DG30" s="194" t="n">
        <f aca="false">DG11*DG$5</f>
        <v>1231.12</v>
      </c>
      <c r="DH30" s="194" t="n">
        <f aca="false">DH11*DH$5</f>
        <v>1359.54</v>
      </c>
      <c r="DI30" s="194" t="n">
        <f aca="false">DI11*DI$5</f>
        <v>1250.13</v>
      </c>
      <c r="DJ30" s="194" t="n">
        <f aca="false">DJ11*DJ$5</f>
        <v>928.28</v>
      </c>
      <c r="DK30" s="194" t="n">
        <f aca="false">DK11*DK$5</f>
        <v>805.79</v>
      </c>
      <c r="DL30" s="194" t="n">
        <f aca="false">DL11*DL$5</f>
        <v>978.12</v>
      </c>
      <c r="DM30" s="194" t="n">
        <f aca="false">DM11*DM$5</f>
        <v>942.69</v>
      </c>
      <c r="DN30" s="194" t="n">
        <f aca="false">DN11*DN$5</f>
        <v>855.6</v>
      </c>
      <c r="DO30" s="194" t="n">
        <f aca="false">DO11*DO$5</f>
        <v>894.74</v>
      </c>
      <c r="DP30" s="194" t="n">
        <f aca="false">DP11*DP$5</f>
        <v>848.54</v>
      </c>
      <c r="DQ30" s="194" t="n">
        <f aca="false">DQ11*DQ$5</f>
        <v>781.4</v>
      </c>
      <c r="DR30" s="194" t="n">
        <f aca="false">DR11*DR$5</f>
        <v>973.72</v>
      </c>
      <c r="DS30" s="194" t="n">
        <f aca="false">DS11*DS$5</f>
        <v>1236.62</v>
      </c>
      <c r="DT30" s="194" t="n">
        <f aca="false">DT11*DT$5</f>
        <v>1365.42</v>
      </c>
      <c r="DU30" s="194" t="n">
        <f aca="false">DU11*DU$5</f>
        <v>1255.59</v>
      </c>
      <c r="DV30" s="194" t="n">
        <f aca="false">DV11*DV$5</f>
        <v>891.66</v>
      </c>
      <c r="DW30" s="194" t="n">
        <f aca="false">DW11*DW$5</f>
        <v>851.8</v>
      </c>
      <c r="DX30" s="194" t="n">
        <f aca="false">DX11*DX$5</f>
        <v>982.3</v>
      </c>
      <c r="DY30" s="194" t="n">
        <f aca="false">DY11*DY$5</f>
        <v>901.6</v>
      </c>
      <c r="DZ30" s="194" t="n">
        <f aca="false">DZ11*DZ$5</f>
        <v>859.2</v>
      </c>
      <c r="EA30" s="194" t="n">
        <f aca="false">EA11*EA$5</f>
        <v>939.55</v>
      </c>
      <c r="EB30" s="194" t="n">
        <f aca="false">EB11*EB$5</f>
        <v>852.06</v>
      </c>
      <c r="EC30" s="194" t="n">
        <f aca="false">EC11*EC$5</f>
        <v>784.8</v>
      </c>
      <c r="ED30" s="194" t="n">
        <f aca="false">ED11*ED$5</f>
        <v>977.9</v>
      </c>
      <c r="EE30" s="194" t="n">
        <f aca="false">EE11*EE$5</f>
        <v>1185.45</v>
      </c>
      <c r="EF30" s="194" t="n">
        <f aca="false">EF11*EF$5</f>
        <v>1436.6</v>
      </c>
      <c r="EG30" s="194" t="n">
        <f aca="false">EG11*EG$5</f>
        <v>1261.05</v>
      </c>
      <c r="EH30" s="194" t="n">
        <f aca="false">EH11*EH$5</f>
        <v>854.91</v>
      </c>
      <c r="EI30" s="194" t="n">
        <f aca="false">EI11*EI$5</f>
        <v>898.38</v>
      </c>
      <c r="EJ30" s="194" t="n">
        <f aca="false">EJ11*EJ$5</f>
        <v>1031.32</v>
      </c>
    </row>
    <row r="31" customFormat="false" ht="13.7" hidden="false" customHeight="true" outlineLevel="0" collapsed="false">
      <c r="A31" s="166" t="s">
        <v>181</v>
      </c>
      <c r="B31" s="136"/>
      <c r="C31" s="161" t="n">
        <f aca="false">C12-C50</f>
        <v>0.646473732396178</v>
      </c>
      <c r="D31" s="161" t="n">
        <f aca="false">D12-D50</f>
        <v>0</v>
      </c>
      <c r="E31" s="168" t="n">
        <f aca="false">E12-E50</f>
        <v>0.464543890229407</v>
      </c>
      <c r="F31" s="161" t="n">
        <f aca="false">F12-F50</f>
        <v>-0.950000000000003</v>
      </c>
      <c r="G31" s="161" t="n">
        <f aca="false">G12-G50</f>
        <v>-1</v>
      </c>
      <c r="H31" s="161" t="n">
        <f aca="false">H12-H50</f>
        <v>-0.899999999999999</v>
      </c>
      <c r="I31" s="161" t="n">
        <f aca="false">I12-I50</f>
        <v>0.299999999999997</v>
      </c>
      <c r="J31" s="161" t="n">
        <f aca="false">J12-J50</f>
        <v>0.599999999999994</v>
      </c>
      <c r="K31" s="161" t="n">
        <f aca="false">K12-K50</f>
        <v>0</v>
      </c>
      <c r="L31" s="161" t="n">
        <f aca="false">L12-L50</f>
        <v>0</v>
      </c>
      <c r="M31" s="161" t="n">
        <f aca="false">M12-M50</f>
        <v>0</v>
      </c>
      <c r="N31" s="161" t="n">
        <f aca="false">N12-N50</f>
        <v>0</v>
      </c>
      <c r="O31" s="161" t="n">
        <f aca="false">O12-O50</f>
        <v>0</v>
      </c>
      <c r="P31" s="161" t="n">
        <f aca="false">P12-P50</f>
        <v>0</v>
      </c>
      <c r="Q31" s="161" t="n">
        <f aca="false">Q12-Q50</f>
        <v>0</v>
      </c>
      <c r="R31" s="161" t="n">
        <f aca="false">R12-R50</f>
        <v>0</v>
      </c>
      <c r="S31" s="161" t="n">
        <f aca="false">S12-S50</f>
        <v>0</v>
      </c>
      <c r="T31" s="161" t="n">
        <f aca="false">T12-T50</f>
        <v>0</v>
      </c>
      <c r="U31" s="161" t="n">
        <f aca="false">U12-U50</f>
        <v>0</v>
      </c>
      <c r="V31" s="161" t="n">
        <f aca="false">V12-V50</f>
        <v>0</v>
      </c>
      <c r="W31" s="168" t="n">
        <f aca="false">W12-W50</f>
        <v>-0.107450980392166</v>
      </c>
      <c r="X31" s="161" t="n">
        <f aca="false">X12-X50</f>
        <v>-0.0225490196078368</v>
      </c>
      <c r="Y31" s="161" t="n">
        <f aca="false">Y12-Y50</f>
        <v>-0.0168456375838986</v>
      </c>
      <c r="Z31" s="161" t="n">
        <f aca="false">Z12-Z50</f>
        <v>-0.0205882352941273</v>
      </c>
      <c r="AA31" s="161" t="n">
        <f aca="false">AA12-AA50</f>
        <v>-0.0212450980392021</v>
      </c>
      <c r="AB31" s="161" t="n">
        <f aca="false">AB12-AB50</f>
        <v>-0.0205078125</v>
      </c>
      <c r="AC31" s="170" t="n">
        <f aca="false">AC12-AC50</f>
        <v>-0.0161301024319656</v>
      </c>
      <c r="AD31" s="164"/>
      <c r="AE31" s="164"/>
      <c r="AF31" s="165"/>
      <c r="AG31" s="161" t="n">
        <f aca="false">AG12*AG$5</f>
        <v>737</v>
      </c>
      <c r="AH31" s="194" t="n">
        <f aca="false">AH12*AH$5</f>
        <v>665</v>
      </c>
      <c r="AI31" s="194" t="n">
        <f aca="false">AI12*AI$5</f>
        <v>688.8</v>
      </c>
      <c r="AJ31" s="194" t="n">
        <f aca="false">AJ12*AJ$5</f>
        <v>698.5</v>
      </c>
      <c r="AK31" s="194" t="n">
        <f aca="false">AK12*AK$5</f>
        <v>693</v>
      </c>
      <c r="AL31" s="194" t="n">
        <f aca="false">AL12*AL$5</f>
        <v>760</v>
      </c>
      <c r="AM31" s="194" t="n">
        <f aca="false">AM12*AM$5</f>
        <v>1072.5</v>
      </c>
      <c r="AN31" s="194" t="n">
        <f aca="false">AN12*AN$5</f>
        <v>1221</v>
      </c>
      <c r="AO31" s="194" t="n">
        <f aca="false">AO12*AO$5</f>
        <v>965</v>
      </c>
      <c r="AP31" s="194" t="n">
        <f aca="false">AP12*AP$5</f>
        <v>920</v>
      </c>
      <c r="AQ31" s="194" t="n">
        <f aca="false">AQ12*AQ$5</f>
        <v>780</v>
      </c>
      <c r="AR31" s="194" t="n">
        <f aca="false">AR12*AR$5</f>
        <v>861</v>
      </c>
      <c r="AS31" s="194" t="n">
        <f aca="false">AS12*AS$5</f>
        <v>907.5</v>
      </c>
      <c r="AT31" s="194" t="n">
        <f aca="false">AT12*AT$5</f>
        <v>795</v>
      </c>
      <c r="AU31" s="194" t="n">
        <f aca="false">AU12*AU$5</f>
        <v>819</v>
      </c>
      <c r="AV31" s="194" t="n">
        <f aca="false">AV12*AV$5</f>
        <v>814</v>
      </c>
      <c r="AW31" s="194" t="n">
        <f aca="false">AW12*AW$5</f>
        <v>787.5</v>
      </c>
      <c r="AX31" s="194" t="n">
        <f aca="false">AX12*AX$5</f>
        <v>892.5</v>
      </c>
      <c r="AY31" s="194" t="n">
        <f aca="false">AY12*AY$5</f>
        <v>1188</v>
      </c>
      <c r="AZ31" s="194" t="n">
        <f aca="false">AZ12*AZ$5</f>
        <v>1312.5</v>
      </c>
      <c r="BA31" s="194" t="n">
        <f aca="false">BA12*BA$5</f>
        <v>1081.5</v>
      </c>
      <c r="BB31" s="194" t="n">
        <f aca="false">BB12*BB$5</f>
        <v>897</v>
      </c>
      <c r="BC31" s="194" t="n">
        <f aca="false">BC12*BC$5</f>
        <v>750.5</v>
      </c>
      <c r="BD31" s="194" t="n">
        <f aca="false">BD12*BD$5</f>
        <v>896.5</v>
      </c>
      <c r="BE31" s="194" t="n">
        <f aca="false">BE12*BE$5</f>
        <v>876.12</v>
      </c>
      <c r="BF31" s="194" t="n">
        <f aca="false">BF12*BF$5</f>
        <v>803.8</v>
      </c>
      <c r="BG31" s="194" t="n">
        <f aca="false">BG12*BG$5</f>
        <v>906.89</v>
      </c>
      <c r="BH31" s="194" t="n">
        <f aca="false">BH12*BH$5</f>
        <v>822.8</v>
      </c>
      <c r="BI31" s="194" t="n">
        <f aca="false">BI12*BI$5</f>
        <v>757.8</v>
      </c>
      <c r="BJ31" s="194" t="n">
        <f aca="false">BJ12*BJ$5</f>
        <v>944.68</v>
      </c>
      <c r="BK31" s="194" t="n">
        <f aca="false">BK12*BK$5</f>
        <v>1145.55</v>
      </c>
      <c r="BL31" s="194" t="n">
        <f aca="false">BL12*BL$5</f>
        <v>1388.64</v>
      </c>
      <c r="BM31" s="194" t="n">
        <f aca="false">BM12*BM$5</f>
        <v>1092</v>
      </c>
      <c r="BN31" s="194" t="n">
        <f aca="false">BN12*BN$5</f>
        <v>826.77</v>
      </c>
      <c r="BO31" s="194" t="n">
        <f aca="false">BO12*BO$5</f>
        <v>837.27</v>
      </c>
      <c r="BP31" s="194" t="n">
        <f aca="false">BP12*BP$5</f>
        <v>945.76</v>
      </c>
      <c r="BQ31" s="194" t="n">
        <f aca="false">BQ12*BQ$5</f>
        <v>883.47</v>
      </c>
      <c r="BR31" s="194" t="n">
        <f aca="false">BR12*BR$5</f>
        <v>810.6</v>
      </c>
      <c r="BS31" s="194" t="n">
        <f aca="false">BS12*BS$5</f>
        <v>914.25</v>
      </c>
      <c r="BT31" s="194" t="n">
        <f aca="false">BT12*BT$5</f>
        <v>791.7</v>
      </c>
      <c r="BU31" s="194" t="n">
        <f aca="false">BU12*BU$5</f>
        <v>802.2</v>
      </c>
      <c r="BV31" s="194" t="n">
        <f aca="false">BV12*BV$5</f>
        <v>952.16</v>
      </c>
      <c r="BW31" s="194" t="n">
        <f aca="false">BW12*BW$5</f>
        <v>1099.4</v>
      </c>
      <c r="BX31" s="194" t="n">
        <f aca="false">BX12*BX$5</f>
        <v>1463.03</v>
      </c>
      <c r="BY31" s="194" t="n">
        <f aca="false">BY12*BY$5</f>
        <v>1100.4</v>
      </c>
      <c r="BZ31" s="194" t="n">
        <f aca="false">BZ12*BZ$5</f>
        <v>833.07</v>
      </c>
      <c r="CA31" s="194" t="n">
        <f aca="false">CA12*CA$5</f>
        <v>843.36</v>
      </c>
      <c r="CB31" s="194" t="n">
        <f aca="false">CB12*CB$5</f>
        <v>869.82</v>
      </c>
      <c r="CC31" s="194" t="n">
        <f aca="false">CC12*CC$5</f>
        <v>889.35</v>
      </c>
      <c r="CD31" s="194" t="n">
        <f aca="false">CD12*CD$5</f>
        <v>816</v>
      </c>
      <c r="CE31" s="194" t="n">
        <f aca="false">CE12*CE$5</f>
        <v>920.46</v>
      </c>
      <c r="CF31" s="194" t="n">
        <f aca="false">CF12*CF$5</f>
        <v>759</v>
      </c>
      <c r="CG31" s="194" t="n">
        <f aca="false">CG12*CG$5</f>
        <v>846.12</v>
      </c>
      <c r="CH31" s="194" t="n">
        <f aca="false">CH12*CH$5</f>
        <v>958.54</v>
      </c>
      <c r="CI31" s="194" t="n">
        <f aca="false">CI12*CI$5</f>
        <v>1106.8</v>
      </c>
      <c r="CJ31" s="194" t="n">
        <f aca="false">CJ12*CJ$5</f>
        <v>1472.92</v>
      </c>
      <c r="CK31" s="194" t="n">
        <f aca="false">CK12*CK$5</f>
        <v>1055</v>
      </c>
      <c r="CL31" s="194" t="n">
        <f aca="false">CL12*CL$5</f>
        <v>878.46</v>
      </c>
      <c r="CM31" s="194" t="n">
        <f aca="false">CM12*CM$5</f>
        <v>849.03</v>
      </c>
      <c r="CN31" s="194" t="n">
        <f aca="false">CN12*CN$5</f>
        <v>834</v>
      </c>
      <c r="CO31" s="194" t="n">
        <f aca="false">CO12*CO$5</f>
        <v>938.52</v>
      </c>
      <c r="CP31" s="194" t="n">
        <f aca="false">CP12*CP$5</f>
        <v>821.8</v>
      </c>
      <c r="CQ31" s="194" t="n">
        <f aca="false">CQ12*CQ$5</f>
        <v>886.6</v>
      </c>
      <c r="CR31" s="194" t="n">
        <f aca="false">CR12*CR$5</f>
        <v>802.62</v>
      </c>
      <c r="CS31" s="194" t="n">
        <f aca="false">CS12*CS$5</f>
        <v>851.84</v>
      </c>
      <c r="CT31" s="194" t="n">
        <f aca="false">CT12*CT$5</f>
        <v>921.06</v>
      </c>
      <c r="CU31" s="194" t="n">
        <f aca="false">CU12*CU$5</f>
        <v>1169.91</v>
      </c>
      <c r="CV31" s="194" t="n">
        <f aca="false">CV12*CV$5</f>
        <v>1482.35</v>
      </c>
      <c r="CW31" s="194" t="n">
        <f aca="false">CW12*CW$5</f>
        <v>1008.71</v>
      </c>
      <c r="CX31" s="194" t="n">
        <f aca="false">CX12*CX$5</f>
        <v>924.37</v>
      </c>
      <c r="CY31" s="194" t="n">
        <f aca="false">CY12*CY$5</f>
        <v>854.49</v>
      </c>
      <c r="CZ31" s="194" t="n">
        <f aca="false">CZ12*CZ$5</f>
        <v>839.2</v>
      </c>
      <c r="DA31" s="194" t="n">
        <f aca="false">DA12*DA$5</f>
        <v>944.02</v>
      </c>
      <c r="DB31" s="194" t="n">
        <f aca="false">DB12*DB$5</f>
        <v>867.93</v>
      </c>
      <c r="DC31" s="194" t="n">
        <f aca="false">DC12*DC$5</f>
        <v>851.13</v>
      </c>
      <c r="DD31" s="194" t="n">
        <f aca="false">DD12*DD$5</f>
        <v>845.68</v>
      </c>
      <c r="DE31" s="194" t="n">
        <f aca="false">DE12*DE$5</f>
        <v>817.74</v>
      </c>
      <c r="DF31" s="194" t="n">
        <f aca="false">DF12*DF$5</f>
        <v>926.31</v>
      </c>
      <c r="DG31" s="194" t="n">
        <f aca="false">DG12*DG$5</f>
        <v>1232.22</v>
      </c>
      <c r="DH31" s="194" t="n">
        <f aca="false">DH12*DH$5</f>
        <v>1360.8</v>
      </c>
      <c r="DI31" s="194" t="n">
        <f aca="false">DI12*DI$5</f>
        <v>1120.77</v>
      </c>
      <c r="DJ31" s="194" t="n">
        <f aca="false">DJ12*DJ$5</f>
        <v>928.97</v>
      </c>
      <c r="DK31" s="194" t="n">
        <f aca="false">DK12*DK$5</f>
        <v>776.91</v>
      </c>
      <c r="DL31" s="194" t="n">
        <f aca="false">DL12*DL$5</f>
        <v>927.74</v>
      </c>
      <c r="DM31" s="194" t="n">
        <f aca="false">DM12*DM$5</f>
        <v>905.1</v>
      </c>
      <c r="DN31" s="194" t="n">
        <f aca="false">DN12*DN$5</f>
        <v>830.4</v>
      </c>
      <c r="DO31" s="194" t="n">
        <f aca="false">DO12*DO$5</f>
        <v>895.62</v>
      </c>
      <c r="DP31" s="194" t="n">
        <f aca="false">DP12*DP$5</f>
        <v>849.2</v>
      </c>
      <c r="DQ31" s="194" t="n">
        <f aca="false">DQ12*DQ$5</f>
        <v>782.2</v>
      </c>
      <c r="DR31" s="194" t="n">
        <f aca="false">DR12*DR$5</f>
        <v>974.6</v>
      </c>
      <c r="DS31" s="194" t="n">
        <f aca="false">DS12*DS$5</f>
        <v>1237.72</v>
      </c>
      <c r="DT31" s="194" t="n">
        <f aca="false">DT12*DT$5</f>
        <v>1366.68</v>
      </c>
      <c r="DU31" s="194" t="n">
        <f aca="false">DU12*DU$5</f>
        <v>1125.6</v>
      </c>
      <c r="DV31" s="194" t="n">
        <f aca="false">DV12*DV$5</f>
        <v>892.54</v>
      </c>
      <c r="DW31" s="194" t="n">
        <f aca="false">DW12*DW$5</f>
        <v>821.4</v>
      </c>
      <c r="DX31" s="194" t="n">
        <f aca="false">DX12*DX$5</f>
        <v>931.7</v>
      </c>
      <c r="DY31" s="194" t="n">
        <f aca="false">DY12*DY$5</f>
        <v>865.8</v>
      </c>
      <c r="DZ31" s="194" t="n">
        <f aca="false">DZ12*DZ$5</f>
        <v>834</v>
      </c>
      <c r="EA31" s="194" t="n">
        <f aca="false">EA12*EA$5</f>
        <v>940.47</v>
      </c>
      <c r="EB31" s="194" t="n">
        <f aca="false">EB12*EB$5</f>
        <v>852.94</v>
      </c>
      <c r="EC31" s="194" t="n">
        <f aca="false">EC12*EC$5</f>
        <v>785.6</v>
      </c>
      <c r="ED31" s="194" t="n">
        <f aca="false">ED12*ED$5</f>
        <v>978.78</v>
      </c>
      <c r="EE31" s="194" t="n">
        <f aca="false">EE12*EE$5</f>
        <v>1186.71</v>
      </c>
      <c r="EF31" s="194" t="n">
        <f aca="false">EF12*EF$5</f>
        <v>1438.14</v>
      </c>
      <c r="EG31" s="194" t="n">
        <f aca="false">EG12*EG$5</f>
        <v>1130.64</v>
      </c>
      <c r="EH31" s="194" t="n">
        <f aca="false">EH12*EH$5</f>
        <v>855.75</v>
      </c>
      <c r="EI31" s="194" t="n">
        <f aca="false">EI12*EI$5</f>
        <v>866.25</v>
      </c>
      <c r="EJ31" s="194" t="n">
        <f aca="false">EJ12*EJ$5</f>
        <v>978.42</v>
      </c>
    </row>
    <row r="32" customFormat="false" ht="13.7" hidden="false" customHeight="true" outlineLevel="0" collapsed="false">
      <c r="A32" s="166" t="s">
        <v>78</v>
      </c>
      <c r="B32" s="167"/>
      <c r="C32" s="161" t="n">
        <f aca="false">C13-C51</f>
        <v>-0.559973684210515</v>
      </c>
      <c r="D32" s="161" t="n">
        <f aca="false">D13-D51</f>
        <v>0</v>
      </c>
      <c r="E32" s="168" t="n">
        <f aca="false">E13-E51</f>
        <v>-0.222908724513982</v>
      </c>
      <c r="F32" s="161" t="n">
        <f aca="false">F13-F51</f>
        <v>-0.950000000000003</v>
      </c>
      <c r="G32" s="161" t="n">
        <f aca="false">G13-G51</f>
        <v>-1</v>
      </c>
      <c r="H32" s="161" t="n">
        <f aca="false">H13-H51</f>
        <v>-0.899999999999999</v>
      </c>
      <c r="I32" s="161" t="n">
        <f aca="false">I13-I51</f>
        <v>0.299999999999997</v>
      </c>
      <c r="J32" s="161" t="n">
        <f aca="false">J13-J51</f>
        <v>0.599999999999994</v>
      </c>
      <c r="K32" s="161" t="n">
        <f aca="false">K13-K51</f>
        <v>0</v>
      </c>
      <c r="L32" s="161" t="n">
        <f aca="false">L13-L51</f>
        <v>0</v>
      </c>
      <c r="M32" s="161" t="n">
        <f aca="false">M13-M51</f>
        <v>0</v>
      </c>
      <c r="N32" s="161" t="n">
        <f aca="false">N13-N51</f>
        <v>0</v>
      </c>
      <c r="O32" s="161" t="n">
        <f aca="false">O13-O51</f>
        <v>0</v>
      </c>
      <c r="P32" s="161" t="n">
        <f aca="false">P13-P51</f>
        <v>0</v>
      </c>
      <c r="Q32" s="161" t="n">
        <f aca="false">Q13-Q51</f>
        <v>0</v>
      </c>
      <c r="R32" s="161" t="n">
        <f aca="false">R13-R51</f>
        <v>0</v>
      </c>
      <c r="S32" s="161" t="n">
        <f aca="false">S13-S51</f>
        <v>0</v>
      </c>
      <c r="T32" s="161" t="n">
        <f aca="false">T13-T51</f>
        <v>0</v>
      </c>
      <c r="U32" s="161" t="n">
        <f aca="false">U13-U51</f>
        <v>0</v>
      </c>
      <c r="V32" s="161" t="n">
        <f aca="false">V13-V51</f>
        <v>0</v>
      </c>
      <c r="W32" s="168" t="n">
        <f aca="false">W13-W51</f>
        <v>-0.107450980392159</v>
      </c>
      <c r="X32" s="161" t="n">
        <f aca="false">X13-X51</f>
        <v>0</v>
      </c>
      <c r="Y32" s="161" t="n">
        <f aca="false">Y13-Y51</f>
        <v>0</v>
      </c>
      <c r="Z32" s="161" t="n">
        <f aca="false">Z13-Z51</f>
        <v>0</v>
      </c>
      <c r="AA32" s="161" t="n">
        <f aca="false">AA13-AA51</f>
        <v>0</v>
      </c>
      <c r="AB32" s="161" t="n">
        <f aca="false">AB13-AB51</f>
        <v>0</v>
      </c>
      <c r="AC32" s="170" t="n">
        <f aca="false">AC13-AC51</f>
        <v>-0.00938739237711417</v>
      </c>
      <c r="AD32" s="164"/>
      <c r="AE32" s="164"/>
      <c r="AF32" s="165"/>
      <c r="AG32" s="161" t="n">
        <f aca="false">AG13*AG$5</f>
        <v>737</v>
      </c>
      <c r="AH32" s="194" t="n">
        <f aca="false">AH13*AH$5</f>
        <v>665</v>
      </c>
      <c r="AI32" s="194" t="n">
        <f aca="false">AI13*AI$5</f>
        <v>688.8</v>
      </c>
      <c r="AJ32" s="194" t="n">
        <f aca="false">AJ13*AJ$5</f>
        <v>698.5</v>
      </c>
      <c r="AK32" s="194" t="n">
        <f aca="false">AK13*AK$5</f>
        <v>731.5</v>
      </c>
      <c r="AL32" s="194" t="n">
        <f aca="false">AL13*AL$5</f>
        <v>785</v>
      </c>
      <c r="AM32" s="194" t="n">
        <f aca="false">AM13*AM$5</f>
        <v>1072.5</v>
      </c>
      <c r="AN32" s="194" t="n">
        <f aca="false">AN13*AN$5</f>
        <v>1248.5</v>
      </c>
      <c r="AO32" s="194" t="n">
        <f aca="false">AO13*AO$5</f>
        <v>965</v>
      </c>
      <c r="AP32" s="194" t="n">
        <f aca="false">AP13*AP$5</f>
        <v>920</v>
      </c>
      <c r="AQ32" s="194" t="n">
        <f aca="false">AQ13*AQ$5</f>
        <v>780</v>
      </c>
      <c r="AR32" s="194" t="n">
        <f aca="false">AR13*AR$5</f>
        <v>861</v>
      </c>
      <c r="AS32" s="194" t="n">
        <f aca="false">AS13*AS$5</f>
        <v>907.5</v>
      </c>
      <c r="AT32" s="194" t="n">
        <f aca="false">AT13*AT$5</f>
        <v>795</v>
      </c>
      <c r="AU32" s="194" t="n">
        <f aca="false">AU13*AU$5</f>
        <v>819</v>
      </c>
      <c r="AV32" s="194" t="n">
        <f aca="false">AV13*AV$5</f>
        <v>858</v>
      </c>
      <c r="AW32" s="194" t="n">
        <f aca="false">AW13*AW$5</f>
        <v>834.75</v>
      </c>
      <c r="AX32" s="194" t="n">
        <f aca="false">AX13*AX$5</f>
        <v>960.75</v>
      </c>
      <c r="AY32" s="194" t="n">
        <f aca="false">AY13*AY$5</f>
        <v>1292.5</v>
      </c>
      <c r="AZ32" s="194" t="n">
        <f aca="false">AZ13*AZ$5</f>
        <v>1354.5</v>
      </c>
      <c r="BA32" s="194" t="n">
        <f aca="false">BA13*BA$5</f>
        <v>1081.5</v>
      </c>
      <c r="BB32" s="194" t="n">
        <f aca="false">BB13*BB$5</f>
        <v>914.25</v>
      </c>
      <c r="BC32" s="194" t="n">
        <f aca="false">BC13*BC$5</f>
        <v>750.5</v>
      </c>
      <c r="BD32" s="194" t="n">
        <f aca="false">BD13*BD$5</f>
        <v>896.5</v>
      </c>
      <c r="BE32" s="194" t="n">
        <f aca="false">BE13*BE$5</f>
        <v>875.7</v>
      </c>
      <c r="BF32" s="194" t="n">
        <f aca="false">BF13*BF$5</f>
        <v>803.6</v>
      </c>
      <c r="BG32" s="194" t="n">
        <f aca="false">BG13*BG$5</f>
        <v>906.43</v>
      </c>
      <c r="BH32" s="194" t="n">
        <f aca="false">BH13*BH$5</f>
        <v>867.02</v>
      </c>
      <c r="BI32" s="194" t="n">
        <f aca="false">BI13*BI$5</f>
        <v>803.2</v>
      </c>
      <c r="BJ32" s="194" t="n">
        <f aca="false">BJ13*BJ$5</f>
        <v>1016.62</v>
      </c>
      <c r="BK32" s="194" t="n">
        <f aca="false">BK13*BK$5</f>
        <v>1245.93</v>
      </c>
      <c r="BL32" s="194" t="n">
        <f aca="false">BL13*BL$5</f>
        <v>1432.64</v>
      </c>
      <c r="BM32" s="194" t="n">
        <f aca="false">BM13*BM$5</f>
        <v>1091.79</v>
      </c>
      <c r="BN32" s="194" t="n">
        <f aca="false">BN13*BN$5</f>
        <v>842.52</v>
      </c>
      <c r="BO32" s="194" t="n">
        <f aca="false">BO13*BO$5</f>
        <v>837.06</v>
      </c>
      <c r="BP32" s="194" t="n">
        <f aca="false">BP13*BP$5</f>
        <v>945.53</v>
      </c>
      <c r="BQ32" s="194" t="n">
        <f aca="false">BQ13*BQ$5</f>
        <v>883.05</v>
      </c>
      <c r="BR32" s="194" t="n">
        <f aca="false">BR13*BR$5</f>
        <v>810</v>
      </c>
      <c r="BS32" s="194" t="n">
        <f aca="false">BS13*BS$5</f>
        <v>913.79</v>
      </c>
      <c r="BT32" s="194" t="n">
        <f aca="false">BT13*BT$5</f>
        <v>834.12</v>
      </c>
      <c r="BU32" s="194" t="n">
        <f aca="false">BU13*BU$5</f>
        <v>849.87</v>
      </c>
      <c r="BV32" s="194" t="n">
        <f aca="false">BV13*BV$5</f>
        <v>1024.32</v>
      </c>
      <c r="BW32" s="194" t="n">
        <f aca="false">BW13*BW$5</f>
        <v>1195.6</v>
      </c>
      <c r="BX32" s="194" t="n">
        <f aca="false">BX13*BX$5</f>
        <v>1509.03</v>
      </c>
      <c r="BY32" s="194" t="n">
        <f aca="false">BY13*BY$5</f>
        <v>1099.77</v>
      </c>
      <c r="BZ32" s="194" t="n">
        <f aca="false">BZ13*BZ$5</f>
        <v>848.61</v>
      </c>
      <c r="CA32" s="194" t="n">
        <f aca="false">CA13*CA$5</f>
        <v>843.15</v>
      </c>
      <c r="CB32" s="194" t="n">
        <f aca="false">CB13*CB$5</f>
        <v>869.4</v>
      </c>
      <c r="CC32" s="194" t="n">
        <f aca="false">CC13*CC$5</f>
        <v>888.72</v>
      </c>
      <c r="CD32" s="194" t="n">
        <f aca="false">CD13*CD$5</f>
        <v>815.4</v>
      </c>
      <c r="CE32" s="194" t="n">
        <f aca="false">CE13*CE$5</f>
        <v>919.77</v>
      </c>
      <c r="CF32" s="194" t="n">
        <f aca="false">CF13*CF$5</f>
        <v>799.6</v>
      </c>
      <c r="CG32" s="194" t="n">
        <f aca="false">CG13*CG$5</f>
        <v>896.06</v>
      </c>
      <c r="CH32" s="194" t="n">
        <f aca="false">CH13*CH$5</f>
        <v>1031.14</v>
      </c>
      <c r="CI32" s="194" t="n">
        <f aca="false">CI13*CI$5</f>
        <v>1203.4</v>
      </c>
      <c r="CJ32" s="194" t="n">
        <f aca="false">CJ13*CJ$5</f>
        <v>1518.92</v>
      </c>
      <c r="CK32" s="194" t="n">
        <f aca="false">CK13*CK$5</f>
        <v>1054.2</v>
      </c>
      <c r="CL32" s="194" t="n">
        <f aca="false">CL13*CL$5</f>
        <v>894.96</v>
      </c>
      <c r="CM32" s="194" t="n">
        <f aca="false">CM13*CM$5</f>
        <v>848.61</v>
      </c>
      <c r="CN32" s="194" t="n">
        <f aca="false">CN13*CN$5</f>
        <v>833.4</v>
      </c>
      <c r="CO32" s="194" t="n">
        <f aca="false">CO13*CO$5</f>
        <v>937.64</v>
      </c>
      <c r="CP32" s="194" t="n">
        <f aca="false">CP13*CP$5</f>
        <v>821</v>
      </c>
      <c r="CQ32" s="194" t="n">
        <f aca="false">CQ13*CQ$5</f>
        <v>885.72</v>
      </c>
      <c r="CR32" s="194" t="n">
        <f aca="false">CR13*CR$5</f>
        <v>845.25</v>
      </c>
      <c r="CS32" s="194" t="n">
        <f aca="false">CS13*CS$5</f>
        <v>902</v>
      </c>
      <c r="CT32" s="194" t="n">
        <f aca="false">CT13*CT$5</f>
        <v>990.78</v>
      </c>
      <c r="CU32" s="194" t="n">
        <f aca="false">CU13*CU$5</f>
        <v>1271.76</v>
      </c>
      <c r="CV32" s="194" t="n">
        <f aca="false">CV13*CV$5</f>
        <v>1528.58</v>
      </c>
      <c r="CW32" s="194" t="n">
        <f aca="false">CW13*CW$5</f>
        <v>1007.76</v>
      </c>
      <c r="CX32" s="194" t="n">
        <f aca="false">CX13*CX$5</f>
        <v>941.39</v>
      </c>
      <c r="CY32" s="194" t="n">
        <f aca="false">CY13*CY$5</f>
        <v>853.65</v>
      </c>
      <c r="CZ32" s="194" t="n">
        <f aca="false">CZ13*CZ$5</f>
        <v>838.4</v>
      </c>
      <c r="DA32" s="194" t="n">
        <f aca="false">DA13*DA$5</f>
        <v>943.14</v>
      </c>
      <c r="DB32" s="194" t="n">
        <f aca="false">DB13*DB$5</f>
        <v>867.09</v>
      </c>
      <c r="DC32" s="194" t="n">
        <f aca="false">DC13*DC$5</f>
        <v>850.29</v>
      </c>
      <c r="DD32" s="194" t="n">
        <f aca="false">DD13*DD$5</f>
        <v>890.34</v>
      </c>
      <c r="DE32" s="194" t="n">
        <f aca="false">DE13*DE$5</f>
        <v>865.83</v>
      </c>
      <c r="DF32" s="194" t="n">
        <f aca="false">DF13*DF$5</f>
        <v>996.03</v>
      </c>
      <c r="DG32" s="194" t="n">
        <f aca="false">DG13*DG$5</f>
        <v>1339.36</v>
      </c>
      <c r="DH32" s="194" t="n">
        <f aca="false">DH13*DH$5</f>
        <v>1402.8</v>
      </c>
      <c r="DI32" s="194" t="n">
        <f aca="false">DI13*DI$5</f>
        <v>1119.51</v>
      </c>
      <c r="DJ32" s="194" t="n">
        <f aca="false">DJ13*DJ$5</f>
        <v>945.99</v>
      </c>
      <c r="DK32" s="194" t="n">
        <f aca="false">DK13*DK$5</f>
        <v>776.15</v>
      </c>
      <c r="DL32" s="194" t="n">
        <f aca="false">DL13*DL$5</f>
        <v>926.86</v>
      </c>
      <c r="DM32" s="194" t="n">
        <f aca="false">DM13*DM$5</f>
        <v>904.05</v>
      </c>
      <c r="DN32" s="194" t="n">
        <f aca="false">DN13*DN$5</f>
        <v>829.4</v>
      </c>
      <c r="DO32" s="194" t="n">
        <f aca="false">DO13*DO$5</f>
        <v>894.52</v>
      </c>
      <c r="DP32" s="194" t="n">
        <f aca="false">DP13*DP$5</f>
        <v>894.08</v>
      </c>
      <c r="DQ32" s="194" t="n">
        <f aca="false">DQ13*DQ$5</f>
        <v>828.2</v>
      </c>
      <c r="DR32" s="194" t="n">
        <f aca="false">DR13*DR$5</f>
        <v>1047.86</v>
      </c>
      <c r="DS32" s="194" t="n">
        <f aca="false">DS13*DS$5</f>
        <v>1345.08</v>
      </c>
      <c r="DT32" s="194" t="n">
        <f aca="false">DT13*DT$5</f>
        <v>1408.89</v>
      </c>
      <c r="DU32" s="194" t="n">
        <f aca="false">DU13*DU$5</f>
        <v>1124.34</v>
      </c>
      <c r="DV32" s="194" t="n">
        <f aca="false">DV13*DV$5</f>
        <v>908.82</v>
      </c>
      <c r="DW32" s="194" t="n">
        <f aca="false">DW13*DW$5</f>
        <v>820.6</v>
      </c>
      <c r="DX32" s="194" t="n">
        <f aca="false">DX13*DX$5</f>
        <v>930.82</v>
      </c>
      <c r="DY32" s="194" t="n">
        <f aca="false">DY13*DY$5</f>
        <v>864.8</v>
      </c>
      <c r="DZ32" s="194" t="n">
        <f aca="false">DZ13*DZ$5</f>
        <v>832.8</v>
      </c>
      <c r="EA32" s="194" t="n">
        <f aca="false">EA13*EA$5</f>
        <v>939.32</v>
      </c>
      <c r="EB32" s="194" t="n">
        <f aca="false">EB13*EB$5</f>
        <v>898.04</v>
      </c>
      <c r="EC32" s="194" t="n">
        <f aca="false">EC13*EC$5</f>
        <v>831.6</v>
      </c>
      <c r="ED32" s="194" t="n">
        <f aca="false">ED13*ED$5</f>
        <v>1052.48</v>
      </c>
      <c r="EE32" s="194" t="n">
        <f aca="false">EE13*EE$5</f>
        <v>1289.4</v>
      </c>
      <c r="EF32" s="194" t="n">
        <f aca="false">EF13*EF$5</f>
        <v>1482.36</v>
      </c>
      <c r="EG32" s="194" t="n">
        <f aca="false">EG13*EG$5</f>
        <v>1129.17</v>
      </c>
      <c r="EH32" s="194" t="n">
        <f aca="false">EH13*EH$5</f>
        <v>871.08</v>
      </c>
      <c r="EI32" s="194" t="n">
        <f aca="false">EI13*EI$5</f>
        <v>865.2</v>
      </c>
      <c r="EJ32" s="194" t="n">
        <f aca="false">EJ13*EJ$5</f>
        <v>977.27</v>
      </c>
    </row>
    <row r="33" customFormat="false" ht="13.7" hidden="false" customHeight="true" outlineLevel="0" collapsed="false">
      <c r="A33" s="166" t="s">
        <v>183</v>
      </c>
      <c r="B33" s="136"/>
      <c r="C33" s="161" t="n">
        <f aca="false">C14-C52</f>
        <v>-0.797894736842107</v>
      </c>
      <c r="D33" s="161" t="n">
        <f aca="false">D14-D52</f>
        <v>-0.25</v>
      </c>
      <c r="E33" s="168" t="n">
        <f aca="false">E14-E52</f>
        <v>-0.47684210526316</v>
      </c>
      <c r="F33" s="161" t="n">
        <f aca="false">F14-F52</f>
        <v>0</v>
      </c>
      <c r="G33" s="161" t="n">
        <f aca="false">G14-G52</f>
        <v>0</v>
      </c>
      <c r="H33" s="161" t="n">
        <f aca="false">H14-H52</f>
        <v>0</v>
      </c>
      <c r="I33" s="161" t="n">
        <f aca="false">I14-I52</f>
        <v>-0.125</v>
      </c>
      <c r="J33" s="161" t="n">
        <f aca="false">J14-J52</f>
        <v>-0.25</v>
      </c>
      <c r="K33" s="161" t="n">
        <f aca="false">K14-K52</f>
        <v>0</v>
      </c>
      <c r="L33" s="161" t="n">
        <f aca="false">L14-L52</f>
        <v>0</v>
      </c>
      <c r="M33" s="161" t="n">
        <f aca="false">M14-M52</f>
        <v>0.25</v>
      </c>
      <c r="N33" s="161" t="n">
        <f aca="false">N14-N52</f>
        <v>0.0833333333333357</v>
      </c>
      <c r="O33" s="161" t="n">
        <f aca="false">O14-O52</f>
        <v>0.166666666666664</v>
      </c>
      <c r="P33" s="161" t="n">
        <f aca="false">P14-P52</f>
        <v>0</v>
      </c>
      <c r="Q33" s="161" t="n">
        <f aca="false">Q14-Q52</f>
        <v>0.5</v>
      </c>
      <c r="R33" s="161" t="n">
        <f aca="false">R14-R52</f>
        <v>0</v>
      </c>
      <c r="S33" s="161" t="n">
        <f aca="false">S14-S52</f>
        <v>0</v>
      </c>
      <c r="T33" s="161" t="n">
        <f aca="false">T14-T52</f>
        <v>0</v>
      </c>
      <c r="U33" s="161" t="n">
        <f aca="false">U14-U52</f>
        <v>0</v>
      </c>
      <c r="V33" s="161" t="n">
        <f aca="false">V14-V52</f>
        <v>0</v>
      </c>
      <c r="W33" s="168" t="n">
        <f aca="false">W14-W52</f>
        <v>0.0421568627450952</v>
      </c>
      <c r="X33" s="161" t="n">
        <f aca="false">X14-X52</f>
        <v>0.5</v>
      </c>
      <c r="Y33" s="161" t="n">
        <f aca="false">Y14-Y52</f>
        <v>0.444429530201333</v>
      </c>
      <c r="Z33" s="161" t="n">
        <f aca="false">Z14-Z52</f>
        <v>0.398117647058825</v>
      </c>
      <c r="AA33" s="161" t="n">
        <f aca="false">AA14-AA52</f>
        <v>0.27493137254902</v>
      </c>
      <c r="AB33" s="161" t="n">
        <f aca="false">AB14-AB52</f>
        <v>0.148085937499999</v>
      </c>
      <c r="AC33" s="170" t="n">
        <f aca="false">AC14-AC52</f>
        <v>0.286739461279311</v>
      </c>
      <c r="AD33" s="164"/>
      <c r="AE33" s="164"/>
      <c r="AF33" s="165"/>
      <c r="AG33" s="161" t="n">
        <f aca="false">AG14*AG$5</f>
        <v>682</v>
      </c>
      <c r="AH33" s="194" t="n">
        <f aca="false">AH14*AH$5</f>
        <v>610</v>
      </c>
      <c r="AI33" s="194" t="n">
        <f aca="false">AI14*AI$5</f>
        <v>630</v>
      </c>
      <c r="AJ33" s="194" t="n">
        <f aca="false">AJ14*AJ$5</f>
        <v>693</v>
      </c>
      <c r="AK33" s="194" t="n">
        <f aca="false">AK14*AK$5</f>
        <v>726</v>
      </c>
      <c r="AL33" s="194" t="n">
        <f aca="false">AL14*AL$5</f>
        <v>845</v>
      </c>
      <c r="AM33" s="194" t="n">
        <f aca="false">AM14*AM$5</f>
        <v>1188</v>
      </c>
      <c r="AN33" s="194" t="n">
        <f aca="false">AN14*AN$5</f>
        <v>1386</v>
      </c>
      <c r="AO33" s="194" t="n">
        <f aca="false">AO14*AO$5</f>
        <v>960</v>
      </c>
      <c r="AP33" s="194" t="n">
        <f aca="false">AP14*AP$5</f>
        <v>862.5</v>
      </c>
      <c r="AQ33" s="194" t="n">
        <f aca="false">AQ14*AQ$5</f>
        <v>710</v>
      </c>
      <c r="AR33" s="194" t="n">
        <f aca="false">AR14*AR$5</f>
        <v>756</v>
      </c>
      <c r="AS33" s="194" t="n">
        <f aca="false">AS14*AS$5</f>
        <v>814</v>
      </c>
      <c r="AT33" s="194" t="n">
        <f aca="false">AT14*AT$5</f>
        <v>740</v>
      </c>
      <c r="AU33" s="194" t="n">
        <f aca="false">AU14*AU$5</f>
        <v>777</v>
      </c>
      <c r="AV33" s="194" t="n">
        <f aca="false">AV14*AV$5</f>
        <v>781</v>
      </c>
      <c r="AW33" s="194" t="n">
        <f aca="false">AW14*AW$5</f>
        <v>766.5</v>
      </c>
      <c r="AX33" s="194" t="n">
        <f aca="false">AX14*AX$5</f>
        <v>903</v>
      </c>
      <c r="AY33" s="194" t="n">
        <f aca="false">AY14*AY$5</f>
        <v>1210</v>
      </c>
      <c r="AZ33" s="194" t="n">
        <f aca="false">AZ14*AZ$5</f>
        <v>1365</v>
      </c>
      <c r="BA33" s="194" t="n">
        <f aca="false">BA14*BA$5</f>
        <v>1081.5</v>
      </c>
      <c r="BB33" s="194" t="n">
        <f aca="false">BB14*BB$5</f>
        <v>885.5</v>
      </c>
      <c r="BC33" s="194" t="n">
        <f aca="false">BC14*BC$5</f>
        <v>712.5</v>
      </c>
      <c r="BD33" s="194" t="n">
        <f aca="false">BD14*BD$5</f>
        <v>814</v>
      </c>
      <c r="BE33" s="194" t="n">
        <f aca="false">BE14*BE$5</f>
        <v>791.91</v>
      </c>
      <c r="BF33" s="194" t="n">
        <f aca="false">BF14*BF$5</f>
        <v>754.2</v>
      </c>
      <c r="BG33" s="194" t="n">
        <f aca="false">BG14*BG$5</f>
        <v>867.33</v>
      </c>
      <c r="BH33" s="194" t="n">
        <f aca="false">BH14*BH$5</f>
        <v>799.04</v>
      </c>
      <c r="BI33" s="194" t="n">
        <f aca="false">BI14*BI$5</f>
        <v>745</v>
      </c>
      <c r="BJ33" s="194" t="n">
        <f aca="false">BJ14*BJ$5</f>
        <v>951.94</v>
      </c>
      <c r="BK33" s="194" t="n">
        <f aca="false">BK14*BK$5</f>
        <v>1142.19</v>
      </c>
      <c r="BL33" s="194" t="n">
        <f aca="false">BL14*BL$5</f>
        <v>1400.3</v>
      </c>
      <c r="BM33" s="194" t="n">
        <f aca="false">BM14*BM$5</f>
        <v>1074.15</v>
      </c>
      <c r="BN33" s="194" t="n">
        <f aca="false">BN14*BN$5</f>
        <v>821.1</v>
      </c>
      <c r="BO33" s="194" t="n">
        <f aca="false">BO14*BO$5</f>
        <v>801.57</v>
      </c>
      <c r="BP33" s="194" t="n">
        <f aca="false">BP14*BP$5</f>
        <v>867.33</v>
      </c>
      <c r="BQ33" s="194" t="n">
        <f aca="false">BQ14*BQ$5</f>
        <v>797.37</v>
      </c>
      <c r="BR33" s="194" t="n">
        <f aca="false">BR14*BR$5</f>
        <v>759.4</v>
      </c>
      <c r="BS33" s="194" t="n">
        <f aca="false">BS14*BS$5</f>
        <v>873.31</v>
      </c>
      <c r="BT33" s="194" t="n">
        <f aca="false">BT14*BT$5</f>
        <v>767.97</v>
      </c>
      <c r="BU33" s="194" t="n">
        <f aca="false">BU14*BU$5</f>
        <v>787.71</v>
      </c>
      <c r="BV33" s="194" t="n">
        <f aca="false">BV14*BV$5</f>
        <v>958.54</v>
      </c>
      <c r="BW33" s="194" t="n">
        <f aca="false">BW14*BW$5</f>
        <v>1095.4</v>
      </c>
      <c r="BX33" s="194" t="n">
        <f aca="false">BX14*BX$5</f>
        <v>1474.3</v>
      </c>
      <c r="BY33" s="194" t="n">
        <f aca="false">BY14*BY$5</f>
        <v>1081.5</v>
      </c>
      <c r="BZ33" s="194" t="n">
        <f aca="false">BZ14*BZ$5</f>
        <v>826.77</v>
      </c>
      <c r="CA33" s="194" t="n">
        <f aca="false">CA14*CA$5</f>
        <v>807.24</v>
      </c>
      <c r="CB33" s="194" t="n">
        <f aca="false">CB14*CB$5</f>
        <v>797.58</v>
      </c>
      <c r="CC33" s="194" t="n">
        <f aca="false">CC14*CC$5</f>
        <v>803.04</v>
      </c>
      <c r="CD33" s="194" t="n">
        <f aca="false">CD14*CD$5</f>
        <v>764.8</v>
      </c>
      <c r="CE33" s="194" t="n">
        <f aca="false">CE14*CE$5</f>
        <v>879.52</v>
      </c>
      <c r="CF33" s="194" t="n">
        <f aca="false">CF14*CF$5</f>
        <v>736.6</v>
      </c>
      <c r="CG33" s="194" t="n">
        <f aca="false">CG14*CG$5</f>
        <v>830.94</v>
      </c>
      <c r="CH33" s="194" t="n">
        <f aca="false">CH14*CH$5</f>
        <v>965.14</v>
      </c>
      <c r="CI33" s="194" t="n">
        <f aca="false">CI14*CI$5</f>
        <v>1103</v>
      </c>
      <c r="CJ33" s="194" t="n">
        <f aca="false">CJ14*CJ$5</f>
        <v>1484.42</v>
      </c>
      <c r="CK33" s="194" t="n">
        <f aca="false">CK14*CK$5</f>
        <v>1037.2</v>
      </c>
      <c r="CL33" s="194" t="n">
        <f aca="false">CL14*CL$5</f>
        <v>872.3</v>
      </c>
      <c r="CM33" s="194" t="n">
        <f aca="false">CM14*CM$5</f>
        <v>812.91</v>
      </c>
      <c r="CN33" s="194" t="n">
        <f aca="false">CN14*CN$5</f>
        <v>764.8</v>
      </c>
      <c r="CO33" s="194" t="n">
        <f aca="false">CO14*CO$5</f>
        <v>847</v>
      </c>
      <c r="CP33" s="194" t="n">
        <f aca="false">CP14*CP$5</f>
        <v>770</v>
      </c>
      <c r="CQ33" s="194" t="n">
        <f aca="false">CQ14*CQ$5</f>
        <v>847</v>
      </c>
      <c r="CR33" s="194" t="n">
        <f aca="false">CR14*CR$5</f>
        <v>778.68</v>
      </c>
      <c r="CS33" s="194" t="n">
        <f aca="false">CS14*CS$5</f>
        <v>836.66</v>
      </c>
      <c r="CT33" s="194" t="n">
        <f aca="false">CT14*CT$5</f>
        <v>927.78</v>
      </c>
      <c r="CU33" s="194" t="n">
        <f aca="false">CU14*CU$5</f>
        <v>1166.13</v>
      </c>
      <c r="CV33" s="194" t="n">
        <f aca="false">CV14*CV$5</f>
        <v>1494.77</v>
      </c>
      <c r="CW33" s="194" t="n">
        <f aca="false">CW14*CW$5</f>
        <v>992.18</v>
      </c>
      <c r="CX33" s="194" t="n">
        <f aca="false">CX14*CX$5</f>
        <v>918.16</v>
      </c>
      <c r="CY33" s="194" t="n">
        <f aca="false">CY14*CY$5</f>
        <v>818.58</v>
      </c>
      <c r="CZ33" s="194" t="n">
        <f aca="false">CZ14*CZ$5</f>
        <v>770</v>
      </c>
      <c r="DA33" s="194" t="n">
        <f aca="false">DA14*DA$5</f>
        <v>852.72</v>
      </c>
      <c r="DB33" s="194" t="n">
        <f aca="false">DB14*DB$5</f>
        <v>814.17</v>
      </c>
      <c r="DC33" s="194" t="n">
        <f aca="false">DC14*DC$5</f>
        <v>814.17</v>
      </c>
      <c r="DD33" s="194" t="n">
        <f aca="false">DD14*DD$5</f>
        <v>821.48</v>
      </c>
      <c r="DE33" s="194" t="n">
        <f aca="false">DE14*DE$5</f>
        <v>804.09</v>
      </c>
      <c r="DF33" s="194" t="n">
        <f aca="false">DF14*DF$5</f>
        <v>934.08</v>
      </c>
      <c r="DG33" s="194" t="n">
        <f aca="false">DG14*DG$5</f>
        <v>1230.02</v>
      </c>
      <c r="DH33" s="194" t="n">
        <f aca="false">DH14*DH$5</f>
        <v>1374.24</v>
      </c>
      <c r="DI33" s="194" t="n">
        <f aca="false">DI14*DI$5</f>
        <v>1104.18</v>
      </c>
      <c r="DJ33" s="194" t="n">
        <f aca="false">DJ14*DJ$5</f>
        <v>924.6</v>
      </c>
      <c r="DK33" s="194" t="n">
        <f aca="false">DK14*DK$5</f>
        <v>745.56</v>
      </c>
      <c r="DL33" s="194" t="n">
        <f aca="false">DL14*DL$5</f>
        <v>852.94</v>
      </c>
      <c r="DM33" s="194" t="n">
        <f aca="false">DM14*DM$5</f>
        <v>819.63</v>
      </c>
      <c r="DN33" s="194" t="n">
        <f aca="false">DN14*DN$5</f>
        <v>780.6</v>
      </c>
      <c r="DO33" s="194" t="n">
        <f aca="false">DO14*DO$5</f>
        <v>858.66</v>
      </c>
      <c r="DP33" s="194" t="n">
        <f aca="false">DP14*DP$5</f>
        <v>826.98</v>
      </c>
      <c r="DQ33" s="194" t="n">
        <f aca="false">DQ14*DQ$5</f>
        <v>771</v>
      </c>
      <c r="DR33" s="194" t="n">
        <f aca="false">DR14*DR$5</f>
        <v>985.16</v>
      </c>
      <c r="DS33" s="194" t="n">
        <f aca="false">DS14*DS$5</f>
        <v>1238.38</v>
      </c>
      <c r="DT33" s="194" t="n">
        <f aca="false">DT14*DT$5</f>
        <v>1383.48</v>
      </c>
      <c r="DU33" s="194" t="n">
        <f aca="false">DU14*DU$5</f>
        <v>1111.74</v>
      </c>
      <c r="DV33" s="194" t="n">
        <f aca="false">DV14*DV$5</f>
        <v>890.34</v>
      </c>
      <c r="DW33" s="194" t="n">
        <f aca="false">DW14*DW$5</f>
        <v>790.2</v>
      </c>
      <c r="DX33" s="194" t="n">
        <f aca="false">DX14*DX$5</f>
        <v>858.66</v>
      </c>
      <c r="DY33" s="194" t="n">
        <f aca="false">DY14*DY$5</f>
        <v>785.8</v>
      </c>
      <c r="DZ33" s="194" t="n">
        <f aca="false">DZ14*DZ$5</f>
        <v>785.8</v>
      </c>
      <c r="EA33" s="194" t="n">
        <f aca="false">EA14*EA$5</f>
        <v>903.67</v>
      </c>
      <c r="EB33" s="194" t="n">
        <f aca="false">EB14*EB$5</f>
        <v>832.7</v>
      </c>
      <c r="EC33" s="194" t="n">
        <f aca="false">EC14*EC$5</f>
        <v>776.2</v>
      </c>
      <c r="ED33" s="194" t="n">
        <f aca="false">ED14*ED$5</f>
        <v>991.98</v>
      </c>
      <c r="EE33" s="194" t="n">
        <f aca="false">EE14*EE$5</f>
        <v>1190.07</v>
      </c>
      <c r="EF33" s="194" t="n">
        <f aca="false">EF14*EF$5</f>
        <v>1459.26</v>
      </c>
      <c r="EG33" s="194" t="n">
        <f aca="false">EG14*EG$5</f>
        <v>1119.09</v>
      </c>
      <c r="EH33" s="194" t="n">
        <f aca="false">EH14*EH$5</f>
        <v>855.54</v>
      </c>
      <c r="EI33" s="194" t="n">
        <f aca="false">EI14*EI$5</f>
        <v>835.38</v>
      </c>
      <c r="EJ33" s="194" t="n">
        <f aca="false">EJ14*EJ$5</f>
        <v>903.9</v>
      </c>
    </row>
    <row r="34" customFormat="false" ht="13.7" hidden="false" customHeight="true" outlineLevel="0" collapsed="false">
      <c r="A34" s="172" t="s">
        <v>184</v>
      </c>
      <c r="B34" s="173"/>
      <c r="C34" s="174" t="n">
        <f aca="false">C15-C53</f>
        <v>-0.797894736842107</v>
      </c>
      <c r="D34" s="174" t="n">
        <f aca="false">D15-D53</f>
        <v>-0.25</v>
      </c>
      <c r="E34" s="175" t="n">
        <f aca="false">E15-E53</f>
        <v>-0.47684210526316</v>
      </c>
      <c r="F34" s="174" t="n">
        <f aca="false">F15-F53</f>
        <v>0</v>
      </c>
      <c r="G34" s="174" t="n">
        <f aca="false">G15-G53</f>
        <v>0</v>
      </c>
      <c r="H34" s="174" t="n">
        <f aca="false">H15-H53</f>
        <v>0</v>
      </c>
      <c r="I34" s="174" t="n">
        <f aca="false">I15-I53</f>
        <v>-0.125</v>
      </c>
      <c r="J34" s="174" t="n">
        <f aca="false">J15-J53</f>
        <v>-0.25</v>
      </c>
      <c r="K34" s="174" t="n">
        <f aca="false">K15-K53</f>
        <v>0</v>
      </c>
      <c r="L34" s="174" t="n">
        <f aca="false">L15-L53</f>
        <v>0</v>
      </c>
      <c r="M34" s="174" t="n">
        <f aca="false">M15-M53</f>
        <v>0.25</v>
      </c>
      <c r="N34" s="174" t="n">
        <f aca="false">N15-N53</f>
        <v>0.0833333333333286</v>
      </c>
      <c r="O34" s="174" t="n">
        <f aca="false">O15-O53</f>
        <v>0.166666666666664</v>
      </c>
      <c r="P34" s="174" t="n">
        <f aca="false">P15-P53</f>
        <v>0</v>
      </c>
      <c r="Q34" s="174" t="n">
        <f aca="false">Q15-Q53</f>
        <v>0.5</v>
      </c>
      <c r="R34" s="174" t="n">
        <f aca="false">R15-R53</f>
        <v>0</v>
      </c>
      <c r="S34" s="174" t="n">
        <f aca="false">S15-S53</f>
        <v>0</v>
      </c>
      <c r="T34" s="174" t="n">
        <f aca="false">T15-T53</f>
        <v>0</v>
      </c>
      <c r="U34" s="174" t="n">
        <f aca="false">U15-U53</f>
        <v>0</v>
      </c>
      <c r="V34" s="174" t="n">
        <f aca="false">V15-V53</f>
        <v>0</v>
      </c>
      <c r="W34" s="175" t="n">
        <f aca="false">W15-W53</f>
        <v>0.0421568627451023</v>
      </c>
      <c r="X34" s="174" t="n">
        <f aca="false">X15-X53</f>
        <v>0.5</v>
      </c>
      <c r="Y34" s="174" t="n">
        <f aca="false">Y15-Y53</f>
        <v>0.444429530201333</v>
      </c>
      <c r="Z34" s="174" t="n">
        <f aca="false">Z15-Z53</f>
        <v>0.398117647058825</v>
      </c>
      <c r="AA34" s="174" t="n">
        <f aca="false">AA15-AA53</f>
        <v>0.27493137254902</v>
      </c>
      <c r="AB34" s="174" t="n">
        <f aca="false">AB15-AB53</f>
        <v>0.148085937500007</v>
      </c>
      <c r="AC34" s="177" t="n">
        <f aca="false">AC15-AC53</f>
        <v>0.287691291499762</v>
      </c>
      <c r="AD34" s="164"/>
      <c r="AE34" s="164"/>
      <c r="AF34" s="165"/>
      <c r="AG34" s="161" t="n">
        <f aca="false">AG15*AG$5</f>
        <v>715</v>
      </c>
      <c r="AH34" s="194" t="n">
        <f aca="false">AH15*AH$5</f>
        <v>635</v>
      </c>
      <c r="AI34" s="194" t="n">
        <f aca="false">AI15*AI$5</f>
        <v>656.25</v>
      </c>
      <c r="AJ34" s="194" t="n">
        <f aca="false">AJ15*AJ$5</f>
        <v>737</v>
      </c>
      <c r="AK34" s="194" t="n">
        <f aca="false">AK15*AK$5</f>
        <v>792</v>
      </c>
      <c r="AL34" s="194" t="n">
        <f aca="false">AL15*AL$5</f>
        <v>945</v>
      </c>
      <c r="AM34" s="194" t="n">
        <f aca="false">AM15*AM$5</f>
        <v>1342</v>
      </c>
      <c r="AN34" s="194" t="n">
        <f aca="false">AN15*AN$5</f>
        <v>1606</v>
      </c>
      <c r="AO34" s="194" t="n">
        <f aca="false">AO15*AO$5</f>
        <v>1100</v>
      </c>
      <c r="AP34" s="194" t="n">
        <f aca="false">AP15*AP$5</f>
        <v>920</v>
      </c>
      <c r="AQ34" s="194" t="n">
        <f aca="false">AQ15*AQ$5</f>
        <v>750</v>
      </c>
      <c r="AR34" s="194" t="n">
        <f aca="false">AR15*AR$5</f>
        <v>798</v>
      </c>
      <c r="AS34" s="194" t="n">
        <f aca="false">AS15*AS$5</f>
        <v>858</v>
      </c>
      <c r="AT34" s="194" t="n">
        <f aca="false">AT15*AT$5</f>
        <v>780</v>
      </c>
      <c r="AU34" s="194" t="n">
        <f aca="false">AU15*AU$5</f>
        <v>819</v>
      </c>
      <c r="AV34" s="194" t="n">
        <f aca="false">AV15*AV$5</f>
        <v>825</v>
      </c>
      <c r="AW34" s="194" t="n">
        <f aca="false">AW15*AW$5</f>
        <v>808.5</v>
      </c>
      <c r="AX34" s="194" t="n">
        <f aca="false">AX15*AX$5</f>
        <v>997.5</v>
      </c>
      <c r="AY34" s="194" t="n">
        <f aca="false">AY15*AY$5</f>
        <v>1342</v>
      </c>
      <c r="AZ34" s="194" t="n">
        <f aca="false">AZ15*AZ$5</f>
        <v>1533</v>
      </c>
      <c r="BA34" s="194" t="n">
        <f aca="false">BA15*BA$5</f>
        <v>1207.5</v>
      </c>
      <c r="BB34" s="194" t="n">
        <f aca="false">BB15*BB$5</f>
        <v>937.25</v>
      </c>
      <c r="BC34" s="194" t="n">
        <f aca="false">BC15*BC$5</f>
        <v>745.75</v>
      </c>
      <c r="BD34" s="194" t="n">
        <f aca="false">BD15*BD$5</f>
        <v>847</v>
      </c>
      <c r="BE34" s="194" t="n">
        <f aca="false">BE15*BE$5</f>
        <v>838.11</v>
      </c>
      <c r="BF34" s="194" t="n">
        <f aca="false">BF15*BF$5</f>
        <v>798.2</v>
      </c>
      <c r="BG34" s="194" t="n">
        <f aca="false">BG15*BG$5</f>
        <v>917.93</v>
      </c>
      <c r="BH34" s="194" t="n">
        <f aca="false">BH15*BH$5</f>
        <v>847.44</v>
      </c>
      <c r="BI34" s="194" t="n">
        <f aca="false">BI15*BI$5</f>
        <v>789</v>
      </c>
      <c r="BJ34" s="194" t="n">
        <f aca="false">BJ15*BJ$5</f>
        <v>1047.2</v>
      </c>
      <c r="BK34" s="194" t="n">
        <f aca="false">BK15*BK$5</f>
        <v>1259.79</v>
      </c>
      <c r="BL34" s="194" t="n">
        <f aca="false">BL15*BL$5</f>
        <v>1560.9</v>
      </c>
      <c r="BM34" s="194" t="n">
        <f aca="false">BM15*BM$5</f>
        <v>1191.75</v>
      </c>
      <c r="BN34" s="194" t="n">
        <f aca="false">BN15*BN$5</f>
        <v>871.71</v>
      </c>
      <c r="BO34" s="194" t="n">
        <f aca="false">BO15*BO$5</f>
        <v>843.15</v>
      </c>
      <c r="BP34" s="194" t="n">
        <f aca="false">BP15*BP$5</f>
        <v>908.04</v>
      </c>
      <c r="BQ34" s="194" t="n">
        <f aca="false">BQ15*BQ$5</f>
        <v>846.09</v>
      </c>
      <c r="BR34" s="194" t="n">
        <f aca="false">BR15*BR$5</f>
        <v>805.8</v>
      </c>
      <c r="BS34" s="194" t="n">
        <f aca="false">BS15*BS$5</f>
        <v>926.67</v>
      </c>
      <c r="BT34" s="194" t="n">
        <f aca="false">BT15*BT$5</f>
        <v>816.69</v>
      </c>
      <c r="BU34" s="194" t="n">
        <f aca="false">BU15*BU$5</f>
        <v>836.43</v>
      </c>
      <c r="BV34" s="194" t="n">
        <f aca="false">BV15*BV$5</f>
        <v>1049.4</v>
      </c>
      <c r="BW34" s="194" t="n">
        <f aca="false">BW15*BW$5</f>
        <v>1199.4</v>
      </c>
      <c r="BX34" s="194" t="n">
        <f aca="false">BX15*BX$5</f>
        <v>1627.02</v>
      </c>
      <c r="BY34" s="194" t="n">
        <f aca="false">BY15*BY$5</f>
        <v>1190.7</v>
      </c>
      <c r="BZ34" s="194" t="n">
        <f aca="false">BZ15*BZ$5</f>
        <v>879.27</v>
      </c>
      <c r="CA34" s="194" t="n">
        <f aca="false">CA15*CA$5</f>
        <v>852.18</v>
      </c>
      <c r="CB34" s="194" t="n">
        <f aca="false">CB15*CB$5</f>
        <v>838.74</v>
      </c>
      <c r="CC34" s="194" t="n">
        <f aca="false">CC15*CC$5</f>
        <v>853.86</v>
      </c>
      <c r="CD34" s="194" t="n">
        <f aca="false">CD15*CD$5</f>
        <v>813.2</v>
      </c>
      <c r="CE34" s="194" t="n">
        <f aca="false">CE15*CE$5</f>
        <v>935.18</v>
      </c>
      <c r="CF34" s="194" t="n">
        <f aca="false">CF15*CF$5</f>
        <v>785</v>
      </c>
      <c r="CG34" s="194" t="n">
        <f aca="false">CG15*CG$5</f>
        <v>884.18</v>
      </c>
      <c r="CH34" s="194" t="n">
        <f aca="false">CH15*CH$5</f>
        <v>1052.26</v>
      </c>
      <c r="CI34" s="194" t="n">
        <f aca="false">CI15*CI$5</f>
        <v>1200.2</v>
      </c>
      <c r="CJ34" s="194" t="n">
        <f aca="false">CJ15*CJ$5</f>
        <v>1624.26</v>
      </c>
      <c r="CK34" s="194" t="n">
        <f aca="false">CK15*CK$5</f>
        <v>1134.4</v>
      </c>
      <c r="CL34" s="194" t="n">
        <f aca="false">CL15*CL$5</f>
        <v>928.84</v>
      </c>
      <c r="CM34" s="194" t="n">
        <f aca="false">CM15*CM$5</f>
        <v>860.37</v>
      </c>
      <c r="CN34" s="194" t="n">
        <f aca="false">CN15*CN$5</f>
        <v>807</v>
      </c>
      <c r="CO34" s="194" t="n">
        <f aca="false">CO15*CO$5</f>
        <v>900.9</v>
      </c>
      <c r="CP34" s="194" t="n">
        <f aca="false">CP15*CP$5</f>
        <v>819</v>
      </c>
      <c r="CQ34" s="194" t="n">
        <f aca="false">CQ15*CQ$5</f>
        <v>900.9</v>
      </c>
      <c r="CR34" s="194" t="n">
        <f aca="false">CR15*CR$5</f>
        <v>830.34</v>
      </c>
      <c r="CS34" s="194" t="n">
        <f aca="false">CS15*CS$5</f>
        <v>890.56</v>
      </c>
      <c r="CT34" s="194" t="n">
        <f aca="false">CT15*CT$5</f>
        <v>1008.42</v>
      </c>
      <c r="CU34" s="194" t="n">
        <f aca="false">CU15*CU$5</f>
        <v>1263.57</v>
      </c>
      <c r="CV34" s="194" t="n">
        <f aca="false">CV15*CV$5</f>
        <v>1626.79</v>
      </c>
      <c r="CW34" s="194" t="n">
        <f aca="false">CW15*CW$5</f>
        <v>1080.34</v>
      </c>
      <c r="CX34" s="194" t="n">
        <f aca="false">CX15*CX$5</f>
        <v>977.5</v>
      </c>
      <c r="CY34" s="194" t="n">
        <f aca="false">CY15*CY$5</f>
        <v>867.09</v>
      </c>
      <c r="CZ34" s="194" t="n">
        <f aca="false">CZ15*CZ$5</f>
        <v>813.4</v>
      </c>
      <c r="DA34" s="194" t="n">
        <f aca="false">DA15*DA$5</f>
        <v>906.84</v>
      </c>
      <c r="DB34" s="194" t="n">
        <f aca="false">DB15*DB$5</f>
        <v>865.83</v>
      </c>
      <c r="DC34" s="194" t="n">
        <f aca="false">DC15*DC$5</f>
        <v>865.83</v>
      </c>
      <c r="DD34" s="194" t="n">
        <f aca="false">DD15*DD$5</f>
        <v>875.82</v>
      </c>
      <c r="DE34" s="194" t="n">
        <f aca="false">DE15*DE$5</f>
        <v>855.96</v>
      </c>
      <c r="DF34" s="194" t="n">
        <f aca="false">DF15*DF$5</f>
        <v>1012.62</v>
      </c>
      <c r="DG34" s="194" t="n">
        <f aca="false">DG15*DG$5</f>
        <v>1328.36</v>
      </c>
      <c r="DH34" s="194" t="n">
        <f aca="false">DH15*DH$5</f>
        <v>1489.32</v>
      </c>
      <c r="DI34" s="194" t="n">
        <f aca="false">DI15*DI$5</f>
        <v>1198.05</v>
      </c>
      <c r="DJ34" s="194" t="n">
        <f aca="false">DJ15*DJ$5</f>
        <v>983.94</v>
      </c>
      <c r="DK34" s="194" t="n">
        <f aca="false">DK15*DK$5</f>
        <v>789.83</v>
      </c>
      <c r="DL34" s="194" t="n">
        <f aca="false">DL15*DL$5</f>
        <v>901.34</v>
      </c>
      <c r="DM34" s="194" t="n">
        <f aca="false">DM15*DM$5</f>
        <v>871.5</v>
      </c>
      <c r="DN34" s="194" t="n">
        <f aca="false">DN15*DN$5</f>
        <v>830</v>
      </c>
      <c r="DO34" s="194" t="n">
        <f aca="false">DO15*DO$5</f>
        <v>913</v>
      </c>
      <c r="DP34" s="194" t="n">
        <f aca="false">DP15*DP$5</f>
        <v>881.32</v>
      </c>
      <c r="DQ34" s="194" t="n">
        <f aca="false">DQ15*DQ$5</f>
        <v>820.4</v>
      </c>
      <c r="DR34" s="194" t="n">
        <f aca="false">DR15*DR$5</f>
        <v>1065.46</v>
      </c>
      <c r="DS34" s="194" t="n">
        <f aca="false">DS15*DS$5</f>
        <v>1332.98</v>
      </c>
      <c r="DT34" s="194" t="n">
        <f aca="false">DT15*DT$5</f>
        <v>1493.31</v>
      </c>
      <c r="DU34" s="194" t="n">
        <f aca="false">DU15*DU$5</f>
        <v>1202.25</v>
      </c>
      <c r="DV34" s="194" t="n">
        <f aca="false">DV15*DV$5</f>
        <v>946.88</v>
      </c>
      <c r="DW34" s="194" t="n">
        <f aca="false">DW15*DW$5</f>
        <v>837</v>
      </c>
      <c r="DX34" s="194" t="n">
        <f aca="false">DX15*DX$5</f>
        <v>907.5</v>
      </c>
      <c r="DY34" s="194" t="n">
        <f aca="false">DY15*DY$5</f>
        <v>834.2</v>
      </c>
      <c r="DZ34" s="194" t="n">
        <f aca="false">DZ15*DZ$5</f>
        <v>834.2</v>
      </c>
      <c r="EA34" s="194" t="n">
        <f aca="false">EA15*EA$5</f>
        <v>959.56</v>
      </c>
      <c r="EB34" s="194" t="n">
        <f aca="false">EB15*EB$5</f>
        <v>886.16</v>
      </c>
      <c r="EC34" s="194" t="n">
        <f aca="false">EC15*EC$5</f>
        <v>824.8</v>
      </c>
      <c r="ED34" s="194" t="n">
        <f aca="false">ED15*ED$5</f>
        <v>1068.98</v>
      </c>
      <c r="EE34" s="194" t="n">
        <f aca="false">EE15*EE$5</f>
        <v>1275.96</v>
      </c>
      <c r="EF34" s="194" t="n">
        <f aca="false">EF15*EF$5</f>
        <v>1567.94</v>
      </c>
      <c r="EG34" s="194" t="n">
        <f aca="false">EG15*EG$5</f>
        <v>1205.19</v>
      </c>
      <c r="EH34" s="194" t="n">
        <f aca="false">EH15*EH$5</f>
        <v>908.46</v>
      </c>
      <c r="EI34" s="194" t="n">
        <f aca="false">EI15*EI$5</f>
        <v>883.89</v>
      </c>
      <c r="EJ34" s="194" t="n">
        <f aca="false">EJ15*EJ$5</f>
        <v>954.5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f aca="false">C18-C56</f>
        <v>-0.127368449160926</v>
      </c>
      <c r="D37" s="183" t="n">
        <f aca="false">D18-D56</f>
        <v>0.700000000000003</v>
      </c>
      <c r="E37" s="184" t="n">
        <f aca="false">E18-E56</f>
        <v>0.495493933405001</v>
      </c>
      <c r="F37" s="183" t="n">
        <f aca="false">F18-F56</f>
        <v>0.239999542236326</v>
      </c>
      <c r="G37" s="183" t="n">
        <f aca="false">G18-G56</f>
        <v>0.269998168945314</v>
      </c>
      <c r="H37" s="183" t="n">
        <f aca="false">H18-H56</f>
        <v>0.210000915527345</v>
      </c>
      <c r="I37" s="183" t="n">
        <f aca="false">I18-I56</f>
        <v>0.219999313354492</v>
      </c>
      <c r="J37" s="183" t="n">
        <f aca="false">J18-J56</f>
        <v>0.149998779296872</v>
      </c>
      <c r="K37" s="183" t="n">
        <f aca="false">K18-K56</f>
        <v>0.289999847412112</v>
      </c>
      <c r="L37" s="183" t="n">
        <f aca="false">L18-L56</f>
        <v>0.29999984741211</v>
      </c>
      <c r="M37" s="183" t="n">
        <f aca="false">M18-M56</f>
        <v>0.309999847412115</v>
      </c>
      <c r="N37" s="183" t="n">
        <f aca="false">N18-N56</f>
        <v>0.299999847412117</v>
      </c>
      <c r="O37" s="183" t="n">
        <f aca="false">O18-O56</f>
        <v>0.262548559432815</v>
      </c>
      <c r="P37" s="183" t="n">
        <f aca="false">P18-P56</f>
        <v>0.243570045459947</v>
      </c>
      <c r="Q37" s="183" t="n">
        <f aca="false">Q18-Q56</f>
        <v>0.244644115611884</v>
      </c>
      <c r="R37" s="183" t="n">
        <f aca="false">R18-R56</f>
        <v>0.299431517226623</v>
      </c>
      <c r="S37" s="183" t="n">
        <f aca="false">S18-S56</f>
        <v>0.245090976640661</v>
      </c>
      <c r="T37" s="183" t="n">
        <f aca="false">T18-T56</f>
        <v>0.426558263019651</v>
      </c>
      <c r="U37" s="183" t="n">
        <f aca="false">U18-U56</f>
        <v>0.199261304499089</v>
      </c>
      <c r="V37" s="183" t="n">
        <f aca="false">V18-V56</f>
        <v>0.109453362403272</v>
      </c>
      <c r="W37" s="184" t="n">
        <f aca="false">W18-W56</f>
        <v>0.256054397117509</v>
      </c>
      <c r="X37" s="183" t="n">
        <f aca="false">X18-X56</f>
        <v>0.0309891293905409</v>
      </c>
      <c r="Y37" s="183" t="n">
        <f aca="false">Y18-Y56</f>
        <v>-0.0048890792350349</v>
      </c>
      <c r="Z37" s="183" t="n">
        <f aca="false">Z18-Z56</f>
        <v>-0.0255484496725984</v>
      </c>
      <c r="AA37" s="183" t="n">
        <f aca="false">AA18-AA56</f>
        <v>-0.155121946034704</v>
      </c>
      <c r="AB37" s="183" t="n">
        <f aca="false">AB18-AB56</f>
        <v>-0.227819241993643</v>
      </c>
      <c r="AC37" s="186" t="n">
        <f aca="false">AC18-AC56</f>
        <v>-0.056061741438036</v>
      </c>
      <c r="AD37" s="164"/>
      <c r="AE37" s="164"/>
      <c r="AF37" s="165"/>
      <c r="AG37" s="161" t="n">
        <f aca="false">AG18*AG$5</f>
        <v>1378.73986572266</v>
      </c>
      <c r="AH37" s="194" t="n">
        <f aca="false">AH18*AH$5</f>
        <v>1255.99992675781</v>
      </c>
      <c r="AI37" s="194" t="n">
        <f aca="false">AI18*AI$5</f>
        <v>1287.28008499146</v>
      </c>
      <c r="AJ37" s="194" t="n">
        <f aca="false">AJ18*AJ$5</f>
        <v>1279.17379272461</v>
      </c>
      <c r="AK37" s="194" t="n">
        <f aca="false">AK18*AK$5</f>
        <v>1297.1044708252</v>
      </c>
      <c r="AL37" s="194" t="n">
        <f aca="false">AL18*AL$5</f>
        <v>1200.68776245117</v>
      </c>
      <c r="AM37" s="194" t="n">
        <f aca="false">AM18*AM$5</f>
        <v>1082.98798535621</v>
      </c>
      <c r="AN37" s="194" t="n">
        <f aca="false">AN18*AN$5</f>
        <v>1100.50721143432</v>
      </c>
      <c r="AO37" s="194" t="n">
        <f aca="false">AO18*AO$5</f>
        <v>1002.34014438101</v>
      </c>
      <c r="AP37" s="194" t="n">
        <f aca="false">AP18*AP$5</f>
        <v>1266.07385764301</v>
      </c>
      <c r="AQ37" s="194" t="n">
        <f aca="false">AQ18*AQ$5</f>
        <v>1207.3198476486</v>
      </c>
      <c r="AR37" s="194" t="n">
        <f aca="false">AR18*AR$5</f>
        <v>1351.4325186837</v>
      </c>
      <c r="AS37" s="194" t="n">
        <f aca="false">AS18*AS$5</f>
        <v>1173.98422669605</v>
      </c>
      <c r="AT37" s="194" t="n">
        <f aca="false">AT18*AT$5</f>
        <v>1042.83392408473</v>
      </c>
      <c r="AU37" s="194" t="n">
        <f aca="false">AU18*AU$5</f>
        <v>1064.18875365624</v>
      </c>
      <c r="AV37" s="194" t="n">
        <f aca="false">AV18*AV$5</f>
        <v>1075.40138244359</v>
      </c>
      <c r="AW37" s="194" t="n">
        <f aca="false">AW18*AW$5</f>
        <v>1028.16300333384</v>
      </c>
      <c r="AX37" s="194" t="n">
        <f aca="false">AX18*AX$5</f>
        <v>1036.63264234435</v>
      </c>
      <c r="AY37" s="194" t="n">
        <f aca="false">AY18*AY$5</f>
        <v>1098.41315656284</v>
      </c>
      <c r="AZ37" s="194" t="n">
        <f aca="false">AZ18*AZ$5</f>
        <v>1060.27504291253</v>
      </c>
      <c r="BA37" s="194" t="n">
        <f aca="false">BA18*BA$5</f>
        <v>1063.49048182589</v>
      </c>
      <c r="BB37" s="194" t="n">
        <f aca="false">BB18*BB$5</f>
        <v>1179.51675346309</v>
      </c>
      <c r="BC37" s="194" t="n">
        <f aca="false">BC18*BC$5</f>
        <v>1041.58111227054</v>
      </c>
      <c r="BD37" s="194" t="n">
        <f aca="false">BD18*BD$5</f>
        <v>1263.10602684691</v>
      </c>
      <c r="BE37" s="194" t="n">
        <f aca="false">BE18*BE$5</f>
        <v>1167.32208695473</v>
      </c>
      <c r="BF37" s="194" t="n">
        <f aca="false">BF18*BF$5</f>
        <v>1084.22345304098</v>
      </c>
      <c r="BG37" s="194" t="n">
        <f aca="false">BG18*BG$5</f>
        <v>1197.04033287944</v>
      </c>
      <c r="BH37" s="194" t="n">
        <f aca="false">BH18*BH$5</f>
        <v>1082.05964365841</v>
      </c>
      <c r="BI37" s="194" t="n">
        <f aca="false">BI18*BI$5</f>
        <v>984.856633027601</v>
      </c>
      <c r="BJ37" s="194" t="n">
        <f aca="false">BJ18*BJ$5</f>
        <v>1096.89787453869</v>
      </c>
      <c r="BK37" s="194" t="n">
        <f aca="false">BK18*BK$5</f>
        <v>1061.64781096782</v>
      </c>
      <c r="BL37" s="194" t="n">
        <f aca="false">BL18*BL$5</f>
        <v>1125.51071755828</v>
      </c>
      <c r="BM37" s="194" t="n">
        <f aca="false">BM18*BM$5</f>
        <v>1072.40742480894</v>
      </c>
      <c r="BN37" s="194" t="n">
        <f aca="false">BN18*BN$5</f>
        <v>1078.98546662327</v>
      </c>
      <c r="BO37" s="194" t="n">
        <f aca="false">BO18*BO$5</f>
        <v>1140.98290796422</v>
      </c>
      <c r="BP37" s="194" t="n">
        <f aca="false">BP18*BP$5</f>
        <v>1306.45059652479</v>
      </c>
      <c r="BQ37" s="194" t="n">
        <f aca="false">BQ18*BQ$5</f>
        <v>1139.4504461047</v>
      </c>
      <c r="BR37" s="194" t="n">
        <f aca="false">BR18*BR$5</f>
        <v>1058.97036105244</v>
      </c>
      <c r="BS37" s="194" t="n">
        <f aca="false">BS18*BS$5</f>
        <v>1170.41182712015</v>
      </c>
      <c r="BT37" s="194" t="n">
        <f aca="false">BT18*BT$5</f>
        <v>1008.42071353234</v>
      </c>
      <c r="BU37" s="194" t="n">
        <f aca="false">BU18*BU$5</f>
        <v>1009.55862999901</v>
      </c>
      <c r="BV37" s="194" t="n">
        <f aca="false">BV18*BV$5</f>
        <v>1070.48456966107</v>
      </c>
      <c r="BW37" s="194" t="n">
        <f aca="false">BW18*BW$5</f>
        <v>986.376371003432</v>
      </c>
      <c r="BX37" s="194" t="n">
        <f aca="false">BX18*BX$5</f>
        <v>1147.54875960157</v>
      </c>
      <c r="BY37" s="194" t="n">
        <f aca="false">BY18*BY$5</f>
        <v>1045.91299581222</v>
      </c>
      <c r="BZ37" s="194" t="n">
        <f aca="false">BZ18*BZ$5</f>
        <v>1052.14617693252</v>
      </c>
      <c r="CA37" s="194" t="n">
        <f aca="false">CA18*CA$5</f>
        <v>1114.15216360969</v>
      </c>
      <c r="CB37" s="194" t="n">
        <f aca="false">CB18*CB$5</f>
        <v>1163.80176964213</v>
      </c>
      <c r="CC37" s="194" t="n">
        <f aca="false">CC18*CC$5</f>
        <v>1031.29298392046</v>
      </c>
      <c r="CD37" s="194" t="n">
        <f aca="false">CD18*CD$5</f>
        <v>959.746647200307</v>
      </c>
      <c r="CE37" s="194" t="n">
        <f aca="false">CE18*CE$5</f>
        <v>1062.59136716722</v>
      </c>
      <c r="CF37" s="194" t="n">
        <f aca="false">CF18*CF$5</f>
        <v>873.946672400301</v>
      </c>
      <c r="CG37" s="194" t="n">
        <f aca="false">CG18*CG$5</f>
        <v>962.967976505345</v>
      </c>
      <c r="CH37" s="194" t="n">
        <f aca="false">CH18*CH$5</f>
        <v>974.950845805512</v>
      </c>
      <c r="CI37" s="194" t="n">
        <f aca="false">CI18*CI$5</f>
        <v>898.529029455609</v>
      </c>
      <c r="CJ37" s="194" t="n">
        <f aca="false">CJ18*CJ$5</f>
        <v>1045.60376317895</v>
      </c>
      <c r="CK37" s="194" t="n">
        <f aca="false">CK18*CK$5</f>
        <v>908.195218522495</v>
      </c>
      <c r="CL37" s="194" t="n">
        <f aca="false">CL18*CL$5</f>
        <v>1005.35518834649</v>
      </c>
      <c r="CM37" s="194" t="n">
        <f aca="false">CM18*CM$5</f>
        <v>1015.15343743241</v>
      </c>
      <c r="CN37" s="194" t="n">
        <f aca="false">CN18*CN$5</f>
        <v>1008.78976386195</v>
      </c>
      <c r="CO37" s="194" t="n">
        <f aca="false">CO18*CO$5</f>
        <v>1115.21126045123</v>
      </c>
      <c r="CP37" s="194" t="n">
        <f aca="false">CP18*CP$5</f>
        <v>990.893068858308</v>
      </c>
      <c r="CQ37" s="194" t="n">
        <f aca="false">CQ18*CQ$5</f>
        <v>1050.0746287382</v>
      </c>
      <c r="CR37" s="194" t="n">
        <f aca="false">CR18*CR$5</f>
        <v>946.405930074711</v>
      </c>
      <c r="CS37" s="194" t="n">
        <f aca="false">CS18*CS$5</f>
        <v>992.692818244036</v>
      </c>
      <c r="CT37" s="194" t="n">
        <f aca="false">CT18*CT$5</f>
        <v>958.623154743726</v>
      </c>
      <c r="CU37" s="194" t="n">
        <f aca="false">CU18*CU$5</f>
        <v>971.04864321749</v>
      </c>
      <c r="CV37" s="194" t="n">
        <f aca="false">CV18*CV$5</f>
        <v>1075.33840473266</v>
      </c>
      <c r="CW37" s="194" t="n">
        <f aca="false">CW18*CW$5</f>
        <v>886.897477103454</v>
      </c>
      <c r="CX37" s="194" t="n">
        <f aca="false">CX18*CX$5</f>
        <v>1079.70640592613</v>
      </c>
      <c r="CY37" s="194" t="n">
        <f aca="false">CY18*CY$5</f>
        <v>1040.83188479448</v>
      </c>
      <c r="CZ37" s="194" t="n">
        <f aca="false">CZ18*CZ$5</f>
        <v>1033.20197670655</v>
      </c>
      <c r="DA37" s="194" t="n">
        <f aca="false">DA18*DA$5</f>
        <v>1142.79568572184</v>
      </c>
      <c r="DB37" s="194" t="n">
        <f aca="false">DB18*DB$5</f>
        <v>1066.75389801393</v>
      </c>
      <c r="DC37" s="194" t="n">
        <f aca="false">DC18*DC$5</f>
        <v>1028.63526040148</v>
      </c>
      <c r="DD37" s="194" t="n">
        <f aca="false">DD18*DD$5</f>
        <v>1017.53185182964</v>
      </c>
      <c r="DE37" s="194" t="n">
        <f aca="false">DE18*DE$5</f>
        <v>972.451596238706</v>
      </c>
      <c r="DF37" s="194" t="n">
        <f aca="false">DF18*DF$5</f>
        <v>983.519994660887</v>
      </c>
      <c r="DG37" s="194" t="n">
        <f aca="false">DG18*DG$5</f>
        <v>1043.38904809174</v>
      </c>
      <c r="DH37" s="194" t="n">
        <f aca="false">DH18*DH$5</f>
        <v>1006.75997424547</v>
      </c>
      <c r="DI37" s="194" t="n">
        <f aca="false">DI18*DI$5</f>
        <v>1005.18899903202</v>
      </c>
      <c r="DJ37" s="194" t="n">
        <f aca="false">DJ18*DJ$5</f>
        <v>1107.02686224473</v>
      </c>
      <c r="DK37" s="194" t="n">
        <f aca="false">DK18*DK$5</f>
        <v>960.593274445933</v>
      </c>
      <c r="DL37" s="194" t="n">
        <f aca="false">DL18*DL$5</f>
        <v>1158.85605959492</v>
      </c>
      <c r="DM37" s="194" t="n">
        <f aca="false">DM18*DM$5</f>
        <v>1113.47138596218</v>
      </c>
      <c r="DN37" s="194" t="n">
        <f aca="false">DN18*DN$5</f>
        <v>1038.03725251728</v>
      </c>
      <c r="DO37" s="194" t="n">
        <f aca="false">DO18*DO$5</f>
        <v>1102.37725135978</v>
      </c>
      <c r="DP37" s="194" t="n">
        <f aca="false">DP18*DP$5</f>
        <v>1032.61383933294</v>
      </c>
      <c r="DQ37" s="194" t="n">
        <f aca="false">DQ18*DQ$5</f>
        <v>940.399384828539</v>
      </c>
      <c r="DR37" s="194" t="n">
        <f aca="false">DR18*DR$5</f>
        <v>1046.71599575407</v>
      </c>
      <c r="DS37" s="194" t="n">
        <f aca="false">DS18*DS$5</f>
        <v>1060.44603312557</v>
      </c>
      <c r="DT37" s="194" t="n">
        <f aca="false">DT18*DT$5</f>
        <v>1023.74413891085</v>
      </c>
      <c r="DU37" s="194" t="n">
        <f aca="false">DU18*DU$5</f>
        <v>1022.82203516403</v>
      </c>
      <c r="DV37" s="194" t="n">
        <f aca="false">DV18*DV$5</f>
        <v>1078.09034667224</v>
      </c>
      <c r="DW37" s="194" t="n">
        <f aca="false">DW18*DW$5</f>
        <v>1038.87351586794</v>
      </c>
      <c r="DX37" s="194" t="n">
        <f aca="false">DX18*DX$5</f>
        <v>1190.08245572688</v>
      </c>
      <c r="DY37" s="194" t="n">
        <f aca="false">DY18*DY$5</f>
        <v>1089.73249837615</v>
      </c>
      <c r="DZ37" s="194" t="n">
        <f aca="false">DZ18*DZ$5</f>
        <v>1067.31077338543</v>
      </c>
      <c r="EA37" s="194" t="n">
        <f aca="false">EA18*EA$5</f>
        <v>1185.97841486114</v>
      </c>
      <c r="EB37" s="194" t="n">
        <f aca="false">EB18*EB$5</f>
        <v>1054.02929581058</v>
      </c>
      <c r="EC37" s="194" t="n">
        <f aca="false">EC18*EC$5</f>
        <v>960.031581707942</v>
      </c>
      <c r="ED37" s="194" t="n">
        <f aca="false">ED18*ED$5</f>
        <v>1068.59211386026</v>
      </c>
      <c r="EE37" s="194" t="n">
        <f aca="false">EE18*EE$5</f>
        <v>1033.40480548678</v>
      </c>
      <c r="EF37" s="194" t="n">
        <f aca="false">EF18*EF$5</f>
        <v>1094.94898299124</v>
      </c>
      <c r="EG37" s="194" t="n">
        <f aca="false">EG18*EG$5</f>
        <v>1044.41565911556</v>
      </c>
      <c r="EH37" s="194" t="n">
        <f aca="false">EH18*EH$5</f>
        <v>1050.90288266714</v>
      </c>
      <c r="EI37" s="194" t="n">
        <f aca="false">EI18*EI$5</f>
        <v>1105.01373578592</v>
      </c>
      <c r="EJ37" s="194" t="n">
        <f aca="false">EJ18*EJ$5</f>
        <v>1260.39962922465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f aca="false">AG19*AG$5</f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f aca="false">AG20*AG$5</f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f aca="false">AG21*AG$5</f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f aca="false">AG22*AG$5</f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f aca="false">AG23*AG$5</f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f aca="false">AG24*AG$5</f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e">
        <f aca="false">WORKDAY([6]Top!C3,-1,Holidays)</f>
        <v>#VALUE!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26.7175</v>
      </c>
      <c r="D47" s="198" t="n">
        <v>34.75</v>
      </c>
      <c r="E47" s="159" t="n">
        <v>31.0593918918919</v>
      </c>
      <c r="F47" s="159" t="n">
        <v>34.75</v>
      </c>
      <c r="G47" s="159" t="n">
        <v>35.25</v>
      </c>
      <c r="H47" s="159" t="n">
        <v>34.25</v>
      </c>
      <c r="I47" s="159" t="n">
        <v>30.875</v>
      </c>
      <c r="J47" s="159" t="n">
        <v>33.25</v>
      </c>
      <c r="K47" s="159" t="n">
        <v>28.5</v>
      </c>
      <c r="L47" s="159" t="n">
        <v>27</v>
      </c>
      <c r="M47" s="159" t="n">
        <v>28</v>
      </c>
      <c r="N47" s="159" t="n">
        <v>27.8333333333333</v>
      </c>
      <c r="O47" s="159" t="n">
        <v>45.5</v>
      </c>
      <c r="P47" s="159" t="n">
        <v>43</v>
      </c>
      <c r="Q47" s="159" t="n">
        <v>51</v>
      </c>
      <c r="R47" s="159" t="n">
        <v>42.5</v>
      </c>
      <c r="S47" s="159" t="n">
        <v>38</v>
      </c>
      <c r="T47" s="159" t="n">
        <v>39</v>
      </c>
      <c r="U47" s="159" t="n">
        <v>37</v>
      </c>
      <c r="V47" s="159" t="n">
        <v>38</v>
      </c>
      <c r="W47" s="198" t="n">
        <v>36.4421568627451</v>
      </c>
      <c r="X47" s="198" t="n">
        <v>40.7264705882353</v>
      </c>
      <c r="Y47" s="198" t="n">
        <v>41.2552013422819</v>
      </c>
      <c r="Z47" s="198" t="n">
        <v>41.4571764705882</v>
      </c>
      <c r="AA47" s="198" t="n">
        <v>42.5296176470589</v>
      </c>
      <c r="AB47" s="199" t="n">
        <v>43.736015625</v>
      </c>
      <c r="AC47" s="162" t="n">
        <v>41.3423158458244</v>
      </c>
      <c r="AF47" s="136"/>
      <c r="AG47" s="136" t="n">
        <v>35.25</v>
      </c>
      <c r="AH47" s="136" t="n">
        <v>34.25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29.775</v>
      </c>
      <c r="D48" s="199" t="n">
        <v>35.25</v>
      </c>
      <c r="E48" s="161" t="n">
        <v>32.7344594594595</v>
      </c>
      <c r="F48" s="161" t="n">
        <v>34.7</v>
      </c>
      <c r="G48" s="161" t="n">
        <v>35.25</v>
      </c>
      <c r="H48" s="161" t="n">
        <v>34.15</v>
      </c>
      <c r="I48" s="161" t="n">
        <v>31.875</v>
      </c>
      <c r="J48" s="161" t="n">
        <v>33.25</v>
      </c>
      <c r="K48" s="161" t="n">
        <v>30.5</v>
      </c>
      <c r="L48" s="161" t="n">
        <v>29.5</v>
      </c>
      <c r="M48" s="161" t="n">
        <v>30.5</v>
      </c>
      <c r="N48" s="161" t="n">
        <v>30.1666666666667</v>
      </c>
      <c r="O48" s="161" t="n">
        <v>48.5</v>
      </c>
      <c r="P48" s="161" t="n">
        <v>46</v>
      </c>
      <c r="Q48" s="161" t="n">
        <v>53.5</v>
      </c>
      <c r="R48" s="161" t="n">
        <v>46</v>
      </c>
      <c r="S48" s="161" t="n">
        <v>38</v>
      </c>
      <c r="T48" s="161" t="n">
        <v>39</v>
      </c>
      <c r="U48" s="161" t="n">
        <v>37</v>
      </c>
      <c r="V48" s="161" t="n">
        <v>38</v>
      </c>
      <c r="W48" s="199" t="n">
        <v>37.7676470588235</v>
      </c>
      <c r="X48" s="199" t="n">
        <v>43.0323529411765</v>
      </c>
      <c r="Y48" s="199" t="n">
        <v>43.3708389261745</v>
      </c>
      <c r="Z48" s="199" t="n">
        <v>43.756862745098</v>
      </c>
      <c r="AA48" s="199" t="n">
        <v>45.6539901960784</v>
      </c>
      <c r="AB48" s="199" t="n">
        <v>47.6792578125</v>
      </c>
      <c r="AC48" s="169" t="n">
        <v>44.0654154175589</v>
      </c>
      <c r="AF48" s="136"/>
      <c r="AG48" s="136" t="n">
        <v>35.25</v>
      </c>
      <c r="AH48" s="136" t="n">
        <v>34.15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31.193</v>
      </c>
      <c r="D49" s="199" t="n">
        <v>34.5</v>
      </c>
      <c r="E49" s="161" t="n">
        <v>32.9805675675676</v>
      </c>
      <c r="F49" s="161" t="n">
        <v>35.25</v>
      </c>
      <c r="G49" s="161" t="n">
        <v>35.5</v>
      </c>
      <c r="H49" s="161" t="n">
        <v>35</v>
      </c>
      <c r="I49" s="161" t="n">
        <v>33.25</v>
      </c>
      <c r="J49" s="161" t="n">
        <v>34.75</v>
      </c>
      <c r="K49" s="161" t="n">
        <v>31.75</v>
      </c>
      <c r="L49" s="161" t="n">
        <v>31.5</v>
      </c>
      <c r="M49" s="161" t="n">
        <v>38</v>
      </c>
      <c r="N49" s="161" t="n">
        <v>33.75</v>
      </c>
      <c r="O49" s="161" t="n">
        <v>51</v>
      </c>
      <c r="P49" s="161" t="n">
        <v>49.25</v>
      </c>
      <c r="Q49" s="161" t="n">
        <v>55.5</v>
      </c>
      <c r="R49" s="161" t="n">
        <v>48.25</v>
      </c>
      <c r="S49" s="161" t="n">
        <v>41.25</v>
      </c>
      <c r="T49" s="161" t="n">
        <v>40.25</v>
      </c>
      <c r="U49" s="161" t="n">
        <v>41.25</v>
      </c>
      <c r="V49" s="161" t="n">
        <v>42.25</v>
      </c>
      <c r="W49" s="199" t="n">
        <v>40.2735294117647</v>
      </c>
      <c r="X49" s="199" t="n">
        <v>44.8656862745098</v>
      </c>
      <c r="Y49" s="199" t="n">
        <v>45.0239932885906</v>
      </c>
      <c r="Z49" s="199" t="n">
        <v>45.7301568627451</v>
      </c>
      <c r="AA49" s="199" t="n">
        <v>46.347</v>
      </c>
      <c r="AB49" s="199" t="n">
        <v>46.9304296875</v>
      </c>
      <c r="AC49" s="169" t="n">
        <v>45.1952766595289</v>
      </c>
      <c r="AF49" s="136"/>
      <c r="AG49" s="136" t="n">
        <v>35.5</v>
      </c>
      <c r="AH49" s="136" t="n">
        <v>35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21.6929993896484</v>
      </c>
      <c r="D50" s="199" t="n">
        <v>33.496</v>
      </c>
      <c r="E50" s="161" t="n">
        <v>28.0729997195682</v>
      </c>
      <c r="F50" s="161" t="n">
        <v>34.325</v>
      </c>
      <c r="G50" s="161" t="n">
        <v>34.5</v>
      </c>
      <c r="H50" s="161" t="n">
        <v>34.15</v>
      </c>
      <c r="I50" s="161" t="n">
        <v>31.975</v>
      </c>
      <c r="J50" s="161" t="n">
        <v>32.2</v>
      </c>
      <c r="K50" s="161" t="n">
        <v>31.75</v>
      </c>
      <c r="L50" s="161" t="n">
        <v>31.5</v>
      </c>
      <c r="M50" s="161" t="n">
        <v>38</v>
      </c>
      <c r="N50" s="161" t="n">
        <v>33.75</v>
      </c>
      <c r="O50" s="161" t="n">
        <v>50.8333333333333</v>
      </c>
      <c r="P50" s="161" t="n">
        <v>48.75</v>
      </c>
      <c r="Q50" s="161" t="n">
        <v>55.5</v>
      </c>
      <c r="R50" s="161" t="n">
        <v>48.25</v>
      </c>
      <c r="S50" s="161" t="n">
        <v>40</v>
      </c>
      <c r="T50" s="161" t="n">
        <v>40</v>
      </c>
      <c r="U50" s="161" t="n">
        <v>39</v>
      </c>
      <c r="V50" s="161" t="n">
        <v>41</v>
      </c>
      <c r="W50" s="199" t="n">
        <v>39.5654901960784</v>
      </c>
      <c r="X50" s="199" t="n">
        <v>43.7147058823529</v>
      </c>
      <c r="Y50" s="199" t="n">
        <v>43.7824496644295</v>
      </c>
      <c r="Z50" s="199" t="n">
        <v>44.5831764705882</v>
      </c>
      <c r="AA50" s="199" t="n">
        <v>45.2174509803921</v>
      </c>
      <c r="AB50" s="199" t="n">
        <v>45.7763671875</v>
      </c>
      <c r="AC50" s="169" t="n">
        <v>44.0417605951281</v>
      </c>
      <c r="AF50" s="136"/>
      <c r="AG50" s="136" t="n">
        <v>34.5</v>
      </c>
      <c r="AH50" s="136" t="n">
        <v>34.15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30.7705</v>
      </c>
      <c r="D51" s="199" t="n">
        <v>32.5</v>
      </c>
      <c r="E51" s="161" t="n">
        <v>31.7053648648649</v>
      </c>
      <c r="F51" s="161" t="n">
        <v>34.325</v>
      </c>
      <c r="G51" s="161" t="n">
        <v>34.5</v>
      </c>
      <c r="H51" s="161" t="n">
        <v>34.15</v>
      </c>
      <c r="I51" s="161" t="n">
        <v>31.975</v>
      </c>
      <c r="J51" s="161" t="n">
        <v>32.2</v>
      </c>
      <c r="K51" s="161" t="n">
        <v>31.75</v>
      </c>
      <c r="L51" s="161" t="n">
        <v>33.25</v>
      </c>
      <c r="M51" s="161" t="n">
        <v>39.25</v>
      </c>
      <c r="N51" s="161" t="n">
        <v>34.75</v>
      </c>
      <c r="O51" s="161" t="n">
        <v>51.25</v>
      </c>
      <c r="P51" s="161" t="n">
        <v>48.75</v>
      </c>
      <c r="Q51" s="161" t="n">
        <v>56.75</v>
      </c>
      <c r="R51" s="161" t="n">
        <v>48.25</v>
      </c>
      <c r="S51" s="161" t="n">
        <v>40</v>
      </c>
      <c r="T51" s="161" t="n">
        <v>40</v>
      </c>
      <c r="U51" s="161" t="n">
        <v>39</v>
      </c>
      <c r="V51" s="161" t="n">
        <v>41</v>
      </c>
      <c r="W51" s="199" t="n">
        <v>39.9223529411765</v>
      </c>
      <c r="X51" s="199" t="n">
        <v>44.9598039215686</v>
      </c>
      <c r="Y51" s="199" t="n">
        <v>44.8358724832215</v>
      </c>
      <c r="Z51" s="199" t="n">
        <v>45.8067058823529</v>
      </c>
      <c r="AA51" s="199" t="n">
        <v>46.4589803921569</v>
      </c>
      <c r="AB51" s="199" t="n">
        <v>47.0059375</v>
      </c>
      <c r="AC51" s="169" t="n">
        <v>45.2199051391863</v>
      </c>
      <c r="AF51" s="136"/>
      <c r="AG51" s="136" t="n">
        <v>34.5</v>
      </c>
      <c r="AH51" s="136" t="n">
        <v>34.15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29.39</v>
      </c>
      <c r="D52" s="199" t="n">
        <v>30.5</v>
      </c>
      <c r="E52" s="171" t="n">
        <v>29.99</v>
      </c>
      <c r="F52" s="171" t="n">
        <v>30.75</v>
      </c>
      <c r="G52" s="161" t="n">
        <v>31</v>
      </c>
      <c r="H52" s="161" t="n">
        <v>30.5</v>
      </c>
      <c r="I52" s="171" t="n">
        <v>30.875</v>
      </c>
      <c r="J52" s="161" t="n">
        <v>30.25</v>
      </c>
      <c r="K52" s="161" t="n">
        <v>31.5</v>
      </c>
      <c r="L52" s="161" t="n">
        <v>33</v>
      </c>
      <c r="M52" s="161" t="n">
        <v>42</v>
      </c>
      <c r="N52" s="161" t="n">
        <v>35.5</v>
      </c>
      <c r="O52" s="171" t="n">
        <v>54.8333333333333</v>
      </c>
      <c r="P52" s="161" t="n">
        <v>54</v>
      </c>
      <c r="Q52" s="161" t="n">
        <v>62.5</v>
      </c>
      <c r="R52" s="161" t="n">
        <v>48</v>
      </c>
      <c r="S52" s="171" t="n">
        <v>36.3333333333333</v>
      </c>
      <c r="T52" s="161" t="n">
        <v>37.5</v>
      </c>
      <c r="U52" s="161" t="n">
        <v>35.5</v>
      </c>
      <c r="V52" s="161" t="n">
        <v>36</v>
      </c>
      <c r="W52" s="199" t="n">
        <v>39.3637254901961</v>
      </c>
      <c r="X52" s="199" t="n">
        <v>42.0490196078431</v>
      </c>
      <c r="Y52" s="199" t="n">
        <v>41.7462751677852</v>
      </c>
      <c r="Z52" s="199" t="n">
        <v>42.8453725490196</v>
      </c>
      <c r="AA52" s="199" t="n">
        <v>43.6551568627451</v>
      </c>
      <c r="AB52" s="199" t="n">
        <v>44.53703125</v>
      </c>
      <c r="AC52" s="169" t="n">
        <v>42.6662184154176</v>
      </c>
      <c r="AF52" s="136"/>
      <c r="AG52" s="136" t="n">
        <v>31</v>
      </c>
      <c r="AH52" s="136" t="n">
        <v>30.5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30.39</v>
      </c>
      <c r="D53" s="199" t="n">
        <v>31.5</v>
      </c>
      <c r="E53" s="199" t="n">
        <v>30.99</v>
      </c>
      <c r="F53" s="161" t="n">
        <v>32.125</v>
      </c>
      <c r="G53" s="199" t="n">
        <v>32.5</v>
      </c>
      <c r="H53" s="199" t="n">
        <v>31.75</v>
      </c>
      <c r="I53" s="161" t="n">
        <v>32.5</v>
      </c>
      <c r="J53" s="199" t="n">
        <v>31.5</v>
      </c>
      <c r="K53" s="199" t="n">
        <v>33.5</v>
      </c>
      <c r="L53" s="199" t="n">
        <v>36</v>
      </c>
      <c r="M53" s="199" t="n">
        <v>47</v>
      </c>
      <c r="N53" s="199" t="n">
        <v>38.8333333333333</v>
      </c>
      <c r="O53" s="161" t="n">
        <v>62.8333333333333</v>
      </c>
      <c r="P53" s="199" t="n">
        <v>61</v>
      </c>
      <c r="Q53" s="199" t="n">
        <v>72.5</v>
      </c>
      <c r="R53" s="199" t="n">
        <v>55</v>
      </c>
      <c r="S53" s="161" t="n">
        <v>38.5</v>
      </c>
      <c r="T53" s="199" t="n">
        <v>40</v>
      </c>
      <c r="U53" s="199" t="n">
        <v>37.5</v>
      </c>
      <c r="V53" s="199" t="n">
        <v>38</v>
      </c>
      <c r="W53" s="199" t="n">
        <v>43.0803921568627</v>
      </c>
      <c r="X53" s="199" t="n">
        <v>45.3843137254902</v>
      </c>
      <c r="Y53" s="199" t="n">
        <v>44.9418456375839</v>
      </c>
      <c r="Z53" s="199" t="n">
        <v>46.1445882352941</v>
      </c>
      <c r="AA53" s="199" t="n">
        <v>46.8161470588235</v>
      </c>
      <c r="AB53" s="199" t="n">
        <v>47.5231640625</v>
      </c>
      <c r="AC53" s="169" t="n">
        <v>45.8877901498929</v>
      </c>
      <c r="AF53" s="136"/>
      <c r="AG53" s="136" t="n">
        <v>32.5</v>
      </c>
      <c r="AH53" s="136" t="n">
        <v>31.75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43.179997177124</v>
      </c>
      <c r="D56" s="199" t="n">
        <v>54.0499992370606</v>
      </c>
      <c r="E56" s="199" t="n">
        <v>49.0556739662789</v>
      </c>
      <c r="F56" s="161" t="n">
        <v>62.4949955749512</v>
      </c>
      <c r="G56" s="199" t="n">
        <v>62.3999957275391</v>
      </c>
      <c r="H56" s="199" t="n">
        <v>62.5899954223633</v>
      </c>
      <c r="I56" s="161" t="n">
        <v>59.5016581726074</v>
      </c>
      <c r="J56" s="199" t="n">
        <v>61.1490528869629</v>
      </c>
      <c r="K56" s="199" t="n">
        <v>57.854263458252</v>
      </c>
      <c r="L56" s="199" t="n">
        <v>58.6592942810059</v>
      </c>
      <c r="M56" s="199" t="n">
        <v>59.7243882751465</v>
      </c>
      <c r="N56" s="199" t="n">
        <v>58.7459820048014</v>
      </c>
      <c r="O56" s="161" t="n">
        <v>49.5263810710164</v>
      </c>
      <c r="P56" s="199" t="n">
        <v>48.9831565616406</v>
      </c>
      <c r="Q56" s="199" t="n">
        <v>49.7784109495845</v>
      </c>
      <c r="R56" s="199" t="n">
        <v>49.817575701824</v>
      </c>
      <c r="S56" s="161" t="n">
        <v>59.6771127921253</v>
      </c>
      <c r="T56" s="199" t="n">
        <v>54.6201311997201</v>
      </c>
      <c r="U56" s="199" t="n">
        <v>60.1667310779307</v>
      </c>
      <c r="V56" s="199" t="n">
        <v>64.2444760987252</v>
      </c>
      <c r="W56" s="199" t="n">
        <v>57.4288376366854</v>
      </c>
      <c r="X56" s="199" t="n">
        <v>51.4497422684157</v>
      </c>
      <c r="Y56" s="199" t="n">
        <v>52.3431634272361</v>
      </c>
      <c r="Z56" s="199" t="n">
        <v>50.8774495636776</v>
      </c>
      <c r="AA56" s="199" t="n">
        <v>48.2622049726343</v>
      </c>
      <c r="AB56" s="199" t="n">
        <v>51.0667269500905</v>
      </c>
      <c r="AC56" s="169" t="n">
        <v>50.6433285848279</v>
      </c>
      <c r="AF56" s="136"/>
      <c r="AG56" s="136" t="n">
        <v>62.3999957275391</v>
      </c>
      <c r="AH56" s="136" t="n">
        <v>62.5899954223633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tr">
        <f aca="false">C8</f>
        <v>Nov 01</v>
      </c>
      <c r="D66" s="205" t="str">
        <f aca="false">D8</f>
        <v>Dec 01</v>
      </c>
      <c r="E66" s="205" t="str">
        <f aca="false">E8</f>
        <v>2001 Total</v>
      </c>
      <c r="F66" s="205" t="str">
        <f aca="false">F8</f>
        <v>Jan-Feb '02</v>
      </c>
      <c r="G66" s="205" t="n">
        <f aca="false">G8</f>
        <v>37257</v>
      </c>
      <c r="H66" s="205" t="n">
        <f aca="false">H8</f>
        <v>37288</v>
      </c>
      <c r="I66" s="205" t="str">
        <f aca="false">I8</f>
        <v>Mar-Apr '02</v>
      </c>
      <c r="J66" s="205" t="n">
        <f aca="false">J8</f>
        <v>37316</v>
      </c>
      <c r="K66" s="205" t="n">
        <f aca="false">K8</f>
        <v>37347</v>
      </c>
      <c r="L66" s="205" t="n">
        <f aca="false">L8</f>
        <v>37377</v>
      </c>
      <c r="M66" s="205" t="n">
        <f aca="false">M8</f>
        <v>37408</v>
      </c>
      <c r="N66" s="205" t="s">
        <v>168</v>
      </c>
      <c r="O66" s="205" t="str">
        <f aca="false">O8</f>
        <v>Q3-02</v>
      </c>
      <c r="P66" s="205" t="n">
        <f aca="false">P8</f>
        <v>37438</v>
      </c>
      <c r="Q66" s="205" t="n">
        <f aca="false">Q8</f>
        <v>37469</v>
      </c>
      <c r="R66" s="205" t="n">
        <f aca="false">R8</f>
        <v>37500</v>
      </c>
      <c r="S66" s="205" t="str">
        <f aca="false">S8</f>
        <v>Q4-02</v>
      </c>
      <c r="T66" s="205" t="n">
        <f aca="false">T8</f>
        <v>37530</v>
      </c>
      <c r="U66" s="205" t="n">
        <f aca="false">U8</f>
        <v>37561</v>
      </c>
      <c r="V66" s="205" t="n">
        <f aca="false">V8</f>
        <v>37591</v>
      </c>
      <c r="W66" s="205" t="str">
        <f aca="false">W8</f>
        <v>2002</v>
      </c>
      <c r="X66" s="205" t="str">
        <f aca="false">X8</f>
        <v>2003</v>
      </c>
      <c r="Y66" s="205" t="str">
        <f aca="false">Y8</f>
        <v>2004</v>
      </c>
      <c r="Z66" s="205" t="str">
        <f aca="false">Z8</f>
        <v>2005</v>
      </c>
      <c r="AA66" s="205" t="str">
        <f aca="false">AA8</f>
        <v>2006-2009</v>
      </c>
      <c r="AB66" s="205" t="str">
        <f aca="false">AB8</f>
        <v>&gt; =2010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f aca="false">(C9/(VLOOKUP(C$7,'[6]Gas Curve Summary'!$A$7:$L179,4)))*1000</f>
        <v>9674.36577054146</v>
      </c>
      <c r="D67" s="207" t="n">
        <f aca="false">(D9/(VLOOKUP(D$7,'[6]Gas Curve Summary'!$A$7:$L179,4)))*1000</f>
        <v>12775.7352941176</v>
      </c>
      <c r="E67" s="207" t="n">
        <f aca="false">AVERAGE(C67:D67)</f>
        <v>11225.0505323296</v>
      </c>
      <c r="F67" s="207" t="n">
        <f aca="false">AVERAGE(G67,H67)</f>
        <v>11774.191226848</v>
      </c>
      <c r="G67" s="208" t="n">
        <f aca="false">(G9/(VLOOKUP(G$7,'[6]Gas Curve Summary'!$A$7:$L179,4)))*1000</f>
        <v>11697.1713810316</v>
      </c>
      <c r="H67" s="207" t="n">
        <f aca="false">(H9/(VLOOKUP(H$7,'[6]Gas Curve Summary'!$A$7:$L179,4)))*1000</f>
        <v>11851.2110726644</v>
      </c>
      <c r="I67" s="207" t="e">
        <f aca="false">(I9/(VLOOKUP(I$7,'[6]Gas Curve Summary'!$A$7:$L179,4)))*1000</f>
        <v>#VALUE!</v>
      </c>
      <c r="J67" s="207" t="n">
        <f aca="false">(J9/(VLOOKUP(J$7,'[6]Gas Curve Summary'!$A$7:$L179,4)))*1000</f>
        <v>12509.4055680963</v>
      </c>
      <c r="K67" s="207" t="n">
        <f aca="false">(K9/(VLOOKUP(K$7,'[6]Gas Curve Summary'!$A$7:$L179,4)))*1000</f>
        <v>11068.7022900763</v>
      </c>
      <c r="L67" s="207" t="n">
        <f aca="false">(L9/(VLOOKUP(L$7,'[6]Gas Curve Summary'!$A$7:$L179,4)))*1000</f>
        <v>10169.4915254237</v>
      </c>
      <c r="M67" s="207" t="n">
        <f aca="false">(M9/(VLOOKUP(M$7,'[6]Gas Curve Summary'!$A$7:$L179,4)))*1000</f>
        <v>10740.7407407407</v>
      </c>
      <c r="N67" s="207" t="n">
        <f aca="false">AVERAGE(K67:M67)</f>
        <v>10659.6448520803</v>
      </c>
      <c r="O67" s="207" t="n">
        <f aca="false">AVERAGE(P67:R67)</f>
        <v>16893.235422268</v>
      </c>
      <c r="P67" s="207" t="n">
        <f aca="false">(P9/(VLOOKUP(P$7,'[6]Gas Curve Summary'!$A$7:$L179,4)))*1000</f>
        <v>16213.1941856131</v>
      </c>
      <c r="Q67" s="207" t="n">
        <f aca="false">(Q9/(VLOOKUP(Q$7,'[6]Gas Curve Summary'!$A$7:$L179,4)))*1000</f>
        <v>18715.5963302752</v>
      </c>
      <c r="R67" s="207" t="n">
        <f aca="false">(R9/(VLOOKUP(R$7,'[6]Gas Curve Summary'!$A$7:$L179,4)))*1000</f>
        <v>15750.9157509158</v>
      </c>
      <c r="S67" s="207" t="n">
        <f aca="false">AVERAGE(T67:V67)</f>
        <v>11356.2567603061</v>
      </c>
      <c r="T67" s="207" t="n">
        <f aca="false">(T9/(VLOOKUP(T$7,'[6]Gas Curve Summary'!$A$7:$L179,4)))*1000</f>
        <v>13242.7843803056</v>
      </c>
      <c r="U67" s="207" t="n">
        <f aca="false">(U9/(VLOOKUP(U$7,'[6]Gas Curve Summary'!$A$7:$L179,4)))*1000</f>
        <v>11044.776119403</v>
      </c>
      <c r="V67" s="207" t="n">
        <f aca="false">(V9/(VLOOKUP(V$7,'[6]Gas Curve Summary'!$A$7:$L179,4)))*1000</f>
        <v>9781.20978120978</v>
      </c>
      <c r="W67" s="209" t="n">
        <f aca="false">AVERAGE(G67,H67,J67,N67,O67,S67)</f>
        <v>12494.4875094078</v>
      </c>
      <c r="X67" s="207" t="n">
        <f aca="false">X9/AVERAGE('[6]Gas Curve Summary'!$D$31:$D$42)*1000</f>
        <v>11676.1670264436</v>
      </c>
      <c r="Y67" s="207" t="n">
        <f aca="false">Y9/AVERAGE('[6]Gas Curve Summary'!$D$43:$D$54)*1000</f>
        <v>11188.8626340773</v>
      </c>
      <c r="Z67" s="207" t="n">
        <f aca="false">Z9/AVERAGE('[6]Gas Curve Summary'!$D$55:$D$66)*1000</f>
        <v>10811.390147714</v>
      </c>
      <c r="AA67" s="207" t="n">
        <f aca="false">AA9/AVERAGE('[6]Gas Curve Summary'!$D$67:$D$114)*1000</f>
        <v>10412.2291495401</v>
      </c>
      <c r="AB67" s="207" t="n">
        <f aca="false">AB9/AVERAGE('[6]Gas Curve Summary'!$D$115:$D$124)*1000</f>
        <v>10309.9916609698</v>
      </c>
      <c r="AC67" s="210" t="n">
        <f aca="false">AVERAGE(E67,W67,X67,Y67,Z67,AA67,AB67)</f>
        <v>11159.7398086403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f aca="false">(C10/(VLOOKUP(C$7,'[6]Gas Curve Summary'!$A$7:$L180,6)))*1000</f>
        <v>10119.370591427</v>
      </c>
      <c r="D68" s="207" t="n">
        <f aca="false">(D10/(VLOOKUP(D$7,'[6]Gas Curve Summary'!$A$7:$L180,6)))*1000</f>
        <v>13031.4232902033</v>
      </c>
      <c r="E68" s="211" t="n">
        <f aca="false">AVERAGE(C68:D68)</f>
        <v>11575.3969408152</v>
      </c>
      <c r="F68" s="207" t="n">
        <f aca="false">AVERAGE(G68,H68)</f>
        <v>11866.4383561644</v>
      </c>
      <c r="G68" s="207" t="n">
        <f aca="false">(G10/(VLOOKUP(G$7,'[6]Gas Curve Summary'!$A$7:$L180,6)))*1000</f>
        <v>12037.6712328767</v>
      </c>
      <c r="H68" s="207" t="n">
        <f aca="false">(H10/(VLOOKUP(H$7,'[6]Gas Curve Summary'!$A$7:$L180,6)))*1000</f>
        <v>11695.2054794521</v>
      </c>
      <c r="I68" s="207" t="e">
        <f aca="false">(I10/(VLOOKUP(I$7,'[6]Gas Curve Summary'!$A$7:$L180,6)))*1000</f>
        <v>#VALUE!</v>
      </c>
      <c r="J68" s="207" t="n">
        <f aca="false">(J10/(VLOOKUP(J$7,'[6]Gas Curve Summary'!$A$7:$L180,6)))*1000</f>
        <v>11757.4257425743</v>
      </c>
      <c r="K68" s="207" t="n">
        <f aca="false">(K10/(VLOOKUP(K$7,'[6]Gas Curve Summary'!$A$7:$L180,6)))*1000</f>
        <v>11231.884057971</v>
      </c>
      <c r="L68" s="207" t="n">
        <f aca="false">(L10/(VLOOKUP(L$7,'[6]Gas Curve Summary'!$A$7:$L180,6)))*1000</f>
        <v>10554.5617173524</v>
      </c>
      <c r="M68" s="207" t="n">
        <f aca="false">(M10/(VLOOKUP(M$7,'[6]Gas Curve Summary'!$A$7:$L180,6)))*1000</f>
        <v>11091.5492957746</v>
      </c>
      <c r="N68" s="207" t="n">
        <f aca="false">AVERAGE(K68:M68)</f>
        <v>10959.331690366</v>
      </c>
      <c r="O68" s="207" t="n">
        <f aca="false">AVERAGE(P68:R68)</f>
        <v>15787.7457159043</v>
      </c>
      <c r="P68" s="207" t="n">
        <f aca="false">(P10/(VLOOKUP(P$7,'[6]Gas Curve Summary'!$A$7:$L180,6)))*1000</f>
        <v>15181.194906954</v>
      </c>
      <c r="Q68" s="207" t="n">
        <f aca="false">(Q10/(VLOOKUP(Q$7,'[6]Gas Curve Summary'!$A$7:$L180,6)))*1000</f>
        <v>17230.2737520129</v>
      </c>
      <c r="R68" s="207" t="n">
        <f aca="false">(R10/(VLOOKUP(R$7,'[6]Gas Curve Summary'!$A$7:$L180,6)))*1000</f>
        <v>14951.768488746</v>
      </c>
      <c r="S68" s="207" t="n">
        <f aca="false">AVERAGE(T68:V68)</f>
        <v>11254.8080001814</v>
      </c>
      <c r="T68" s="207" t="n">
        <f aca="false">(T10/(VLOOKUP(T$7,'[6]Gas Curve Summary'!$A$7:$L180,6)))*1000</f>
        <v>12460.0638977636</v>
      </c>
      <c r="U68" s="207" t="n">
        <f aca="false">(U10/(VLOOKUP(U$7,'[6]Gas Curve Summary'!$A$7:$L180,6)))*1000</f>
        <v>10850.4398826979</v>
      </c>
      <c r="V68" s="207" t="n">
        <f aca="false">(V10/(VLOOKUP(V$7,'[6]Gas Curve Summary'!$A$7:$L180,6)))*1000</f>
        <v>10453.9202200825</v>
      </c>
      <c r="W68" s="211" t="n">
        <f aca="false">AVERAGE(G68,H68,J68,N68,O68,S68)</f>
        <v>12248.6979768924</v>
      </c>
      <c r="X68" s="207" t="n">
        <f aca="false">X10/AVERAGE('[6]Gas Curve Summary'!$F$31:$F$42)*1000</f>
        <v>11727.8334649251</v>
      </c>
      <c r="Y68" s="207" t="n">
        <f aca="false">Y10/AVERAGE('[6]Gas Curve Summary'!$F$43:$F$54)*1000</f>
        <v>11031.1586925412</v>
      </c>
      <c r="Z68" s="207" t="n">
        <f aca="false">Z10/AVERAGE('[6]Gas Curve Summary'!$F$55:$F$66)*1000</f>
        <v>10846.5679186362</v>
      </c>
      <c r="AA68" s="207" t="n">
        <f aca="false">AA10/AVERAGE('[6]Gas Curve Summary'!$F$67:$F$114)*1000</f>
        <v>10775.6572144261</v>
      </c>
      <c r="AB68" s="207" t="n">
        <f aca="false">AB10/AVERAGE('[6]Gas Curve Summary'!$F$115:$F$124)*1000</f>
        <v>10966.5473267475</v>
      </c>
      <c r="AC68" s="210" t="n">
        <f aca="false">AVERAGE(E68,W68,X68,Y68,Z68,AA68,AB68)</f>
        <v>11310.2656478548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f aca="false">(C11/(VLOOKUP(C$7,'[6]Gas Curve Summary'!$A$7:$L181,8)))*1000</f>
        <v>9939.65369449683</v>
      </c>
      <c r="D69" s="207" t="n">
        <f aca="false">(D11/(VLOOKUP(D$7,'[6]Gas Curve Summary'!$A$7:$L181,8)))*1000</f>
        <v>12299.4652406417</v>
      </c>
      <c r="E69" s="211" t="n">
        <f aca="false">AVERAGE(C69:D69)</f>
        <v>11119.5594675693</v>
      </c>
      <c r="F69" s="207" t="n">
        <f aca="false">AVERAGE(G69,H69)</f>
        <v>11657.0299500832</v>
      </c>
      <c r="G69" s="207" t="n">
        <f aca="false">(G11/(VLOOKUP(G$7,'[6]Gas Curve Summary'!$A$7:$L181,8)))*1000</f>
        <v>11750</v>
      </c>
      <c r="H69" s="207" t="n">
        <f aca="false">(H11/(VLOOKUP(H$7,'[6]Gas Curve Summary'!$A$7:$L181,8)))*1000</f>
        <v>11564.0599001664</v>
      </c>
      <c r="I69" s="207" t="e">
        <f aca="false">(I11/(VLOOKUP(I$7,'[6]Gas Curve Summary'!$A$7:$L181,8)))*1000</f>
        <v>#VALUE!</v>
      </c>
      <c r="J69" s="207" t="n">
        <f aca="false">(J11/(VLOOKUP(J$7,'[6]Gas Curve Summary'!$A$7:$L181,8)))*1000</f>
        <v>11552.8372409106</v>
      </c>
      <c r="K69" s="207" t="n">
        <f aca="false">(K11/(VLOOKUP(K$7,'[6]Gas Curve Summary'!$A$7:$L181,8)))*1000</f>
        <v>10836.1774744027</v>
      </c>
      <c r="L69" s="207" t="n">
        <f aca="false">(L11/(VLOOKUP(L$7,'[6]Gas Curve Summary'!$A$7:$L181,8)))*1000</f>
        <v>10482.5291181364</v>
      </c>
      <c r="M69" s="207" t="n">
        <f aca="false">(M11/(VLOOKUP(M$7,'[6]Gas Curve Summary'!$A$7:$L181,8)))*1000</f>
        <v>12025.3164556962</v>
      </c>
      <c r="N69" s="207" t="n">
        <f aca="false">AVERAGE(K69:M69)</f>
        <v>11114.6743494118</v>
      </c>
      <c r="O69" s="207" t="n">
        <f aca="false">AVERAGE(P69:R69)</f>
        <v>15343.4001494864</v>
      </c>
      <c r="P69" s="207" t="n">
        <f aca="false">(P11/(VLOOKUP(P$7,'[6]Gas Curve Summary'!$A$7:$L181,8)))*1000</f>
        <v>14910.6872540115</v>
      </c>
      <c r="Q69" s="207" t="n">
        <f aca="false">(Q11/(VLOOKUP(Q$7,'[6]Gas Curve Summary'!$A$7:$L181,8)))*1000</f>
        <v>16542.4739195231</v>
      </c>
      <c r="R69" s="207" t="n">
        <f aca="false">(R11/(VLOOKUP(R$7,'[6]Gas Curve Summary'!$A$7:$L181,8)))*1000</f>
        <v>14577.0392749245</v>
      </c>
      <c r="S69" s="207" t="n">
        <f aca="false">AVERAGE(T69:V69)</f>
        <v>11369.740895629</v>
      </c>
      <c r="T69" s="207" t="n">
        <f aca="false">(T11/(VLOOKUP(T$7,'[6]Gas Curve Summary'!$A$7:$L181,8)))*1000</f>
        <v>12084.5921450151</v>
      </c>
      <c r="U69" s="207" t="n">
        <f aca="false">(U11/(VLOOKUP(U$7,'[6]Gas Curve Summary'!$A$7:$L181,8)))*1000</f>
        <v>11310.3448275862</v>
      </c>
      <c r="V69" s="207" t="n">
        <f aca="false">(V11/(VLOOKUP(V$7,'[6]Gas Curve Summary'!$A$7:$L181,8)))*1000</f>
        <v>10714.2857142857</v>
      </c>
      <c r="W69" s="211" t="n">
        <f aca="false">AVERAGE(G69,H69,J69,N69,O69,S69)</f>
        <v>12115.7854226007</v>
      </c>
      <c r="X69" s="207" t="n">
        <f aca="false">X11/AVERAGE('[6]Gas Curve Summary'!$H$31:$H$42)*1000</f>
        <v>11154.8506710241</v>
      </c>
      <c r="Y69" s="207" t="n">
        <f aca="false">Y11/AVERAGE('[6]Gas Curve Summary'!$H$43:$H$54)*1000</f>
        <v>10514.6427176884</v>
      </c>
      <c r="Z69" s="207" t="n">
        <f aca="false">Z11/AVERAGE('[6]Gas Curve Summary'!$H$55:$H$66)*1000</f>
        <v>10400.1878060232</v>
      </c>
      <c r="AA69" s="207" t="n">
        <f aca="false">AA11/AVERAGE('[6]Gas Curve Summary'!$H$67:$H$114)*1000</f>
        <v>9972.3438458447</v>
      </c>
      <c r="AB69" s="207" t="n">
        <f aca="false">AB11/AVERAGE('[6]Gas Curve Summary'!$H$115:$H$124)*1000</f>
        <v>9648.72415587896</v>
      </c>
      <c r="AC69" s="210" t="n">
        <f aca="false">AVERAGE(E69,W69,X69,Y69,Z69,AA69,AB69)</f>
        <v>10703.7277266613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f aca="false">(C12/(VLOOKUP(C$7,'[6]Gas Curve Summary'!$A$7:$L182,12)))*1000</f>
        <v>7572.70275323545</v>
      </c>
      <c r="D70" s="207" t="n">
        <f aca="false">(D12/(VLOOKUP(D$7,'[6]Gas Curve Summary'!$A$7:$L182,12)))*1000</f>
        <v>12292.1100917431</v>
      </c>
      <c r="E70" s="211" t="n">
        <f aca="false">AVERAGE(C70:D70)</f>
        <v>9932.40642248928</v>
      </c>
      <c r="F70" s="207" t="n">
        <f aca="false">AVERAGE(G70,H70)</f>
        <v>11313.6636416652</v>
      </c>
      <c r="G70" s="207" t="n">
        <f aca="false">(G12/(VLOOKUP(G$7,'[6]Gas Curve Summary'!$A$7:$L182,12)))*1000</f>
        <v>11375.2122241087</v>
      </c>
      <c r="H70" s="207" t="n">
        <f aca="false">(H12/(VLOOKUP(H$7,'[6]Gas Curve Summary'!$A$7:$L182,12)))*1000</f>
        <v>11252.1150592217</v>
      </c>
      <c r="I70" s="207" t="e">
        <f aca="false">(I12/(VLOOKUP(I$7,'[6]Gas Curve Summary'!$A$7:$L182,12)))*1000</f>
        <v>#DIV/0!</v>
      </c>
      <c r="J70" s="207" t="n">
        <f aca="false">(J12/(VLOOKUP(J$7,'[6]Gas Curve Summary'!$A$7:$L182,12)))*1000</f>
        <v>11337.7117179399</v>
      </c>
      <c r="K70" s="207" t="n">
        <f aca="false">(K12/(VLOOKUP(K$7,'[6]Gas Curve Summary'!$A$7:$L182,12)))*1000</f>
        <v>10817.7172061329</v>
      </c>
      <c r="L70" s="207" t="n">
        <f aca="false">(L12/(VLOOKUP(L$7,'[6]Gas Curve Summary'!$A$7:$L182,12)))*1000</f>
        <v>10500</v>
      </c>
      <c r="M70" s="207" t="n">
        <f aca="false">(M12/(VLOOKUP(M$7,'[6]Gas Curve Summary'!$A$7:$L182,12)))*1000</f>
        <v>12337.6623376623</v>
      </c>
      <c r="N70" s="207" t="n">
        <f aca="false">AVERAGE(K70:M70)</f>
        <v>11218.4598479317</v>
      </c>
      <c r="O70" s="207" t="n">
        <f aca="false">AVERAGE(P70:R70)</f>
        <v>15341.6101497527</v>
      </c>
      <c r="P70" s="207" t="n">
        <f aca="false">(P12/(VLOOKUP(P$7,'[6]Gas Curve Summary'!$A$7:$L182,12)))*1000</f>
        <v>14871.8730933496</v>
      </c>
      <c r="Q70" s="207" t="n">
        <f aca="false">(Q12/(VLOOKUP(Q$7,'[6]Gas Curve Summary'!$A$7:$L182,12)))*1000</f>
        <v>16641.6791604198</v>
      </c>
      <c r="R70" s="207" t="n">
        <f aca="false">(R12/(VLOOKUP(R$7,'[6]Gas Curve Summary'!$A$7:$L182,12)))*1000</f>
        <v>14511.2781954887</v>
      </c>
      <c r="S70" s="207" t="n">
        <f aca="false">AVERAGE(T70:V70)</f>
        <v>11633.1325142424</v>
      </c>
      <c r="T70" s="207" t="n">
        <f aca="false">(T12/(VLOOKUP(T$7,'[6]Gas Curve Summary'!$A$7:$L182,12)))*1000</f>
        <v>12598.4251968504</v>
      </c>
      <c r="U70" s="207" t="n">
        <f aca="false">(U12/(VLOOKUP(U$7,'[6]Gas Curve Summary'!$A$7:$L182,12)))*1000</f>
        <v>11174.7851002865</v>
      </c>
      <c r="V70" s="207" t="n">
        <f aca="false">(V12/(VLOOKUP(V$7,'[6]Gas Curve Summary'!$A$7:$L182,12)))*1000</f>
        <v>11126.1872455902</v>
      </c>
      <c r="W70" s="211" t="n">
        <f aca="false">AVERAGE(G70,H70,J70,N70,O70,S70)</f>
        <v>12026.3735855328</v>
      </c>
      <c r="X70" s="207" t="n">
        <f aca="false">X12/AVERAGE('[6]Gas Curve Summary'!$L$31:$L$42)*1000</f>
        <v>11506.5154359158</v>
      </c>
      <c r="Y70" s="207" t="n">
        <f aca="false">Y12/AVERAGE('[6]Gas Curve Summary'!$L$43:$L$54)*1000</f>
        <v>10854.3401533977</v>
      </c>
      <c r="Z70" s="207" t="n">
        <f aca="false">Z12/AVERAGE('[6]Gas Curve Summary'!$L$55:$L$66)*1000</f>
        <v>10784.5327986998</v>
      </c>
      <c r="AA70" s="207" t="n">
        <f aca="false">AA12/AVERAGE('[6]Gas Curve Summary'!$L$67:$L$114)*1000</f>
        <v>10313.8627096745</v>
      </c>
      <c r="AB70" s="207" t="n">
        <f aca="false">AB12/AVERAGE('[6]Gas Curve Summary'!$L$115:$L$124)*1000</f>
        <v>9936.77316111799</v>
      </c>
      <c r="AC70" s="210" t="n">
        <f aca="false">AVERAGE(E70,W70,X70,Y70,Z70,AA70,AB70)</f>
        <v>10764.9720381183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f aca="false">(C13/(VLOOKUP(C$7,'[6]Gas Curve Summary'!$A$7:$L183,12)))*1000</f>
        <v>10240.8563782337</v>
      </c>
      <c r="D71" s="207" t="n">
        <f aca="false">(D13/(VLOOKUP(D$7,'[6]Gas Curve Summary'!$A$7:$L183,12)))*1000</f>
        <v>11926.6055045872</v>
      </c>
      <c r="E71" s="211" t="n">
        <f aca="false">AVERAGE(C71:D71)</f>
        <v>11083.7309414104</v>
      </c>
      <c r="F71" s="207" t="n">
        <f aca="false">AVERAGE(G71,H71)</f>
        <v>11313.6636416652</v>
      </c>
      <c r="G71" s="207" t="n">
        <f aca="false">(G13/(VLOOKUP(G$7,'[6]Gas Curve Summary'!$A$7:$L183,12)))*1000</f>
        <v>11375.2122241087</v>
      </c>
      <c r="H71" s="207" t="n">
        <f aca="false">(H13/(VLOOKUP(H$7,'[6]Gas Curve Summary'!$A$7:$L183,12)))*1000</f>
        <v>11252.1150592217</v>
      </c>
      <c r="I71" s="207" t="e">
        <f aca="false">(I13/(VLOOKUP(I$7,'[6]Gas Curve Summary'!$A$7:$L183,12)))*1000</f>
        <v>#DIV/0!</v>
      </c>
      <c r="J71" s="207" t="n">
        <f aca="false">(J13/(VLOOKUP(J$7,'[6]Gas Curve Summary'!$A$7:$L183,12)))*1000</f>
        <v>11337.7117179399</v>
      </c>
      <c r="K71" s="207" t="n">
        <f aca="false">(K13/(VLOOKUP(K$7,'[6]Gas Curve Summary'!$A$7:$L183,12)))*1000</f>
        <v>10817.7172061329</v>
      </c>
      <c r="L71" s="207" t="n">
        <f aca="false">(L13/(VLOOKUP(L$7,'[6]Gas Curve Summary'!$A$7:$L183,12)))*1000</f>
        <v>11083.3333333333</v>
      </c>
      <c r="M71" s="207" t="n">
        <f aca="false">(M13/(VLOOKUP(M$7,'[6]Gas Curve Summary'!$A$7:$L183,12)))*1000</f>
        <v>12743.5064935065</v>
      </c>
      <c r="N71" s="207" t="n">
        <f aca="false">AVERAGE(K71:M71)</f>
        <v>11548.1856776576</v>
      </c>
      <c r="O71" s="207" t="n">
        <f aca="false">AVERAGE(P71:R71)</f>
        <v>15466.5476809871</v>
      </c>
      <c r="P71" s="207" t="n">
        <f aca="false">(P13/(VLOOKUP(P$7,'[6]Gas Curve Summary'!$A$7:$L183,12)))*1000</f>
        <v>14871.8730933496</v>
      </c>
      <c r="Q71" s="207" t="n">
        <f aca="false">(Q13/(VLOOKUP(Q$7,'[6]Gas Curve Summary'!$A$7:$L183,12)))*1000</f>
        <v>17016.4917541229</v>
      </c>
      <c r="R71" s="207" t="n">
        <f aca="false">(R13/(VLOOKUP(R$7,'[6]Gas Curve Summary'!$A$7:$L183,12)))*1000</f>
        <v>14511.2781954887</v>
      </c>
      <c r="S71" s="207" t="n">
        <f aca="false">AVERAGE(T71:V71)</f>
        <v>11633.1325142424</v>
      </c>
      <c r="T71" s="207" t="n">
        <f aca="false">(T13/(VLOOKUP(T$7,'[6]Gas Curve Summary'!$A$7:$L183,12)))*1000</f>
        <v>12598.4251968504</v>
      </c>
      <c r="U71" s="207" t="n">
        <f aca="false">(U13/(VLOOKUP(U$7,'[6]Gas Curve Summary'!$A$7:$L183,12)))*1000</f>
        <v>11174.7851002865</v>
      </c>
      <c r="V71" s="207" t="n">
        <f aca="false">(V13/(VLOOKUP(V$7,'[6]Gas Curve Summary'!$A$7:$L183,12)))*1000</f>
        <v>11126.1872455902</v>
      </c>
      <c r="W71" s="211" t="n">
        <f aca="false">AVERAGE(G71,H71,J71,N71,O71,S71)</f>
        <v>12102.1508123595</v>
      </c>
      <c r="X71" s="207" t="n">
        <f aca="false">X13/AVERAGE('[6]Gas Curve Summary'!$L$31:$L$42)*1000</f>
        <v>11840.355683159</v>
      </c>
      <c r="Y71" s="207" t="n">
        <f aca="false">Y13/AVERAGE('[6]Gas Curve Summary'!$L$43:$L$54)*1000</f>
        <v>11119.7782328957</v>
      </c>
      <c r="Z71" s="207" t="n">
        <f aca="false">Z13/AVERAGE('[6]Gas Curve Summary'!$L$55:$L$66)*1000</f>
        <v>11085.6200582482</v>
      </c>
      <c r="AA71" s="207" t="n">
        <f aca="false">AA13/AVERAGE('[6]Gas Curve Summary'!$L$67:$L$114)*1000</f>
        <v>10602.0303262505</v>
      </c>
      <c r="AB71" s="207" t="n">
        <f aca="false">AB13/AVERAGE('[6]Gas Curve Summary'!$L$115:$L$124)*1000</f>
        <v>10208.2518948031</v>
      </c>
      <c r="AC71" s="210" t="n">
        <f aca="false">AVERAGE(E71,W71,X71,Y71,Z71,AA71,AB71)</f>
        <v>11148.8454213038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f aca="false">(C14/(VLOOKUP(C$7,'[6]Gas Curve Summary'!$A$7:$L184,10)))*1000</f>
        <v>10629.0354138133</v>
      </c>
      <c r="D72" s="207" t="n">
        <f aca="false">(D14/(VLOOKUP(D$7,'[6]Gas Curve Summary'!$A$7:$L184,10)))*1000</f>
        <v>12075.8483033932</v>
      </c>
      <c r="E72" s="211" t="n">
        <f aca="false">AVERAGE(C72:D72)</f>
        <v>11352.4418586033</v>
      </c>
      <c r="F72" s="207" t="n">
        <f aca="false">AVERAGE(G72,H72)</f>
        <v>11142.1257322897</v>
      </c>
      <c r="G72" s="207" t="n">
        <f aca="false">(G14/(VLOOKUP(G$7,'[6]Gas Curve Summary'!$A$7:$L184,10)))*1000</f>
        <v>11293.2604735883</v>
      </c>
      <c r="H72" s="207" t="n">
        <f aca="false">(H14/(VLOOKUP(H$7,'[6]Gas Curve Summary'!$A$7:$L184,10)))*1000</f>
        <v>10990.990990991</v>
      </c>
      <c r="I72" s="207" t="e">
        <f aca="false">(I14/(VLOOKUP(I$7,'[6]Gas Curve Summary'!$A$7:$L184,10)))*1000</f>
        <v>#VALUE!</v>
      </c>
      <c r="J72" s="207" t="n">
        <f aca="false">(J14/(VLOOKUP(J$7,'[6]Gas Curve Summary'!$A$7:$L184,10)))*1000</f>
        <v>11078.2865583456</v>
      </c>
      <c r="K72" s="207" t="n">
        <f aca="false">(K14/(VLOOKUP(K$7,'[6]Gas Curve Summary'!$A$7:$L184,10)))*1000</f>
        <v>12162.1621621622</v>
      </c>
      <c r="L72" s="207" t="n">
        <f aca="false">(L14/(VLOOKUP(L$7,'[6]Gas Curve Summary'!$A$7:$L184,10)))*1000</f>
        <v>12571.4285714286</v>
      </c>
      <c r="M72" s="207" t="n">
        <f aca="false">(M14/(VLOOKUP(M$7,'[6]Gas Curve Summary'!$A$7:$L184,10)))*1000</f>
        <v>15823.9700374532</v>
      </c>
      <c r="N72" s="207" t="n">
        <f aca="false">AVERAGE(K72:M72)</f>
        <v>13519.1869236813</v>
      </c>
      <c r="O72" s="207" t="n">
        <f aca="false">AVERAGE(P72:R72)</f>
        <v>19730.5682771493</v>
      </c>
      <c r="P72" s="207" t="n">
        <f aca="false">(P14/(VLOOKUP(P$7,'[6]Gas Curve Summary'!$A$7:$L184,10)))*1000</f>
        <v>19579.4053662074</v>
      </c>
      <c r="Q72" s="207" t="n">
        <f aca="false">(Q14/(VLOOKUP(Q$7,'[6]Gas Curve Summary'!$A$7:$L184,10)))*1000</f>
        <v>22500</v>
      </c>
      <c r="R72" s="207" t="n">
        <f aca="false">(R14/(VLOOKUP(R$7,'[6]Gas Curve Summary'!$A$7:$L184,10)))*1000</f>
        <v>17112.2994652406</v>
      </c>
      <c r="S72" s="207" t="n">
        <f aca="false">AVERAGE(T72:V72)</f>
        <v>11726.4229904818</v>
      </c>
      <c r="T72" s="207" t="n">
        <f aca="false">(T14/(VLOOKUP(T$7,'[6]Gas Curve Summary'!$A$7:$L184,10)))*1000</f>
        <v>13181.0193321617</v>
      </c>
      <c r="U72" s="207" t="n">
        <f aca="false">(U14/(VLOOKUP(U$7,'[6]Gas Curve Summary'!$A$7:$L184,10)))*1000</f>
        <v>11251.9809825674</v>
      </c>
      <c r="V72" s="207" t="n">
        <f aca="false">(V14/(VLOOKUP(V$7,'[6]Gas Curve Summary'!$A$7:$L184,10)))*1000</f>
        <v>10746.2686567164</v>
      </c>
      <c r="W72" s="211" t="n">
        <f aca="false">AVERAGE(G72,H72,J72,N72,O72,S72)</f>
        <v>13056.4527023729</v>
      </c>
      <c r="X72" s="207" t="n">
        <f aca="false">X14/AVERAGE('[6]Gas Curve Summary'!$J$31:$J$42)*1000</f>
        <v>12711.9512845222</v>
      </c>
      <c r="Y72" s="207" t="n">
        <f aca="false">Y14/AVERAGE('[6]Gas Curve Summary'!$J$43:$J$54)*1000</f>
        <v>11755.0140788446</v>
      </c>
      <c r="Z72" s="207" t="n">
        <f aca="false">Z14/AVERAGE('[6]Gas Curve Summary'!$J$55:$J$66)*1000</f>
        <v>11674.2830675577</v>
      </c>
      <c r="AA72" s="207" t="n">
        <f aca="false">AA14/AVERAGE('[6]Gas Curve Summary'!$J$67:$J$114)*1000</f>
        <v>11098.1275541796</v>
      </c>
      <c r="AB72" s="207" t="n">
        <f aca="false">AB14/AVERAGE('[6]Gas Curve Summary'!$J$115:$J$124)*1000</f>
        <v>10710.2049727961</v>
      </c>
      <c r="AC72" s="210" t="n">
        <f aca="false">AVERAGE(E72,W72,X72,Y72,Z72,AA72,AB72)</f>
        <v>11765.4965026966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f aca="false">(C15/(VLOOKUP(C$7,'[6]Gas Curve Summary'!$A$7:$L185,10)))*1000</f>
        <v>11000.7826257093</v>
      </c>
      <c r="D73" s="212" t="n">
        <f aca="false">(D15/(VLOOKUP(D$7,'[6]Gas Curve Summary'!$A$7:$L185,10)))*1000</f>
        <v>12475.0499001996</v>
      </c>
      <c r="E73" s="213" t="n">
        <f aca="false">AVERAGE(C73:D73)</f>
        <v>11737.9162629544</v>
      </c>
      <c r="F73" s="212" t="n">
        <f aca="false">AVERAGE(G73,H73)</f>
        <v>11640.5750012307</v>
      </c>
      <c r="G73" s="212" t="n">
        <f aca="false">(G15/(VLOOKUP(G$7,'[6]Gas Curve Summary'!$A$7:$L185,10)))*1000</f>
        <v>11839.70856102</v>
      </c>
      <c r="H73" s="212" t="n">
        <f aca="false">(H15/(VLOOKUP(H$7,'[6]Gas Curve Summary'!$A$7:$L185,10)))*1000</f>
        <v>11441.4414414414</v>
      </c>
      <c r="I73" s="212" t="e">
        <f aca="false">(I15/(VLOOKUP(I$7,'[6]Gas Curve Summary'!$A$7:$L185,10)))*1000</f>
        <v>#VALUE!</v>
      </c>
      <c r="J73" s="212" t="n">
        <f aca="false">(J15/(VLOOKUP(J$7,'[6]Gas Curve Summary'!$A$7:$L185,10)))*1000</f>
        <v>11539.88183161</v>
      </c>
      <c r="K73" s="212" t="n">
        <f aca="false">(K15/(VLOOKUP(K$7,'[6]Gas Curve Summary'!$A$7:$L185,10)))*1000</f>
        <v>12934.3629343629</v>
      </c>
      <c r="L73" s="212" t="n">
        <f aca="false">(L15/(VLOOKUP(L$7,'[6]Gas Curve Summary'!$A$7:$L185,10)))*1000</f>
        <v>13714.2857142857</v>
      </c>
      <c r="M73" s="212" t="n">
        <f aca="false">(M15/(VLOOKUP(M$7,'[6]Gas Curve Summary'!$A$7:$L185,10)))*1000</f>
        <v>17696.6292134831</v>
      </c>
      <c r="N73" s="212" t="n">
        <f aca="false">AVERAGE(K73:M73)</f>
        <v>14781.7592873773</v>
      </c>
      <c r="O73" s="212" t="n">
        <f aca="false">AVERAGE(P73:R73)</f>
        <v>22598.9160469602</v>
      </c>
      <c r="P73" s="212" t="n">
        <f aca="false">(P15/(VLOOKUP(P$7,'[6]Gas Curve Summary'!$A$7:$L185,10)))*1000</f>
        <v>22117.4764321972</v>
      </c>
      <c r="Q73" s="212" t="n">
        <f aca="false">(Q15/(VLOOKUP(Q$7,'[6]Gas Curve Summary'!$A$7:$L185,10)))*1000</f>
        <v>26071.4285714286</v>
      </c>
      <c r="R73" s="212" t="n">
        <f aca="false">(R15/(VLOOKUP(R$7,'[6]Gas Curve Summary'!$A$7:$L185,10)))*1000</f>
        <v>19607.8431372549</v>
      </c>
      <c r="S73" s="212" t="n">
        <f aca="false">AVERAGE(T73:V73)</f>
        <v>12429.6443135053</v>
      </c>
      <c r="T73" s="212" t="n">
        <f aca="false">(T15/(VLOOKUP(T$7,'[6]Gas Curve Summary'!$A$7:$L185,10)))*1000</f>
        <v>14059.7539543058</v>
      </c>
      <c r="U73" s="212" t="n">
        <f aca="false">(U15/(VLOOKUP(U$7,'[6]Gas Curve Summary'!$A$7:$L185,10)))*1000</f>
        <v>11885.8954041204</v>
      </c>
      <c r="V73" s="212" t="n">
        <f aca="false">(V15/(VLOOKUP(V$7,'[6]Gas Curve Summary'!$A$7:$L185,10)))*1000</f>
        <v>11343.2835820896</v>
      </c>
      <c r="W73" s="213" t="n">
        <f aca="false">AVERAGE(G73,H73,J73,N73,O73,S73)</f>
        <v>14105.2252469857</v>
      </c>
      <c r="X73" s="212" t="n">
        <f aca="false">X15/AVERAGE('[6]Gas Curve Summary'!$J$31:$J$42)*1000</f>
        <v>13708.4042400508</v>
      </c>
      <c r="Y73" s="212" t="n">
        <f aca="false">Y15/AVERAGE('[6]Gas Curve Summary'!$J$43:$J$54)*1000</f>
        <v>12645.351799708</v>
      </c>
      <c r="Z73" s="212" t="n">
        <f aca="false">Z15/AVERAGE('[6]Gas Curve Summary'!$J$55:$J$66)*1000</f>
        <v>12564.9599682393</v>
      </c>
      <c r="AA73" s="212" t="n">
        <f aca="false">AA15/AVERAGE('[6]Gas Curve Summary'!$J$67:$J$114)*1000</f>
        <v>11896.693498452</v>
      </c>
      <c r="AB73" s="212" t="n">
        <f aca="false">AB15/AVERAGE('[6]Gas Curve Summary'!$J$115:$J$124)*1000</f>
        <v>11425.9263697809</v>
      </c>
      <c r="AC73" s="214" t="n">
        <f aca="false">AVERAGE(E73,W73,X73,Y73,Z73,AA73,AB73)</f>
        <v>12583.496769453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f aca="false">C67-C107</f>
        <v>52.0636122680789</v>
      </c>
      <c r="D87" s="207" t="n">
        <f aca="false">D67-D107</f>
        <v>93.2535422928286</v>
      </c>
      <c r="E87" s="211" t="n">
        <f aca="false">E67-E107</f>
        <v>72.6585772804538</v>
      </c>
      <c r="F87" s="207" t="n">
        <f aca="false">F67-F107</f>
        <v>24.3106037827165</v>
      </c>
      <c r="G87" s="207" t="n">
        <f aca="false">G67-G107</f>
        <v>40.4253492855842</v>
      </c>
      <c r="H87" s="207" t="n">
        <f aca="false">H67-H107</f>
        <v>8.19585827985065</v>
      </c>
      <c r="I87" s="207" t="e">
        <f aca="false">I67-I107</f>
        <v>#N/A</v>
      </c>
      <c r="J87" s="207" t="n">
        <f aca="false">J67-J107</f>
        <v>18.797003107582</v>
      </c>
      <c r="K87" s="207" t="n">
        <f aca="false">K67-K107</f>
        <v>157.523117028863</v>
      </c>
      <c r="L87" s="207" t="n">
        <f aca="false">L67-L107</f>
        <v>-30.7351462800852</v>
      </c>
      <c r="M87" s="207" t="n">
        <f aca="false">M67-M107</f>
        <v>339.552033459911</v>
      </c>
      <c r="N87" s="207" t="n">
        <f aca="false">N67-N107</f>
        <v>155.446668069562</v>
      </c>
      <c r="O87" s="207" t="n">
        <f aca="false">O67-O107</f>
        <v>67.8301108068808</v>
      </c>
      <c r="P87" s="207" t="n">
        <f aca="false">P67-P107</f>
        <v>138.427830472936</v>
      </c>
      <c r="Q87" s="207" t="n">
        <f aca="false">Q67-Q107</f>
        <v>-55.1066509540651</v>
      </c>
      <c r="R87" s="207" t="n">
        <f aca="false">R67-R107</f>
        <v>120.169152901777</v>
      </c>
      <c r="S87" s="207" t="n">
        <f aca="false">S67-S107</f>
        <v>-8.32585384247977</v>
      </c>
      <c r="T87" s="207" t="n">
        <f aca="false">T67-T107</f>
        <v>-72.3402356042661</v>
      </c>
      <c r="U87" s="207" t="n">
        <f aca="false">U67-U107</f>
        <v>19.7463220251557</v>
      </c>
      <c r="V87" s="207" t="n">
        <f aca="false">V67-V107</f>
        <v>27.6163520516711</v>
      </c>
      <c r="W87" s="211" t="n">
        <f aca="false">W67-W107</f>
        <v>47.0615226178306</v>
      </c>
      <c r="X87" s="207" t="n">
        <f aca="false">X67-X107</f>
        <v>29.217548146531</v>
      </c>
      <c r="Y87" s="207" t="n">
        <f aca="false">Y67-Y107</f>
        <v>24.2237791004354</v>
      </c>
      <c r="Z87" s="215" t="n">
        <f aca="false">Z67-Z107</f>
        <v>29.5233124252154</v>
      </c>
      <c r="AA87" s="215" t="n">
        <f aca="false">AA67-AA107</f>
        <v>58.3022305344311</v>
      </c>
      <c r="AB87" s="207" t="n">
        <f aca="false">AB67-AB107</f>
        <v>85.5630970554594</v>
      </c>
      <c r="AC87" s="220" t="n">
        <f aca="false">AC67-AC107</f>
        <v>49.5071524514788</v>
      </c>
    </row>
    <row r="88" customFormat="false" ht="11.25" hidden="false" customHeight="false" outlineLevel="0" collapsed="false">
      <c r="A88" s="166" t="s">
        <v>179</v>
      </c>
      <c r="B88" s="167"/>
      <c r="C88" s="207" t="n">
        <f aca="false">C68-C108</f>
        <v>-103.997106167482</v>
      </c>
      <c r="D88" s="207" t="n">
        <f aca="false">D68-D108</f>
        <v>95.6434736895662</v>
      </c>
      <c r="E88" s="211" t="n">
        <f aca="false">E68-E108</f>
        <v>-4.17681623895805</v>
      </c>
      <c r="F88" s="207" t="n">
        <f aca="false">F68-F108</f>
        <v>55.7450893846271</v>
      </c>
      <c r="G88" s="207" t="n">
        <f aca="false">G68-G108</f>
        <v>43.795765030507</v>
      </c>
      <c r="H88" s="207" t="n">
        <f aca="false">H68-H108</f>
        <v>67.6944137387454</v>
      </c>
      <c r="I88" s="207" t="e">
        <f aca="false">I68-I108</f>
        <v>#N/A</v>
      </c>
      <c r="J88" s="207" t="n">
        <f aca="false">J68-J108</f>
        <v>37.2988479672786</v>
      </c>
      <c r="K88" s="207" t="n">
        <f aca="false">K68-K108</f>
        <v>288.217032495591</v>
      </c>
      <c r="L88" s="207" t="n">
        <f aca="false">L68-L108</f>
        <v>100.982695382181</v>
      </c>
      <c r="M88" s="207" t="n">
        <f aca="false">M68-M108</f>
        <v>453.251423434223</v>
      </c>
      <c r="N88" s="207" t="n">
        <f aca="false">N68-N108</f>
        <v>280.81705043733</v>
      </c>
      <c r="O88" s="207" t="n">
        <f aca="false">O68-O108</f>
        <v>263.898735111352</v>
      </c>
      <c r="P88" s="207" t="n">
        <f aca="false">P68-P108</f>
        <v>318.51316220437</v>
      </c>
      <c r="Q88" s="207" t="n">
        <f aca="false">Q68-Q108</f>
        <v>175.763073020211</v>
      </c>
      <c r="R88" s="207" t="n">
        <f aca="false">R68-R108</f>
        <v>297.419970109471</v>
      </c>
      <c r="S88" s="207" t="n">
        <f aca="false">S68-S108</f>
        <v>85.0131081082309</v>
      </c>
      <c r="T88" s="207" t="n">
        <f aca="false">T68-T108</f>
        <v>114.3848854179</v>
      </c>
      <c r="U88" s="207" t="n">
        <f aca="false">U68-U108</f>
        <v>66.4119025172422</v>
      </c>
      <c r="V88" s="207" t="n">
        <f aca="false">V68-V108</f>
        <v>74.2425363895509</v>
      </c>
      <c r="W88" s="211" t="n">
        <f aca="false">W68-W108</f>
        <v>129.752986732239</v>
      </c>
      <c r="X88" s="207" t="n">
        <f aca="false">X68-X108</f>
        <v>66.2125599293449</v>
      </c>
      <c r="Y88" s="207" t="n">
        <f aca="false">Y68-Y108</f>
        <v>34.0309590734742</v>
      </c>
      <c r="Z88" s="207" t="n">
        <f aca="false">Z68-Z108</f>
        <v>35.9534997200062</v>
      </c>
      <c r="AA88" s="207" t="n">
        <f aca="false">AA68-AA108</f>
        <v>63.6824306717426</v>
      </c>
      <c r="AB88" s="207" t="n">
        <f aca="false">AB68-AB108</f>
        <v>88.8192257025767</v>
      </c>
      <c r="AC88" s="210" t="n">
        <f aca="false">AC68-AC108</f>
        <v>59.1821207986341</v>
      </c>
    </row>
    <row r="89" customFormat="false" ht="11.25" hidden="false" customHeight="false" outlineLevel="0" collapsed="false">
      <c r="A89" s="166" t="s">
        <v>77</v>
      </c>
      <c r="B89" s="136"/>
      <c r="C89" s="207" t="n">
        <f aca="false">C69-C109</f>
        <v>-190.639465112296</v>
      </c>
      <c r="D89" s="207" t="n">
        <f aca="false">D69-D109</f>
        <v>87.0758601107355</v>
      </c>
      <c r="E89" s="211" t="n">
        <f aca="false">E69-E109</f>
        <v>-51.78180250078</v>
      </c>
      <c r="F89" s="207" t="n">
        <f aca="false">F69-F109</f>
        <v>72.9387467105207</v>
      </c>
      <c r="G89" s="207" t="n">
        <f aca="false">G69-G109</f>
        <v>68.5258308654175</v>
      </c>
      <c r="H89" s="207" t="n">
        <f aca="false">H69-H109</f>
        <v>77.3516625556258</v>
      </c>
      <c r="I89" s="207" t="e">
        <f aca="false">I69-I109</f>
        <v>#N/A</v>
      </c>
      <c r="J89" s="207" t="n">
        <f aca="false">J69-J109</f>
        <v>-100.415609525311</v>
      </c>
      <c r="K89" s="207" t="n">
        <f aca="false">K69-K109</f>
        <v>153.135751657104</v>
      </c>
      <c r="L89" s="207" t="n">
        <f aca="false">L69-L109</f>
        <v>178.309294780209</v>
      </c>
      <c r="M89" s="207" t="n">
        <f aca="false">M69-M109</f>
        <v>231.399633846422</v>
      </c>
      <c r="N89" s="207" t="n">
        <f aca="false">N69-N109</f>
        <v>187.614893427912</v>
      </c>
      <c r="O89" s="207" t="n">
        <f aca="false">O69-O109</f>
        <v>163.741082374901</v>
      </c>
      <c r="P89" s="207" t="n">
        <f aca="false">P69-P109</f>
        <v>165.178271975576</v>
      </c>
      <c r="Q89" s="207" t="n">
        <f aca="false">Q69-Q109</f>
        <v>156.291457167034</v>
      </c>
      <c r="R89" s="207" t="n">
        <f aca="false">R69-R109</f>
        <v>169.753517982101</v>
      </c>
      <c r="S89" s="207" t="n">
        <f aca="false">S69-S109</f>
        <v>180.483209393919</v>
      </c>
      <c r="T89" s="207" t="n">
        <f aca="false">T69-T109</f>
        <v>30.0848074889036</v>
      </c>
      <c r="U89" s="207" t="n">
        <f aca="false">U69-U109</f>
        <v>239.491365428397</v>
      </c>
      <c r="V89" s="207" t="n">
        <f aca="false">V69-V109</f>
        <v>271.87345526446</v>
      </c>
      <c r="W89" s="211" t="n">
        <f aca="false">W69-W109</f>
        <v>96.2168448487428</v>
      </c>
      <c r="X89" s="207" t="n">
        <f aca="false">X69-X109</f>
        <v>61.153131428382</v>
      </c>
      <c r="Y89" s="207" t="n">
        <f aca="false">Y69-Y109</f>
        <v>-52.0960408550855</v>
      </c>
      <c r="Z89" s="207" t="n">
        <f aca="false">Z69-Z109</f>
        <v>-52.2203834006377</v>
      </c>
      <c r="AA89" s="207" t="n">
        <f aca="false">AA69-AA109</f>
        <v>-21.438835508734</v>
      </c>
      <c r="AB89" s="207" t="n">
        <f aca="false">AB69-AB109</f>
        <v>-3.37359565326915</v>
      </c>
      <c r="AC89" s="210" t="n">
        <f aca="false">AC69-AC109</f>
        <v>-3.3629545201984</v>
      </c>
    </row>
    <row r="90" customFormat="false" ht="11.25" hidden="false" customHeight="false" outlineLevel="0" collapsed="false">
      <c r="A90" s="166" t="s">
        <v>181</v>
      </c>
      <c r="B90" s="136"/>
      <c r="C90" s="207" t="n">
        <f aca="false">C70-C110</f>
        <v>421.944719462603</v>
      </c>
      <c r="D90" s="207" t="n">
        <f aca="false">D70-D110</f>
        <v>67.2925734949422</v>
      </c>
      <c r="E90" s="211" t="n">
        <f aca="false">E70-E110</f>
        <v>244.618646478772</v>
      </c>
      <c r="F90" s="207" t="n">
        <f aca="false">F70-F110</f>
        <v>-271.1653330763</v>
      </c>
      <c r="G90" s="207" t="n">
        <f aca="false">G70-G110</f>
        <v>-303.866990515578</v>
      </c>
      <c r="H90" s="207" t="n">
        <f aca="false">H70-H110</f>
        <v>-238.46367563702</v>
      </c>
      <c r="I90" s="207" t="e">
        <f aca="false">I70-I110</f>
        <v>#N/A</v>
      </c>
      <c r="J90" s="207" t="n">
        <f aca="false">J70-J110</f>
        <v>280.019410247545</v>
      </c>
      <c r="K90" s="207" t="n">
        <f aca="false">K70-K110</f>
        <v>80.4835233462709</v>
      </c>
      <c r="L90" s="207" t="n">
        <f aca="false">L70-L110</f>
        <v>76.4394440767701</v>
      </c>
      <c r="M90" s="207" t="n">
        <f aca="false">M70-M110</f>
        <v>87.5011513309382</v>
      </c>
      <c r="N90" s="207" t="n">
        <f aca="false">N70-N110</f>
        <v>81.474706251327</v>
      </c>
      <c r="O90" s="207" t="n">
        <f aca="false">O70-O110</f>
        <v>96.8856720135536</v>
      </c>
      <c r="P90" s="207" t="n">
        <f aca="false">P70-P110</f>
        <v>99.1458206223306</v>
      </c>
      <c r="Q90" s="207" t="n">
        <f aca="false">Q70-Q110</f>
        <v>109.060751125777</v>
      </c>
      <c r="R90" s="207" t="n">
        <f aca="false">R70-R110</f>
        <v>82.4504442925518</v>
      </c>
      <c r="S90" s="207" t="n">
        <f aca="false">S70-S110</f>
        <v>44.2055175408441</v>
      </c>
      <c r="T90" s="207" t="n">
        <f aca="false">T70-T110</f>
        <v>49.4055890072577</v>
      </c>
      <c r="U90" s="207" t="n">
        <f aca="false">U70-U110</f>
        <v>35.1107215376051</v>
      </c>
      <c r="V90" s="207" t="n">
        <f aca="false">V70-V110</f>
        <v>48.1002420776658</v>
      </c>
      <c r="W90" s="211" t="n">
        <f aca="false">W70-W110</f>
        <v>-6.62422668322506</v>
      </c>
      <c r="X90" s="207" t="n">
        <f aca="false">X70-X110</f>
        <v>24.3005213197885</v>
      </c>
      <c r="Y90" s="207" t="n">
        <f aca="false">Y70-Y110</f>
        <v>17.3236732682799</v>
      </c>
      <c r="Z90" s="207" t="n">
        <f aca="false">Z70-Z110</f>
        <v>22.3651165558258</v>
      </c>
      <c r="AA90" s="207" t="n">
        <f aca="false">AA70-AA110</f>
        <v>49.0282993397741</v>
      </c>
      <c r="AB90" s="207" t="n">
        <f aca="false">AB70-AB110</f>
        <v>71.6020073961645</v>
      </c>
      <c r="AC90" s="210" t="n">
        <f aca="false">AC70-AC110</f>
        <v>60.3734339536259</v>
      </c>
    </row>
    <row r="91" customFormat="false" ht="11.25" hidden="false" customHeight="false" outlineLevel="0" collapsed="false">
      <c r="A91" s="166" t="s">
        <v>78</v>
      </c>
      <c r="B91" s="167"/>
      <c r="C91" s="207" t="n">
        <f aca="false">C71-C111</f>
        <v>-148.974130240853</v>
      </c>
      <c r="D91" s="207" t="n">
        <f aca="false">D71-D111</f>
        <v>65.2916359740175</v>
      </c>
      <c r="E91" s="211" t="n">
        <f aca="false">E71-E111</f>
        <v>-41.8412471334159</v>
      </c>
      <c r="F91" s="207" t="n">
        <f aca="false">F71-F111</f>
        <v>-271.1653330763</v>
      </c>
      <c r="G91" s="207" t="n">
        <f aca="false">G71-G111</f>
        <v>-303.866990515578</v>
      </c>
      <c r="H91" s="207" t="n">
        <f aca="false">H71-H111</f>
        <v>-238.46367563702</v>
      </c>
      <c r="I91" s="207" t="e">
        <f aca="false">I71-I111</f>
        <v>#N/A</v>
      </c>
      <c r="J91" s="207" t="n">
        <f aca="false">J71-J111</f>
        <v>280.019410247545</v>
      </c>
      <c r="K91" s="207" t="n">
        <f aca="false">K71-K111</f>
        <v>80.4835233462709</v>
      </c>
      <c r="L91" s="207" t="n">
        <f aca="false">L71-L111</f>
        <v>80.686079858815</v>
      </c>
      <c r="M91" s="207" t="n">
        <f aca="false">M71-M111</f>
        <v>90.3794786773506</v>
      </c>
      <c r="N91" s="207" t="n">
        <f aca="false">N71-N111</f>
        <v>83.8496939608103</v>
      </c>
      <c r="O91" s="207" t="n">
        <f aca="false">O71-O111</f>
        <v>97.704446421405</v>
      </c>
      <c r="P91" s="207" t="n">
        <f aca="false">P71-P111</f>
        <v>99.1458206223306</v>
      </c>
      <c r="Q91" s="207" t="n">
        <f aca="false">Q71-Q111</f>
        <v>111.517074349333</v>
      </c>
      <c r="R91" s="207" t="n">
        <f aca="false">R71-R111</f>
        <v>82.4504442925518</v>
      </c>
      <c r="S91" s="207" t="n">
        <f aca="false">S71-S111</f>
        <v>44.2055175408441</v>
      </c>
      <c r="T91" s="207" t="n">
        <f aca="false">T71-T111</f>
        <v>49.4055890072577</v>
      </c>
      <c r="U91" s="207" t="n">
        <f aca="false">U71-U111</f>
        <v>35.1107215376051</v>
      </c>
      <c r="V91" s="207" t="n">
        <f aca="false">V71-V111</f>
        <v>48.1002420776658</v>
      </c>
      <c r="W91" s="211" t="n">
        <f aca="false">W71-W111</f>
        <v>-6.091932997002</v>
      </c>
      <c r="X91" s="207" t="n">
        <f aca="false">X71-X111</f>
        <v>31.1001769027498</v>
      </c>
      <c r="Y91" s="207" t="n">
        <f aca="false">Y71-Y111</f>
        <v>22.0189086520077</v>
      </c>
      <c r="Z91" s="207" t="n">
        <f aca="false">Z71-Z111</f>
        <v>28.0981699692038</v>
      </c>
      <c r="AA91" s="207" t="n">
        <f aca="false">AA71-AA111</f>
        <v>55.3557513108972</v>
      </c>
      <c r="AB91" s="207" t="n">
        <f aca="false">AB71-AB111</f>
        <v>78.0985608951178</v>
      </c>
      <c r="AC91" s="210" t="n">
        <f aca="false">AC71-AC111</f>
        <v>23.8197696570787</v>
      </c>
    </row>
    <row r="92" customFormat="false" ht="11.25" hidden="false" customHeight="false" outlineLevel="0" collapsed="false">
      <c r="A92" s="166" t="s">
        <v>183</v>
      </c>
      <c r="B92" s="136"/>
      <c r="C92" s="207" t="n">
        <f aca="false">C72-C112</f>
        <v>-244.570534142045</v>
      </c>
      <c r="D92" s="207" t="n">
        <f aca="false">D72-D112</f>
        <v>20.5123350137656</v>
      </c>
      <c r="E92" s="211" t="n">
        <f aca="false">E72-E112</f>
        <v>-112.029099564139</v>
      </c>
      <c r="F92" s="207" t="n">
        <f aca="false">F72-F112</f>
        <v>122.038810364009</v>
      </c>
      <c r="G92" s="207" t="n">
        <f aca="false">G72-G112</f>
        <v>138.168713962579</v>
      </c>
      <c r="H92" s="207" t="n">
        <f aca="false">H72-H112</f>
        <v>105.908906765439</v>
      </c>
      <c r="I92" s="207" t="e">
        <f aca="false">I72-I112</f>
        <v>#N/A</v>
      </c>
      <c r="J92" s="207" t="n">
        <f aca="false">J72-J112</f>
        <v>-14.4893859154508</v>
      </c>
      <c r="K92" s="207" t="n">
        <f aca="false">K72-K112</f>
        <v>32.7821082538048</v>
      </c>
      <c r="L92" s="207" t="n">
        <f aca="false">L72-L112</f>
        <v>33.4346504559271</v>
      </c>
      <c r="M92" s="207" t="n">
        <f aca="false">M72-M112</f>
        <v>134.765704244368</v>
      </c>
      <c r="N92" s="207" t="n">
        <f aca="false">N72-N112</f>
        <v>66.9941543180321</v>
      </c>
      <c r="O92" s="207" t="n">
        <f aca="false">O72-O112</f>
        <v>102.723923597459</v>
      </c>
      <c r="P92" s="207" t="n">
        <f aca="false">P72-P112</f>
        <v>49.5681148511576</v>
      </c>
      <c r="Q92" s="207" t="n">
        <f aca="false">Q72-Q112</f>
        <v>234.235838973993</v>
      </c>
      <c r="R92" s="207" t="n">
        <f aca="false">R72-R112</f>
        <v>24.3678169672312</v>
      </c>
      <c r="S92" s="207" t="n">
        <f aca="false">S72-S112</f>
        <v>-1.69304287946761</v>
      </c>
      <c r="T92" s="207" t="n">
        <f aca="false">T72-T112</f>
        <v>-27.8570327555353</v>
      </c>
      <c r="U92" s="207" t="n">
        <f aca="false">U72-U112</f>
        <v>3.56526647103055</v>
      </c>
      <c r="V92" s="207" t="n">
        <f aca="false">V72-V112</f>
        <v>19.2126376460965</v>
      </c>
      <c r="W92" s="211" t="n">
        <f aca="false">W72-W112</f>
        <v>66.2688783080957</v>
      </c>
      <c r="X92" s="207" t="n">
        <f aca="false">X72-X112</f>
        <v>177.466107303431</v>
      </c>
      <c r="Y92" s="207" t="n">
        <f aca="false">Y72-Y112</f>
        <v>149.692714497176</v>
      </c>
      <c r="Z92" s="207" t="n">
        <f aca="false">Z72-Z112</f>
        <v>140.173443808733</v>
      </c>
      <c r="AA92" s="207" t="n">
        <f aca="false">AA72-AA112</f>
        <v>133.168529712446</v>
      </c>
      <c r="AB92" s="207" t="n">
        <f aca="false">AB72-AB112</f>
        <v>125.555104697167</v>
      </c>
      <c r="AC92" s="210" t="n">
        <f aca="false">AC72-AC112</f>
        <v>97.1850969661282</v>
      </c>
    </row>
    <row r="93" customFormat="false" ht="13.7" hidden="false" customHeight="true" outlineLevel="0" collapsed="false">
      <c r="A93" s="172" t="s">
        <v>184</v>
      </c>
      <c r="B93" s="173"/>
      <c r="C93" s="212" t="n">
        <f aca="false">C73-C113</f>
        <v>-244.570534142047</v>
      </c>
      <c r="D93" s="212" t="n">
        <f aca="false">D73-D113</f>
        <v>24.4570148241055</v>
      </c>
      <c r="E93" s="213" t="n">
        <f aca="false">E73-E113</f>
        <v>-110.05675965897</v>
      </c>
      <c r="F93" s="212" t="n">
        <f aca="false">F73-F113</f>
        <v>127.551866313745</v>
      </c>
      <c r="G93" s="212" t="n">
        <f aca="false">G73-G113</f>
        <v>144.854296896254</v>
      </c>
      <c r="H93" s="212" t="n">
        <f aca="false">H73-H113</f>
        <v>110.249435731233</v>
      </c>
      <c r="I93" s="212" t="e">
        <f aca="false">I73-I113</f>
        <v>#N/A</v>
      </c>
      <c r="J93" s="212" t="n">
        <f aca="false">J73-J113</f>
        <v>-11.273283901508</v>
      </c>
      <c r="K93" s="212" t="n">
        <f aca="false">K73-K113</f>
        <v>34.8635119524588</v>
      </c>
      <c r="L93" s="212" t="n">
        <f aca="false">L73-L113</f>
        <v>36.4741641337387</v>
      </c>
      <c r="M93" s="212" t="n">
        <f aca="false">M73-M113</f>
        <v>139.662459654232</v>
      </c>
      <c r="N93" s="212" t="n">
        <f aca="false">N73-N113</f>
        <v>70.3333785801442</v>
      </c>
      <c r="O93" s="212" t="n">
        <f aca="false">O73-O113</f>
        <v>109.019070933595</v>
      </c>
      <c r="P93" s="212" t="n">
        <f aca="false">P73-P113</f>
        <v>55.9936112207543</v>
      </c>
      <c r="Q93" s="212" t="n">
        <f aca="false">Q73-Q113</f>
        <v>243.142144638405</v>
      </c>
      <c r="R93" s="212" t="n">
        <f aca="false">R73-R113</f>
        <v>27.9214569416217</v>
      </c>
      <c r="S93" s="212" t="n">
        <f aca="false">S73-S113</f>
        <v>-1.88934510481704</v>
      </c>
      <c r="T93" s="212" t="n">
        <f aca="false">T73-T113</f>
        <v>-29.7141682725724</v>
      </c>
      <c r="U93" s="212" t="n">
        <f aca="false">U73-U113</f>
        <v>3.76612655390636</v>
      </c>
      <c r="V93" s="212" t="n">
        <f aca="false">V73-V113</f>
        <v>20.2800064042131</v>
      </c>
      <c r="W93" s="213" t="n">
        <f aca="false">W73-W113</f>
        <v>70.2155921891481</v>
      </c>
      <c r="X93" s="212" t="n">
        <f aca="false">X73-X113</f>
        <v>179.693868779923</v>
      </c>
      <c r="Y93" s="212" t="n">
        <f aca="false">Y73-Y113</f>
        <v>151.672801167306</v>
      </c>
      <c r="Z93" s="212" t="n">
        <f aca="false">Z73-Z113</f>
        <v>142.691060676239</v>
      </c>
      <c r="AA93" s="212" t="n">
        <f aca="false">AA73-AA113</f>
        <v>137.781812545232</v>
      </c>
      <c r="AB93" s="212" t="n">
        <f aca="false">AB73-AB113</f>
        <v>131.593584054761</v>
      </c>
      <c r="AC93" s="214" t="n">
        <f aca="false">AC73-AC113</f>
        <v>100.51313710766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e">
        <f aca="false">A46</f>
        <v>#VALUE!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9622.30215827338</v>
      </c>
      <c r="D107" s="207" t="n">
        <v>12682.4817518248</v>
      </c>
      <c r="E107" s="207" t="n">
        <v>11152.3919550491</v>
      </c>
      <c r="F107" s="215" t="n">
        <v>11749.8806230653</v>
      </c>
      <c r="G107" s="215" t="n">
        <v>11656.746031746</v>
      </c>
      <c r="H107" s="215" t="n">
        <v>11843.0152143845</v>
      </c>
      <c r="I107" s="215" t="e">
        <f aca="false">NA()</f>
        <v>#N/A</v>
      </c>
      <c r="J107" s="215" t="n">
        <v>12490.6085649887</v>
      </c>
      <c r="K107" s="215" t="n">
        <v>10911.1791730475</v>
      </c>
      <c r="L107" s="215" t="n">
        <v>10200.2266717038</v>
      </c>
      <c r="M107" s="215" t="n">
        <v>10401.1887072808</v>
      </c>
      <c r="N107" s="215" t="n">
        <v>10504.1981840107</v>
      </c>
      <c r="O107" s="215" t="n">
        <v>16825.4053114612</v>
      </c>
      <c r="P107" s="215" t="n">
        <v>16074.7663551402</v>
      </c>
      <c r="Q107" s="215" t="n">
        <v>18770.7029812293</v>
      </c>
      <c r="R107" s="215" t="n">
        <v>15630.746598014</v>
      </c>
      <c r="S107" s="215" t="n">
        <v>11364.5826141486</v>
      </c>
      <c r="T107" s="215" t="n">
        <v>13315.1246159099</v>
      </c>
      <c r="U107" s="215" t="n">
        <v>11025.0297973778</v>
      </c>
      <c r="V107" s="215" t="n">
        <v>9753.59342915811</v>
      </c>
      <c r="W107" s="215" t="n">
        <v>12447.42598679</v>
      </c>
      <c r="X107" s="215" t="n">
        <v>11646.9494782971</v>
      </c>
      <c r="Y107" s="215" t="n">
        <v>11164.6388549768</v>
      </c>
      <c r="Z107" s="215" t="n">
        <v>10781.8668352888</v>
      </c>
      <c r="AA107" s="215" t="n">
        <v>10353.9269190056</v>
      </c>
      <c r="AB107" s="215" t="n">
        <v>10224.4285639143</v>
      </c>
      <c r="AC107" s="220" t="n">
        <v>11110.2326561888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10223.3676975945</v>
      </c>
      <c r="D108" s="207" t="n">
        <v>12935.7798165138</v>
      </c>
      <c r="E108" s="211" t="n">
        <v>11579.5737570541</v>
      </c>
      <c r="F108" s="207" t="n">
        <v>11810.6932667798</v>
      </c>
      <c r="G108" s="207" t="n">
        <v>11993.8754678462</v>
      </c>
      <c r="H108" s="207" t="n">
        <v>11627.5110657133</v>
      </c>
      <c r="I108" s="207" t="e">
        <f aca="false">NA()</f>
        <v>#N/A</v>
      </c>
      <c r="J108" s="207" t="n">
        <v>11720.126894607</v>
      </c>
      <c r="K108" s="207" t="n">
        <v>10943.6670254754</v>
      </c>
      <c r="L108" s="207" t="n">
        <v>10453.5790219702</v>
      </c>
      <c r="M108" s="207" t="n">
        <v>10638.2978723404</v>
      </c>
      <c r="N108" s="207" t="n">
        <v>10678.5146399287</v>
      </c>
      <c r="O108" s="207" t="n">
        <v>15523.8469807929</v>
      </c>
      <c r="P108" s="207" t="n">
        <v>14862.6817447496</v>
      </c>
      <c r="Q108" s="207" t="n">
        <v>17054.5106789927</v>
      </c>
      <c r="R108" s="207" t="n">
        <v>14654.3485186365</v>
      </c>
      <c r="S108" s="207" t="n">
        <v>11169.7948920731</v>
      </c>
      <c r="T108" s="207" t="n">
        <v>12345.6790123457</v>
      </c>
      <c r="U108" s="207" t="n">
        <v>10784.0279801807</v>
      </c>
      <c r="V108" s="207" t="n">
        <v>10379.677683693</v>
      </c>
      <c r="W108" s="207" t="n">
        <v>12118.9449901602</v>
      </c>
      <c r="X108" s="207" t="n">
        <v>11661.6209049958</v>
      </c>
      <c r="Y108" s="207" t="n">
        <v>10997.1277334677</v>
      </c>
      <c r="Z108" s="207" t="n">
        <v>10810.6144189162</v>
      </c>
      <c r="AA108" s="207" t="n">
        <v>10711.9747837544</v>
      </c>
      <c r="AB108" s="207" t="n">
        <v>10877.7281010449</v>
      </c>
      <c r="AC108" s="210" t="n">
        <v>11251.0835270562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10130.2931596091</v>
      </c>
      <c r="D109" s="207" t="n">
        <v>12212.389380531</v>
      </c>
      <c r="E109" s="211" t="n">
        <v>11171.3412700701</v>
      </c>
      <c r="F109" s="207" t="n">
        <v>11584.0912033727</v>
      </c>
      <c r="G109" s="207" t="n">
        <v>11681.4741691346</v>
      </c>
      <c r="H109" s="207" t="n">
        <v>11486.7082376108</v>
      </c>
      <c r="I109" s="207" t="e">
        <f aca="false">NA()</f>
        <v>#N/A</v>
      </c>
      <c r="J109" s="207" t="n">
        <v>11653.2528504359</v>
      </c>
      <c r="K109" s="207" t="n">
        <v>10683.0417227456</v>
      </c>
      <c r="L109" s="207" t="n">
        <v>10304.2198233562</v>
      </c>
      <c r="M109" s="207" t="n">
        <v>11793.9168218498</v>
      </c>
      <c r="N109" s="207" t="n">
        <v>10927.0594559839</v>
      </c>
      <c r="O109" s="207" t="n">
        <v>15179.6590671115</v>
      </c>
      <c r="P109" s="207" t="n">
        <v>14745.5089820359</v>
      </c>
      <c r="Q109" s="207" t="n">
        <v>16386.1824623561</v>
      </c>
      <c r="R109" s="207" t="n">
        <v>14407.2857569424</v>
      </c>
      <c r="S109" s="207" t="n">
        <v>11189.2576862351</v>
      </c>
      <c r="T109" s="207" t="n">
        <v>12054.5073375262</v>
      </c>
      <c r="U109" s="207" t="n">
        <v>11070.8534621578</v>
      </c>
      <c r="V109" s="207" t="n">
        <v>10442.4122590213</v>
      </c>
      <c r="W109" s="207" t="n">
        <v>12019.568577752</v>
      </c>
      <c r="X109" s="207" t="n">
        <v>11093.6975395957</v>
      </c>
      <c r="Y109" s="207" t="n">
        <v>10566.7387585435</v>
      </c>
      <c r="Z109" s="207" t="n">
        <v>10452.4081894238</v>
      </c>
      <c r="AA109" s="207" t="n">
        <v>9993.78268135343</v>
      </c>
      <c r="AB109" s="207" t="n">
        <v>9652.09775153223</v>
      </c>
      <c r="AC109" s="210" t="n">
        <v>10707.0906811815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7150.75803377285</v>
      </c>
      <c r="D110" s="207" t="n">
        <v>12224.8175182482</v>
      </c>
      <c r="E110" s="211" t="n">
        <v>9687.78777601051</v>
      </c>
      <c r="F110" s="207" t="n">
        <v>11584.8289747415</v>
      </c>
      <c r="G110" s="207" t="n">
        <v>11679.0792146242</v>
      </c>
      <c r="H110" s="207" t="n">
        <v>11490.5787348587</v>
      </c>
      <c r="I110" s="207" t="e">
        <f aca="false">NA()</f>
        <v>#N/A</v>
      </c>
      <c r="J110" s="207" t="n">
        <v>11057.6923076923</v>
      </c>
      <c r="K110" s="207" t="n">
        <v>10737.2336827866</v>
      </c>
      <c r="L110" s="207" t="n">
        <v>10423.5605559232</v>
      </c>
      <c r="M110" s="207" t="n">
        <v>12250.1611863314</v>
      </c>
      <c r="N110" s="207" t="n">
        <v>11136.9851416804</v>
      </c>
      <c r="O110" s="207" t="n">
        <v>15244.7244777392</v>
      </c>
      <c r="P110" s="207" t="n">
        <v>14772.7272727273</v>
      </c>
      <c r="Q110" s="207" t="n">
        <v>16532.618409294</v>
      </c>
      <c r="R110" s="207" t="n">
        <v>14428.8277511962</v>
      </c>
      <c r="S110" s="207" t="n">
        <v>11588.9269967015</v>
      </c>
      <c r="T110" s="207" t="n">
        <v>12549.0196078431</v>
      </c>
      <c r="U110" s="207" t="n">
        <v>11139.6743787489</v>
      </c>
      <c r="V110" s="207" t="n">
        <v>11078.0870035126</v>
      </c>
      <c r="W110" s="207" t="n">
        <v>12032.9978122161</v>
      </c>
      <c r="X110" s="207" t="n">
        <v>11482.2149145961</v>
      </c>
      <c r="Y110" s="207" t="n">
        <v>10837.0164801294</v>
      </c>
      <c r="Z110" s="207" t="n">
        <v>10762.167682144</v>
      </c>
      <c r="AA110" s="207" t="n">
        <v>10264.8344103348</v>
      </c>
      <c r="AB110" s="207" t="n">
        <v>9865.17115372182</v>
      </c>
      <c r="AC110" s="210" t="n">
        <v>10704.5986041647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10389.8305084746</v>
      </c>
      <c r="D111" s="207" t="n">
        <v>11861.3138686131</v>
      </c>
      <c r="E111" s="211" t="n">
        <v>11125.5721885439</v>
      </c>
      <c r="F111" s="207" t="n">
        <v>11584.8289747415</v>
      </c>
      <c r="G111" s="207" t="n">
        <v>11679.0792146242</v>
      </c>
      <c r="H111" s="207" t="n">
        <v>11490.5787348587</v>
      </c>
      <c r="I111" s="207" t="e">
        <f aca="false">NA()</f>
        <v>#N/A</v>
      </c>
      <c r="J111" s="207" t="n">
        <v>11057.6923076923</v>
      </c>
      <c r="K111" s="207" t="n">
        <v>10737.2336827866</v>
      </c>
      <c r="L111" s="207" t="n">
        <v>11002.6472534745</v>
      </c>
      <c r="M111" s="207" t="n">
        <v>12653.1270148291</v>
      </c>
      <c r="N111" s="207" t="n">
        <v>11464.3359836968</v>
      </c>
      <c r="O111" s="207" t="n">
        <v>15368.8432345657</v>
      </c>
      <c r="P111" s="207" t="n">
        <v>14772.7272727273</v>
      </c>
      <c r="Q111" s="207" t="n">
        <v>16904.9746797736</v>
      </c>
      <c r="R111" s="207" t="n">
        <v>14428.8277511962</v>
      </c>
      <c r="S111" s="207" t="n">
        <v>11588.9269967015</v>
      </c>
      <c r="T111" s="207" t="n">
        <v>12549.0196078431</v>
      </c>
      <c r="U111" s="207" t="n">
        <v>11139.6743787489</v>
      </c>
      <c r="V111" s="207" t="n">
        <v>11078.0870035126</v>
      </c>
      <c r="W111" s="207" t="n">
        <v>12108.2427453565</v>
      </c>
      <c r="X111" s="207" t="n">
        <v>11809.2555062563</v>
      </c>
      <c r="Y111" s="207" t="n">
        <v>11097.7593242437</v>
      </c>
      <c r="Z111" s="207" t="n">
        <v>11057.521888279</v>
      </c>
      <c r="AA111" s="207" t="n">
        <v>10546.6745749396</v>
      </c>
      <c r="AB111" s="207" t="n">
        <v>10130.153333908</v>
      </c>
      <c r="AC111" s="210" t="n">
        <v>11125.0256516467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10873.6059479554</v>
      </c>
      <c r="D112" s="207" t="n">
        <v>12055.3359683794</v>
      </c>
      <c r="E112" s="211" t="n">
        <v>11464.4709581674</v>
      </c>
      <c r="F112" s="207" t="n">
        <v>11020.0869219257</v>
      </c>
      <c r="G112" s="207" t="n">
        <v>11155.0917596258</v>
      </c>
      <c r="H112" s="207" t="n">
        <v>10885.0820842256</v>
      </c>
      <c r="I112" s="207" t="e">
        <f aca="false">NA()</f>
        <v>#N/A</v>
      </c>
      <c r="J112" s="207" t="n">
        <v>11092.7759442611</v>
      </c>
      <c r="K112" s="207" t="n">
        <v>12129.3800539084</v>
      </c>
      <c r="L112" s="207" t="n">
        <v>12537.9939209726</v>
      </c>
      <c r="M112" s="207" t="n">
        <v>15689.2043332088</v>
      </c>
      <c r="N112" s="207" t="n">
        <v>13452.1927693633</v>
      </c>
      <c r="O112" s="207" t="n">
        <v>19627.8443535519</v>
      </c>
      <c r="P112" s="207" t="n">
        <v>19529.8372513562</v>
      </c>
      <c r="Q112" s="207" t="n">
        <v>22265.764161026</v>
      </c>
      <c r="R112" s="207" t="n">
        <v>17087.9316482734</v>
      </c>
      <c r="S112" s="207" t="n">
        <v>11728.1160333613</v>
      </c>
      <c r="T112" s="207" t="n">
        <v>13208.8763649172</v>
      </c>
      <c r="U112" s="207" t="n">
        <v>11248.4157160963</v>
      </c>
      <c r="V112" s="207" t="n">
        <v>10727.0560190703</v>
      </c>
      <c r="W112" s="207" t="n">
        <v>12990.1838240648</v>
      </c>
      <c r="X112" s="207" t="n">
        <v>12534.4851772187</v>
      </c>
      <c r="Y112" s="207" t="n">
        <v>11605.3213643475</v>
      </c>
      <c r="Z112" s="207" t="n">
        <v>11534.109623749</v>
      </c>
      <c r="AA112" s="207" t="n">
        <v>10964.9590244671</v>
      </c>
      <c r="AB112" s="207" t="n">
        <v>10584.649868099</v>
      </c>
      <c r="AC112" s="210" t="n">
        <v>11668.3114057305</v>
      </c>
    </row>
    <row r="113" customFormat="false" ht="12" hidden="false" customHeight="false" outlineLevel="0" collapsed="false">
      <c r="A113" s="187" t="s">
        <v>184</v>
      </c>
      <c r="C113" s="212" t="n">
        <v>11245.3531598513</v>
      </c>
      <c r="D113" s="212" t="n">
        <v>12450.5928853755</v>
      </c>
      <c r="E113" s="213" t="n">
        <v>11847.9730226134</v>
      </c>
      <c r="F113" s="207" t="n">
        <v>11513.023134917</v>
      </c>
      <c r="G113" s="207" t="n">
        <v>11694.8542641238</v>
      </c>
      <c r="H113" s="207" t="n">
        <v>11331.1920057102</v>
      </c>
      <c r="I113" s="207" t="e">
        <f aca="false">NA()</f>
        <v>#N/A</v>
      </c>
      <c r="J113" s="207" t="n">
        <v>11551.1551155116</v>
      </c>
      <c r="K113" s="207" t="n">
        <v>12899.4994224105</v>
      </c>
      <c r="L113" s="207" t="n">
        <v>13677.811550152</v>
      </c>
      <c r="M113" s="207" t="n">
        <v>17556.9667538289</v>
      </c>
      <c r="N113" s="207" t="n">
        <v>14711.4259087971</v>
      </c>
      <c r="O113" s="207" t="n">
        <v>22489.8969760266</v>
      </c>
      <c r="P113" s="207" t="n">
        <v>22061.4828209765</v>
      </c>
      <c r="Q113" s="207" t="n">
        <v>25828.2864267902</v>
      </c>
      <c r="R113" s="207" t="n">
        <v>19579.9216803133</v>
      </c>
      <c r="S113" s="207" t="n">
        <v>12431.5336586101</v>
      </c>
      <c r="T113" s="207" t="n">
        <v>14089.4681225784</v>
      </c>
      <c r="U113" s="207" t="n">
        <v>11882.1292775665</v>
      </c>
      <c r="V113" s="207" t="n">
        <v>11323.0035756853</v>
      </c>
      <c r="W113" s="207" t="n">
        <v>14035.0096547966</v>
      </c>
      <c r="X113" s="207" t="n">
        <v>13528.7103712709</v>
      </c>
      <c r="Y113" s="207" t="n">
        <v>12493.6789985407</v>
      </c>
      <c r="Z113" s="207" t="n">
        <v>12422.268907563</v>
      </c>
      <c r="AA113" s="207" t="n">
        <v>11758.9116859068</v>
      </c>
      <c r="AB113" s="207" t="n">
        <v>11294.3327857262</v>
      </c>
      <c r="AC113" s="210" t="n">
        <v>12482.9836323454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2001-11-08T18:34:59Z</dcterms:modified>
  <cp:revision>0</cp:revision>
  <dc:subject/>
  <dc:title/>
</cp:coreProperties>
</file>