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43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51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53.xml" ContentType="application/vnd.ms-excel.controlproperties+xml"/>
  <Override PartName="/xl/ctrlProps/ctrlProps16.xml" ContentType="application/vnd.ms-excel.controlproperties+xml"/>
  <Override PartName="/xl/ctrlProps/ctrlProps42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44.xml" ContentType="application/vnd.ms-excel.controlproperties+xml"/>
  <Override PartName="/xl/ctrlProps/ctrlProps56.xml" ContentType="application/vnd.ms-excel.controlproperties+xml"/>
  <Override PartName="/xl/ctrlProps/ctrlProps1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18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<sst xmlns="http://schemas.openxmlformats.org/spreadsheetml/2006/main" count="744" uniqueCount="190">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</sst>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2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</sheetNames>
    <sheetDataSet>
      <sheetData sheetId="0">
        <row r="28">
          <cell r="M28">
            <v>-0.315</v>
          </cell>
        </row>
        <row r="28">
          <cell r="P28">
            <v>-0.15</v>
          </cell>
        </row>
        <row r="28">
          <cell r="R28">
            <v>-0.055</v>
          </cell>
        </row>
        <row r="28">
          <cell r="V28">
            <v>0.093</v>
          </cell>
        </row>
        <row r="28">
          <cell r="AB28">
            <v>0.175714285714286</v>
          </cell>
        </row>
        <row r="28">
          <cell r="AH28">
            <v>0.309</v>
          </cell>
        </row>
        <row r="29">
          <cell r="M29">
            <v>-0.42</v>
          </cell>
        </row>
        <row r="29">
          <cell r="P29">
            <v>-0.2</v>
          </cell>
        </row>
        <row r="29">
          <cell r="R29">
            <v>-0.055</v>
          </cell>
          <cell r="S29">
            <v>-0.1</v>
          </cell>
        </row>
        <row r="29">
          <cell r="V29">
            <v>0.012</v>
          </cell>
          <cell r="W29">
            <v>-0.088</v>
          </cell>
        </row>
        <row r="29">
          <cell r="Y29">
            <v>0.033</v>
          </cell>
        </row>
        <row r="29">
          <cell r="AB29">
            <v>-0.0357142857142857</v>
          </cell>
          <cell r="AC29">
            <v>-0.0592857142857143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-0.395</v>
          </cell>
        </row>
        <row r="30">
          <cell r="P30">
            <v>-0.35</v>
          </cell>
        </row>
        <row r="30">
          <cell r="R30">
            <v>-0.17</v>
          </cell>
          <cell r="S30">
            <v>-0.135</v>
          </cell>
        </row>
        <row r="30">
          <cell r="V30">
            <v>-0.057</v>
          </cell>
          <cell r="W30">
            <v>-0.073</v>
          </cell>
        </row>
        <row r="30">
          <cell r="Y30">
            <v>0.0186666666666667</v>
          </cell>
        </row>
        <row r="30">
          <cell r="AB30">
            <v>-0.0557142857142857</v>
          </cell>
          <cell r="AC30">
            <v>-0.00785714285714285</v>
          </cell>
        </row>
        <row r="30">
          <cell r="AE30">
            <v>0.02</v>
          </cell>
        </row>
        <row r="30">
          <cell r="AH30">
            <v>0.094</v>
          </cell>
        </row>
        <row r="31">
          <cell r="M31">
            <v>-0.225</v>
          </cell>
        </row>
        <row r="31">
          <cell r="P31">
            <v>-0.25</v>
          </cell>
        </row>
        <row r="31">
          <cell r="R31">
            <v>-0.16</v>
          </cell>
          <cell r="S31">
            <v>-0.195</v>
          </cell>
        </row>
        <row r="31">
          <cell r="V31">
            <v>-0.016</v>
          </cell>
          <cell r="W31">
            <v>-0.069</v>
          </cell>
        </row>
        <row r="31">
          <cell r="Y31">
            <v>0.069</v>
          </cell>
        </row>
        <row r="31">
          <cell r="AB31">
            <v>0.135</v>
          </cell>
          <cell r="AC31">
            <v>-0.0107142857142857</v>
          </cell>
        </row>
        <row r="31">
          <cell r="AE31">
            <v>0.240714285714286</v>
          </cell>
        </row>
        <row r="31">
          <cell r="AH31">
            <v>0.135</v>
          </cell>
        </row>
        <row r="33">
          <cell r="M33">
            <v>-0.51</v>
          </cell>
        </row>
        <row r="33">
          <cell r="P33">
            <v>-0.38</v>
          </cell>
        </row>
        <row r="33">
          <cell r="R33">
            <v>-0.365</v>
          </cell>
          <cell r="S33">
            <v>-0.125</v>
          </cell>
        </row>
        <row r="33">
          <cell r="V33">
            <v>-0.285</v>
          </cell>
          <cell r="W33">
            <v>-0.054</v>
          </cell>
        </row>
        <row r="33">
          <cell r="Y33">
            <v>-0.261</v>
          </cell>
        </row>
        <row r="33">
          <cell r="AB33">
            <v>-0.309285714285714</v>
          </cell>
          <cell r="AC33">
            <v>-0.00928571428571434</v>
          </cell>
        </row>
        <row r="33">
          <cell r="AE33">
            <v>-0.269285714285714</v>
          </cell>
        </row>
        <row r="33">
          <cell r="AH33">
            <v>-0.195</v>
          </cell>
        </row>
        <row r="34">
          <cell r="M34">
            <v>-0.355</v>
          </cell>
        </row>
        <row r="34">
          <cell r="P34">
            <v>-0.26</v>
          </cell>
        </row>
        <row r="34">
          <cell r="R34">
            <v>-0.26</v>
          </cell>
          <cell r="S34">
            <v>-0.1025</v>
          </cell>
        </row>
        <row r="34">
          <cell r="V34">
            <v>-0.183</v>
          </cell>
          <cell r="W34">
            <v>-0.0315</v>
          </cell>
        </row>
        <row r="34">
          <cell r="Y34">
            <v>-0.1575</v>
          </cell>
        </row>
        <row r="34">
          <cell r="AB34">
            <v>-0.1325</v>
          </cell>
          <cell r="AC34">
            <v>-0.005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-0.255</v>
          </cell>
        </row>
        <row r="35">
          <cell r="P35">
            <v>-0.2</v>
          </cell>
        </row>
        <row r="35">
          <cell r="R35">
            <v>-0.165</v>
          </cell>
          <cell r="S35">
            <v>-0.035</v>
          </cell>
        </row>
        <row r="35">
          <cell r="V35">
            <v>-0.136</v>
          </cell>
          <cell r="W35">
            <v>-0.014</v>
          </cell>
        </row>
        <row r="35">
          <cell r="Y35">
            <v>-0.125666666666667</v>
          </cell>
        </row>
        <row r="35">
          <cell r="AB35">
            <v>-0.0925</v>
          </cell>
          <cell r="AC35">
            <v>0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-0.0350000000000001</v>
          </cell>
        </row>
        <row r="36">
          <cell r="P36">
            <v>-0.0800000000000001</v>
          </cell>
        </row>
        <row r="36">
          <cell r="R36">
            <v>-0.13</v>
          </cell>
          <cell r="S36">
            <v>0.005</v>
          </cell>
        </row>
        <row r="36">
          <cell r="V36">
            <v>-0.13</v>
          </cell>
          <cell r="W36">
            <v>0.005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-0.615</v>
          </cell>
        </row>
        <row r="39">
          <cell r="P39">
            <v>-0.48</v>
          </cell>
        </row>
        <row r="39">
          <cell r="R39">
            <v>-0.45</v>
          </cell>
          <cell r="S39">
            <v>-0.145</v>
          </cell>
        </row>
        <row r="39">
          <cell r="V39">
            <v>-0.348</v>
          </cell>
          <cell r="W39">
            <v>-0.049</v>
          </cell>
        </row>
        <row r="39">
          <cell r="Y39">
            <v>-0.305333333333333</v>
          </cell>
        </row>
        <row r="39">
          <cell r="AB39">
            <v>-0.52</v>
          </cell>
          <cell r="AC39">
            <v>-0.0175000000000001</v>
          </cell>
        </row>
        <row r="39">
          <cell r="AE39">
            <v>-0.51</v>
          </cell>
        </row>
        <row r="39">
          <cell r="AH39">
            <v>-0.27</v>
          </cell>
        </row>
        <row r="40">
          <cell r="M40">
            <v>-0.465</v>
          </cell>
        </row>
        <row r="40">
          <cell r="P40">
            <v>-0.3</v>
          </cell>
        </row>
        <row r="40">
          <cell r="R40">
            <v>-0.065</v>
          </cell>
          <cell r="S40">
            <v>0</v>
          </cell>
        </row>
        <row r="40">
          <cell r="V40">
            <v>-0.118</v>
          </cell>
          <cell r="W40">
            <v>0</v>
          </cell>
        </row>
        <row r="40">
          <cell r="Y40">
            <v>-0.149333333333333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-0.112</v>
          </cell>
        </row>
        <row r="41">
          <cell r="M41">
            <v>-0.465</v>
          </cell>
        </row>
        <row r="41">
          <cell r="P41">
            <v>-0.3</v>
          </cell>
        </row>
        <row r="41">
          <cell r="R41">
            <v>-0.22</v>
          </cell>
          <cell r="S41">
            <v>-0.16</v>
          </cell>
        </row>
        <row r="41">
          <cell r="V41">
            <v>-0.047</v>
          </cell>
          <cell r="W41">
            <v>-0.08</v>
          </cell>
        </row>
        <row r="41">
          <cell r="Y41">
            <v>-0.108333333333333</v>
          </cell>
        </row>
        <row r="41">
          <cell r="AB41">
            <v>-0.32</v>
          </cell>
          <cell r="AC41">
            <v>-0.0242857142857142</v>
          </cell>
        </row>
        <row r="41">
          <cell r="AE41">
            <v>-0.409285714285714</v>
          </cell>
        </row>
        <row r="41">
          <cell r="AH41">
            <v>0.085</v>
          </cell>
        </row>
        <row r="42">
          <cell r="M42">
            <v>-0.38</v>
          </cell>
        </row>
        <row r="42">
          <cell r="P42">
            <v>-0.469</v>
          </cell>
        </row>
        <row r="42">
          <cell r="R42">
            <v>-0.73671006621274</v>
          </cell>
          <cell r="S42">
            <v>-0.11397403340261</v>
          </cell>
        </row>
        <row r="42">
          <cell r="V42">
            <v>-0.516342013242548</v>
          </cell>
          <cell r="W42">
            <v>-0.055794806680522</v>
          </cell>
        </row>
        <row r="42">
          <cell r="Y42">
            <v>-0.454928340845406</v>
          </cell>
        </row>
        <row r="42">
          <cell r="AB42">
            <v>-0.495</v>
          </cell>
          <cell r="AC42">
            <v>-0.02</v>
          </cell>
        </row>
        <row r="42">
          <cell r="AE42">
            <v>-0.518</v>
          </cell>
        </row>
        <row r="42">
          <cell r="AH42">
            <v>-0.41</v>
          </cell>
        </row>
        <row r="43">
          <cell r="M43">
            <v>-0.675</v>
          </cell>
        </row>
        <row r="43">
          <cell r="P43">
            <v>-0.65</v>
          </cell>
        </row>
        <row r="43">
          <cell r="R43">
            <v>-0.495</v>
          </cell>
          <cell r="S43">
            <v>-0.145</v>
          </cell>
        </row>
        <row r="43">
          <cell r="V43">
            <v>-0.393</v>
          </cell>
          <cell r="W43">
            <v>-0.049</v>
          </cell>
        </row>
        <row r="43">
          <cell r="Y43">
            <v>-0.340333333333333</v>
          </cell>
        </row>
        <row r="43">
          <cell r="AB43">
            <v>-0.62</v>
          </cell>
          <cell r="AC43">
            <v>-0.0175</v>
          </cell>
        </row>
        <row r="43">
          <cell r="AE43">
            <v>-0.61</v>
          </cell>
        </row>
        <row r="43">
          <cell r="AH43">
            <v>-0.315</v>
          </cell>
        </row>
        <row r="49">
          <cell r="L49">
            <v>3.055</v>
          </cell>
        </row>
        <row r="49">
          <cell r="O49">
            <v>3.055</v>
          </cell>
        </row>
        <row r="49">
          <cell r="R49">
            <v>3.041</v>
          </cell>
        </row>
        <row r="49">
          <cell r="V49">
            <v>3.2166</v>
          </cell>
        </row>
        <row r="49">
          <cell r="AB49">
            <v>3.23157142857143</v>
          </cell>
        </row>
        <row r="49">
          <cell r="AH49">
            <v>3.6208</v>
          </cell>
        </row>
      </sheetData>
      <sheetData sheetId="1">
        <row r="28">
          <cell r="R28">
            <v>0</v>
          </cell>
        </row>
        <row r="28">
          <cell r="V28">
            <v>0.008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-0.04</v>
          </cell>
        </row>
        <row r="31">
          <cell r="V31">
            <v>-0.016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-0.035</v>
          </cell>
        </row>
        <row r="34">
          <cell r="V34">
            <v>-0.029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-0.0425</v>
          </cell>
        </row>
        <row r="35">
          <cell r="V35">
            <v>-0.0245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0.025</v>
          </cell>
        </row>
        <row r="41">
          <cell r="V41">
            <v>0.03</v>
          </cell>
        </row>
        <row r="41">
          <cell r="AB41">
            <v>0.02</v>
          </cell>
        </row>
        <row r="41">
          <cell r="AH41">
            <v>0.06</v>
          </cell>
        </row>
        <row r="42">
          <cell r="R42">
            <v>-0.0066859993320133</v>
          </cell>
        </row>
        <row r="42">
          <cell r="V42">
            <v>-0.00213908194906806</v>
          </cell>
        </row>
        <row r="42">
          <cell r="AB42">
            <v>-0.00133598262514836</v>
          </cell>
        </row>
        <row r="42">
          <cell r="AH42">
            <v>0.0026716524051615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</v>
          </cell>
        </row>
        <row r="28">
          <cell r="V28">
            <v>0.008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-0.02</v>
          </cell>
        </row>
        <row r="31">
          <cell r="V31">
            <v>-0.004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0.006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-0.0325</v>
          </cell>
        </row>
        <row r="34">
          <cell r="V34">
            <v>-0.0185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-0.0425</v>
          </cell>
        </row>
        <row r="35">
          <cell r="V35">
            <v>-0.0245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</v>
          </cell>
        </row>
        <row r="43">
          <cell r="V43">
            <v>0.014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-0.01</v>
          </cell>
        </row>
        <row r="49">
          <cell r="V49">
            <v>-0.006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Daily Peak and Off Peak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37190</v>
          </cell>
        </row>
      </sheetData>
      <sheetData sheetId="3"/>
      <sheetData sheetId="4"/>
      <sheetData sheetId="5"/>
      <sheetData sheetId="6">
        <row r="9">
          <cell r="AC9">
            <v>32.8833333333333</v>
          </cell>
        </row>
        <row r="10">
          <cell r="AC10">
            <v>33.15</v>
          </cell>
        </row>
        <row r="11">
          <cell r="AC11">
            <v>34.4033333333333</v>
          </cell>
        </row>
        <row r="12">
          <cell r="AC12">
            <v>29.1416666666667</v>
          </cell>
        </row>
        <row r="13">
          <cell r="AC13">
            <v>34.15</v>
          </cell>
        </row>
        <row r="14">
          <cell r="AC14">
            <v>34.3333333333333</v>
          </cell>
        </row>
        <row r="15">
          <cell r="AC15">
            <v>35.3333333333333</v>
          </cell>
        </row>
        <row r="18">
          <cell r="AC18">
            <v>53.6666666666667</v>
          </cell>
        </row>
      </sheetData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2.938</v>
          </cell>
        </row>
        <row r="18">
          <cell r="B18">
            <v>3.103</v>
          </cell>
        </row>
        <row r="19">
          <cell r="B19">
            <v>3.25</v>
          </cell>
        </row>
        <row r="20">
          <cell r="B20">
            <v>3.248</v>
          </cell>
        </row>
        <row r="21">
          <cell r="B21">
            <v>3.195</v>
          </cell>
        </row>
        <row r="22">
          <cell r="B22">
            <v>3.095</v>
          </cell>
        </row>
        <row r="23">
          <cell r="B23">
            <v>3.125</v>
          </cell>
        </row>
        <row r="24">
          <cell r="B24">
            <v>3.165</v>
          </cell>
        </row>
        <row r="25">
          <cell r="B25">
            <v>3.2</v>
          </cell>
        </row>
        <row r="26">
          <cell r="B26">
            <v>3.235</v>
          </cell>
        </row>
        <row r="27">
          <cell r="B27">
            <v>3.235</v>
          </cell>
        </row>
        <row r="28">
          <cell r="B28">
            <v>3.265</v>
          </cell>
        </row>
        <row r="29">
          <cell r="B29">
            <v>3.433</v>
          </cell>
        </row>
        <row r="30">
          <cell r="B30">
            <v>3.622</v>
          </cell>
        </row>
        <row r="31">
          <cell r="B31">
            <v>3.747</v>
          </cell>
        </row>
        <row r="32">
          <cell r="B32">
            <v>3.655</v>
          </cell>
        </row>
        <row r="33">
          <cell r="B33">
            <v>3.56</v>
          </cell>
        </row>
        <row r="34">
          <cell r="B34">
            <v>3.435</v>
          </cell>
        </row>
        <row r="35">
          <cell r="B35">
            <v>3.435</v>
          </cell>
        </row>
        <row r="36">
          <cell r="B36">
            <v>3.455</v>
          </cell>
        </row>
        <row r="37">
          <cell r="B37">
            <v>3.48</v>
          </cell>
        </row>
        <row r="38">
          <cell r="B38">
            <v>3.512</v>
          </cell>
        </row>
        <row r="39">
          <cell r="B39">
            <v>3.517</v>
          </cell>
        </row>
        <row r="40">
          <cell r="B40">
            <v>3.537</v>
          </cell>
        </row>
        <row r="41">
          <cell r="B41">
            <v>3.705</v>
          </cell>
        </row>
        <row r="42">
          <cell r="B42">
            <v>3.857</v>
          </cell>
        </row>
        <row r="43">
          <cell r="B43">
            <v>3.907</v>
          </cell>
        </row>
        <row r="44">
          <cell r="B44">
            <v>3.819</v>
          </cell>
        </row>
        <row r="45">
          <cell r="B45">
            <v>3.68</v>
          </cell>
        </row>
        <row r="46">
          <cell r="B46">
            <v>3.526</v>
          </cell>
        </row>
        <row r="47">
          <cell r="B47">
            <v>3.531</v>
          </cell>
        </row>
        <row r="48">
          <cell r="B48">
            <v>3.569</v>
          </cell>
        </row>
        <row r="49">
          <cell r="B49">
            <v>3.614</v>
          </cell>
        </row>
        <row r="50">
          <cell r="B50">
            <v>3.652</v>
          </cell>
        </row>
        <row r="51">
          <cell r="B51">
            <v>3.646</v>
          </cell>
        </row>
        <row r="52">
          <cell r="B52">
            <v>3.646</v>
          </cell>
        </row>
        <row r="53">
          <cell r="B53">
            <v>3.795</v>
          </cell>
        </row>
        <row r="54">
          <cell r="B54">
            <v>3.947</v>
          </cell>
        </row>
        <row r="55">
          <cell r="B55">
            <v>4.007</v>
          </cell>
        </row>
        <row r="56">
          <cell r="B56">
            <v>3.919</v>
          </cell>
        </row>
        <row r="57">
          <cell r="B57">
            <v>3.78</v>
          </cell>
        </row>
        <row r="58">
          <cell r="B58">
            <v>3.626</v>
          </cell>
        </row>
        <row r="59">
          <cell r="B59">
            <v>3.631</v>
          </cell>
        </row>
        <row r="60">
          <cell r="B60">
            <v>3.669</v>
          </cell>
        </row>
        <row r="61">
          <cell r="B61">
            <v>3.714</v>
          </cell>
        </row>
        <row r="62">
          <cell r="B62">
            <v>3.752</v>
          </cell>
        </row>
        <row r="63">
          <cell r="B63">
            <v>3.746</v>
          </cell>
        </row>
        <row r="64">
          <cell r="B64">
            <v>3.746</v>
          </cell>
        </row>
        <row r="65">
          <cell r="B65">
            <v>3.895</v>
          </cell>
        </row>
        <row r="66">
          <cell r="B66">
            <v>4.047</v>
          </cell>
        </row>
        <row r="67">
          <cell r="B67">
            <v>4.1095</v>
          </cell>
        </row>
        <row r="68">
          <cell r="B68">
            <v>4.0215</v>
          </cell>
        </row>
        <row r="69">
          <cell r="B69">
            <v>3.8825</v>
          </cell>
        </row>
        <row r="70">
          <cell r="B70">
            <v>3.7285</v>
          </cell>
        </row>
        <row r="71">
          <cell r="B71">
            <v>3.7335</v>
          </cell>
        </row>
        <row r="72">
          <cell r="B72">
            <v>3.7715</v>
          </cell>
        </row>
        <row r="73">
          <cell r="B73">
            <v>3.8165</v>
          </cell>
        </row>
        <row r="74">
          <cell r="B74">
            <v>3.8545</v>
          </cell>
        </row>
        <row r="75">
          <cell r="B75">
            <v>3.8485</v>
          </cell>
        </row>
        <row r="76">
          <cell r="B76">
            <v>3.8485</v>
          </cell>
        </row>
        <row r="77">
          <cell r="B77">
            <v>3.9975</v>
          </cell>
        </row>
        <row r="78">
          <cell r="B78">
            <v>4.1495</v>
          </cell>
        </row>
        <row r="79">
          <cell r="B79">
            <v>4.2145</v>
          </cell>
        </row>
        <row r="80">
          <cell r="B80">
            <v>4.1265</v>
          </cell>
        </row>
        <row r="81">
          <cell r="B81">
            <v>3.9875</v>
          </cell>
        </row>
        <row r="82">
          <cell r="B82">
            <v>3.8335</v>
          </cell>
        </row>
        <row r="83">
          <cell r="B83">
            <v>3.8385</v>
          </cell>
        </row>
        <row r="84">
          <cell r="B84">
            <v>3.8765</v>
          </cell>
        </row>
        <row r="85">
          <cell r="B85">
            <v>3.9215</v>
          </cell>
        </row>
        <row r="86">
          <cell r="B86">
            <v>3.9595</v>
          </cell>
        </row>
        <row r="87">
          <cell r="B87">
            <v>3.9535</v>
          </cell>
        </row>
        <row r="88">
          <cell r="B88">
            <v>3.9535</v>
          </cell>
        </row>
        <row r="89">
          <cell r="B89">
            <v>4.1025</v>
          </cell>
        </row>
        <row r="90">
          <cell r="B90">
            <v>4.2545</v>
          </cell>
        </row>
        <row r="91">
          <cell r="B91">
            <v>4.322</v>
          </cell>
        </row>
        <row r="92">
          <cell r="B92">
            <v>4.234</v>
          </cell>
        </row>
        <row r="93">
          <cell r="B93">
            <v>4.095</v>
          </cell>
        </row>
        <row r="94">
          <cell r="B94">
            <v>3.941</v>
          </cell>
        </row>
        <row r="95">
          <cell r="B95">
            <v>3.946</v>
          </cell>
        </row>
        <row r="96">
          <cell r="B96">
            <v>3.984</v>
          </cell>
        </row>
        <row r="97">
          <cell r="B97">
            <v>4.029</v>
          </cell>
        </row>
        <row r="98">
          <cell r="B98">
            <v>4.067</v>
          </cell>
        </row>
        <row r="99">
          <cell r="B99">
            <v>4.061</v>
          </cell>
        </row>
        <row r="100">
          <cell r="B100">
            <v>4.061</v>
          </cell>
        </row>
        <row r="101">
          <cell r="B101">
            <v>4.21</v>
          </cell>
        </row>
        <row r="102">
          <cell r="B102">
            <v>4.362</v>
          </cell>
        </row>
        <row r="103">
          <cell r="B103">
            <v>4.432</v>
          </cell>
        </row>
        <row r="104">
          <cell r="B104">
            <v>4.344</v>
          </cell>
        </row>
        <row r="105">
          <cell r="B105">
            <v>4.205</v>
          </cell>
        </row>
        <row r="106">
          <cell r="B106">
            <v>4.051</v>
          </cell>
        </row>
        <row r="107">
          <cell r="B107">
            <v>4.056</v>
          </cell>
        </row>
        <row r="108">
          <cell r="B108">
            <v>4.094</v>
          </cell>
        </row>
        <row r="109">
          <cell r="B109">
            <v>4.139</v>
          </cell>
        </row>
        <row r="110">
          <cell r="B110">
            <v>4.177</v>
          </cell>
        </row>
        <row r="111">
          <cell r="B111">
            <v>4.171</v>
          </cell>
        </row>
        <row r="112">
          <cell r="B112">
            <v>4.171</v>
          </cell>
        </row>
        <row r="113">
          <cell r="B113">
            <v>4.32</v>
          </cell>
        </row>
        <row r="114">
          <cell r="B114">
            <v>4.472</v>
          </cell>
        </row>
        <row r="115">
          <cell r="B115">
            <v>4.5445</v>
          </cell>
        </row>
        <row r="116">
          <cell r="B116">
            <v>4.4565</v>
          </cell>
        </row>
        <row r="117">
          <cell r="B117">
            <v>4.3175</v>
          </cell>
        </row>
        <row r="118">
          <cell r="B118">
            <v>4.1635</v>
          </cell>
        </row>
        <row r="119">
          <cell r="B119">
            <v>4.1685</v>
          </cell>
        </row>
        <row r="120">
          <cell r="B120">
            <v>4.2065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37191</v>
          </cell>
          <cell r="B7">
            <v>32.9</v>
          </cell>
          <cell r="C7">
            <v>33</v>
          </cell>
          <cell r="D7">
            <v>33</v>
          </cell>
          <cell r="E7">
            <v>32.89</v>
          </cell>
          <cell r="F7">
            <v>32.75</v>
          </cell>
          <cell r="G7">
            <v>33.9</v>
          </cell>
        </row>
        <row r="7">
          <cell r="I7">
            <v>32.75</v>
          </cell>
        </row>
        <row r="7">
          <cell r="R7">
            <v>47</v>
          </cell>
        </row>
        <row r="8">
          <cell r="A8">
            <v>37193</v>
          </cell>
          <cell r="B8">
            <v>34</v>
          </cell>
          <cell r="C8">
            <v>33.45</v>
          </cell>
          <cell r="D8">
            <v>32.65</v>
          </cell>
          <cell r="E8">
            <v>33.81</v>
          </cell>
          <cell r="F8">
            <v>33.05</v>
          </cell>
          <cell r="G8">
            <v>35</v>
          </cell>
        </row>
        <row r="8">
          <cell r="I8">
            <v>33.05</v>
          </cell>
        </row>
        <row r="8">
          <cell r="R8">
            <v>55</v>
          </cell>
        </row>
        <row r="9">
          <cell r="A9">
            <v>37194</v>
          </cell>
          <cell r="B9">
            <v>34.5</v>
          </cell>
          <cell r="C9">
            <v>33</v>
          </cell>
          <cell r="D9">
            <v>33</v>
          </cell>
          <cell r="E9">
            <v>34.7</v>
          </cell>
          <cell r="F9">
            <v>34.7</v>
          </cell>
          <cell r="G9">
            <v>35.5</v>
          </cell>
        </row>
        <row r="9">
          <cell r="I9">
            <v>27.1875</v>
          </cell>
        </row>
        <row r="9">
          <cell r="R9">
            <v>53</v>
          </cell>
        </row>
        <row r="10">
          <cell r="A10">
            <v>37195</v>
          </cell>
          <cell r="B10">
            <v>34.5</v>
          </cell>
          <cell r="C10">
            <v>33</v>
          </cell>
          <cell r="D10">
            <v>33</v>
          </cell>
          <cell r="E10">
            <v>34.7</v>
          </cell>
          <cell r="F10">
            <v>34.7</v>
          </cell>
          <cell r="G10">
            <v>35.5</v>
          </cell>
        </row>
        <row r="10">
          <cell r="I10">
            <v>27.1875</v>
          </cell>
        </row>
        <row r="10">
          <cell r="R10">
            <v>53</v>
          </cell>
        </row>
        <row r="11">
          <cell r="A11">
            <v>37196</v>
          </cell>
          <cell r="B11">
            <v>32.75</v>
          </cell>
          <cell r="C11">
            <v>35.5</v>
          </cell>
          <cell r="D11">
            <v>35.3</v>
          </cell>
          <cell r="E11">
            <v>35.35</v>
          </cell>
          <cell r="F11">
            <v>34.1</v>
          </cell>
          <cell r="G11">
            <v>33.75</v>
          </cell>
        </row>
        <row r="11">
          <cell r="I11">
            <v>24.9</v>
          </cell>
        </row>
        <row r="11">
          <cell r="R11">
            <v>54.4999961853027</v>
          </cell>
        </row>
        <row r="12">
          <cell r="A12">
            <v>37197</v>
          </cell>
          <cell r="B12">
            <v>32.75</v>
          </cell>
          <cell r="C12">
            <v>35.5</v>
          </cell>
          <cell r="D12">
            <v>35.3</v>
          </cell>
          <cell r="E12">
            <v>35.35</v>
          </cell>
          <cell r="F12">
            <v>34.1</v>
          </cell>
          <cell r="G12">
            <v>33.75</v>
          </cell>
        </row>
        <row r="12">
          <cell r="I12">
            <v>24.9</v>
          </cell>
        </row>
        <row r="12">
          <cell r="R12">
            <v>54.4999961853027</v>
          </cell>
        </row>
        <row r="13">
          <cell r="A13">
            <v>37198</v>
          </cell>
          <cell r="B13">
            <v>32.75</v>
          </cell>
          <cell r="C13">
            <v>35.5</v>
          </cell>
          <cell r="D13">
            <v>35.3</v>
          </cell>
          <cell r="E13">
            <v>35.35</v>
          </cell>
          <cell r="F13">
            <v>34.1</v>
          </cell>
          <cell r="G13">
            <v>33.75</v>
          </cell>
        </row>
        <row r="13">
          <cell r="I13">
            <v>24.8999996185303</v>
          </cell>
        </row>
        <row r="13">
          <cell r="R13">
            <v>47.5999940490723</v>
          </cell>
        </row>
        <row r="14">
          <cell r="A14">
            <v>37200</v>
          </cell>
          <cell r="B14">
            <v>32.75</v>
          </cell>
          <cell r="C14">
            <v>35.5</v>
          </cell>
          <cell r="D14">
            <v>35.3</v>
          </cell>
          <cell r="E14">
            <v>35.35</v>
          </cell>
          <cell r="F14">
            <v>34.1</v>
          </cell>
          <cell r="G14">
            <v>33.75</v>
          </cell>
        </row>
        <row r="14">
          <cell r="I14">
            <v>20.1749992370605</v>
          </cell>
        </row>
        <row r="14">
          <cell r="R14">
            <v>54.4999961853027</v>
          </cell>
        </row>
        <row r="15">
          <cell r="A15">
            <v>37201</v>
          </cell>
          <cell r="B15">
            <v>32.75</v>
          </cell>
          <cell r="C15">
            <v>35.5</v>
          </cell>
          <cell r="D15">
            <v>35.3</v>
          </cell>
          <cell r="E15">
            <v>35.35</v>
          </cell>
          <cell r="F15">
            <v>34.1</v>
          </cell>
          <cell r="G15">
            <v>33.75</v>
          </cell>
        </row>
        <row r="15">
          <cell r="I15">
            <v>20.1749992370605</v>
          </cell>
        </row>
        <row r="15">
          <cell r="R15">
            <v>54.4999961853027</v>
          </cell>
        </row>
        <row r="16">
          <cell r="A16">
            <v>37202</v>
          </cell>
          <cell r="B16">
            <v>32.75</v>
          </cell>
          <cell r="C16">
            <v>35.5</v>
          </cell>
          <cell r="D16">
            <v>35.3</v>
          </cell>
          <cell r="E16">
            <v>35.35</v>
          </cell>
          <cell r="F16">
            <v>34.1</v>
          </cell>
          <cell r="G16">
            <v>33.75</v>
          </cell>
        </row>
        <row r="16">
          <cell r="I16">
            <v>20.1749992370605</v>
          </cell>
        </row>
        <row r="16">
          <cell r="R16">
            <v>54.4999961853027</v>
          </cell>
        </row>
        <row r="17">
          <cell r="A17">
            <v>37203</v>
          </cell>
          <cell r="B17">
            <v>32.75</v>
          </cell>
          <cell r="C17">
            <v>35.5</v>
          </cell>
          <cell r="D17">
            <v>35.3</v>
          </cell>
          <cell r="E17">
            <v>35.35</v>
          </cell>
          <cell r="F17">
            <v>34.1</v>
          </cell>
          <cell r="G17">
            <v>33.75</v>
          </cell>
        </row>
        <row r="17">
          <cell r="I17">
            <v>20.1749992370605</v>
          </cell>
        </row>
        <row r="17">
          <cell r="R17">
            <v>54.4999961853027</v>
          </cell>
        </row>
        <row r="18">
          <cell r="A18">
            <v>37204</v>
          </cell>
          <cell r="B18">
            <v>32.75</v>
          </cell>
          <cell r="C18">
            <v>35.5</v>
          </cell>
          <cell r="D18">
            <v>35.3</v>
          </cell>
          <cell r="E18">
            <v>35.35</v>
          </cell>
          <cell r="F18">
            <v>34.1</v>
          </cell>
          <cell r="G18">
            <v>33.75</v>
          </cell>
        </row>
        <row r="18">
          <cell r="I18">
            <v>20.1749992370605</v>
          </cell>
        </row>
        <row r="18">
          <cell r="R18">
            <v>54.4999961853027</v>
          </cell>
        </row>
        <row r="19">
          <cell r="A19">
            <v>37205</v>
          </cell>
          <cell r="B19">
            <v>32.75</v>
          </cell>
          <cell r="C19">
            <v>35.5</v>
          </cell>
          <cell r="D19">
            <v>35.3</v>
          </cell>
          <cell r="E19">
            <v>35.35</v>
          </cell>
          <cell r="F19">
            <v>34.1</v>
          </cell>
          <cell r="G19">
            <v>33.75</v>
          </cell>
        </row>
        <row r="19">
          <cell r="I19">
            <v>26</v>
          </cell>
        </row>
        <row r="19">
          <cell r="R19">
            <v>47.5999940490723</v>
          </cell>
        </row>
        <row r="20">
          <cell r="A20">
            <v>37207</v>
          </cell>
          <cell r="B20">
            <v>32.75</v>
          </cell>
          <cell r="C20">
            <v>35.5</v>
          </cell>
          <cell r="D20">
            <v>35.3</v>
          </cell>
          <cell r="E20">
            <v>35.35</v>
          </cell>
          <cell r="F20">
            <v>34.1</v>
          </cell>
          <cell r="G20">
            <v>33.75</v>
          </cell>
        </row>
        <row r="20">
          <cell r="I20">
            <v>20.1749992370605</v>
          </cell>
        </row>
        <row r="20">
          <cell r="R20">
            <v>54.4999961853027</v>
          </cell>
        </row>
        <row r="21">
          <cell r="A21">
            <v>37208</v>
          </cell>
          <cell r="B21">
            <v>32.75</v>
          </cell>
          <cell r="C21">
            <v>35.5</v>
          </cell>
          <cell r="D21">
            <v>35.3</v>
          </cell>
          <cell r="E21">
            <v>35.35</v>
          </cell>
          <cell r="F21">
            <v>34.1</v>
          </cell>
          <cell r="G21">
            <v>33.75</v>
          </cell>
        </row>
        <row r="21">
          <cell r="I21">
            <v>20.1749992370605</v>
          </cell>
        </row>
        <row r="21">
          <cell r="R21">
            <v>54.4999961853027</v>
          </cell>
        </row>
        <row r="22">
          <cell r="A22">
            <v>37209</v>
          </cell>
          <cell r="B22">
            <v>32.75</v>
          </cell>
          <cell r="C22">
            <v>35.5</v>
          </cell>
          <cell r="D22">
            <v>35.3</v>
          </cell>
          <cell r="E22">
            <v>35.35</v>
          </cell>
          <cell r="F22">
            <v>34.1</v>
          </cell>
          <cell r="G22">
            <v>33.75</v>
          </cell>
        </row>
        <row r="22">
          <cell r="I22">
            <v>20.1749992370605</v>
          </cell>
        </row>
        <row r="22">
          <cell r="R22">
            <v>54.4999961853027</v>
          </cell>
        </row>
        <row r="23">
          <cell r="A23">
            <v>37210</v>
          </cell>
          <cell r="B23">
            <v>32.75</v>
          </cell>
          <cell r="C23">
            <v>35.5</v>
          </cell>
          <cell r="D23">
            <v>35.3</v>
          </cell>
          <cell r="E23">
            <v>35.35</v>
          </cell>
          <cell r="F23">
            <v>34.1</v>
          </cell>
          <cell r="G23">
            <v>33.75</v>
          </cell>
        </row>
        <row r="23">
          <cell r="I23">
            <v>20.1749992370605</v>
          </cell>
        </row>
        <row r="23">
          <cell r="R23">
            <v>54.4999961853027</v>
          </cell>
        </row>
        <row r="24">
          <cell r="A24">
            <v>37211</v>
          </cell>
          <cell r="B24">
            <v>32.75</v>
          </cell>
          <cell r="C24">
            <v>35.5</v>
          </cell>
          <cell r="D24">
            <v>35.3</v>
          </cell>
          <cell r="E24">
            <v>35.35</v>
          </cell>
          <cell r="F24">
            <v>34.1</v>
          </cell>
          <cell r="G24">
            <v>33.75</v>
          </cell>
        </row>
        <row r="24">
          <cell r="I24">
            <v>20.1749992370605</v>
          </cell>
        </row>
        <row r="24">
          <cell r="R24">
            <v>54.4999961853027</v>
          </cell>
        </row>
        <row r="25">
          <cell r="A25">
            <v>37212</v>
          </cell>
          <cell r="B25">
            <v>32.75</v>
          </cell>
          <cell r="C25">
            <v>35.5</v>
          </cell>
          <cell r="D25">
            <v>35.3</v>
          </cell>
          <cell r="E25">
            <v>35.35</v>
          </cell>
          <cell r="F25">
            <v>34.1</v>
          </cell>
          <cell r="G25">
            <v>33.75</v>
          </cell>
        </row>
        <row r="25">
          <cell r="I25">
            <v>26</v>
          </cell>
        </row>
        <row r="25">
          <cell r="R25">
            <v>47.5999940490723</v>
          </cell>
        </row>
        <row r="26">
          <cell r="A26">
            <v>37214</v>
          </cell>
          <cell r="B26">
            <v>32.75</v>
          </cell>
          <cell r="C26">
            <v>35.5</v>
          </cell>
          <cell r="D26">
            <v>35.3</v>
          </cell>
          <cell r="E26">
            <v>35.35</v>
          </cell>
          <cell r="F26">
            <v>34.1</v>
          </cell>
          <cell r="G26">
            <v>33.75</v>
          </cell>
        </row>
        <row r="26">
          <cell r="I26">
            <v>20.1749992370605</v>
          </cell>
        </row>
        <row r="26">
          <cell r="R26">
            <v>54.4999961853027</v>
          </cell>
        </row>
        <row r="27">
          <cell r="A27">
            <v>37215</v>
          </cell>
          <cell r="B27">
            <v>32.75</v>
          </cell>
          <cell r="C27">
            <v>35.5</v>
          </cell>
          <cell r="D27">
            <v>35.3</v>
          </cell>
          <cell r="E27">
            <v>35.35</v>
          </cell>
          <cell r="F27">
            <v>34.1</v>
          </cell>
          <cell r="G27">
            <v>33.75</v>
          </cell>
        </row>
        <row r="27">
          <cell r="I27">
            <v>20.1749992370605</v>
          </cell>
        </row>
        <row r="27">
          <cell r="R27">
            <v>54.4999961853027</v>
          </cell>
        </row>
        <row r="28">
          <cell r="A28">
            <v>37216</v>
          </cell>
          <cell r="B28">
            <v>32.75</v>
          </cell>
          <cell r="C28">
            <v>35.5</v>
          </cell>
          <cell r="D28">
            <v>35.3</v>
          </cell>
          <cell r="E28">
            <v>35.35</v>
          </cell>
          <cell r="F28">
            <v>34.1</v>
          </cell>
          <cell r="G28">
            <v>33.75</v>
          </cell>
        </row>
        <row r="28">
          <cell r="I28">
            <v>20.1749992370605</v>
          </cell>
        </row>
        <row r="28">
          <cell r="R28">
            <v>54.4999961853027</v>
          </cell>
        </row>
        <row r="29">
          <cell r="A29">
            <v>37218</v>
          </cell>
          <cell r="B29">
            <v>32.75</v>
          </cell>
          <cell r="C29">
            <v>35.5</v>
          </cell>
          <cell r="D29">
            <v>35.3</v>
          </cell>
          <cell r="E29">
            <v>35.35</v>
          </cell>
          <cell r="F29">
            <v>34.1</v>
          </cell>
          <cell r="G29">
            <v>33.75</v>
          </cell>
        </row>
        <row r="29">
          <cell r="I29">
            <v>20.1749992370605</v>
          </cell>
        </row>
        <row r="29">
          <cell r="R29">
            <v>54.4999961853027</v>
          </cell>
        </row>
        <row r="30">
          <cell r="A30">
            <v>37219</v>
          </cell>
          <cell r="B30">
            <v>32.75</v>
          </cell>
          <cell r="C30">
            <v>35.5</v>
          </cell>
          <cell r="D30">
            <v>35.3</v>
          </cell>
          <cell r="E30">
            <v>35.35</v>
          </cell>
          <cell r="F30">
            <v>34.1</v>
          </cell>
          <cell r="G30">
            <v>33.75</v>
          </cell>
        </row>
        <row r="30">
          <cell r="I30">
            <v>26</v>
          </cell>
        </row>
        <row r="30">
          <cell r="R30">
            <v>47.5999940490723</v>
          </cell>
        </row>
        <row r="31">
          <cell r="A31">
            <v>37221</v>
          </cell>
          <cell r="B31">
            <v>32.75</v>
          </cell>
          <cell r="C31">
            <v>35.5</v>
          </cell>
          <cell r="D31">
            <v>35.3</v>
          </cell>
          <cell r="E31">
            <v>35.35</v>
          </cell>
          <cell r="F31">
            <v>34.1</v>
          </cell>
          <cell r="G31">
            <v>33.75</v>
          </cell>
        </row>
        <row r="31">
          <cell r="I31">
            <v>20.1749992370605</v>
          </cell>
        </row>
        <row r="31">
          <cell r="R31">
            <v>54.4999940490723</v>
          </cell>
        </row>
        <row r="32">
          <cell r="A32">
            <v>37225</v>
          </cell>
          <cell r="B32">
            <v>32.75</v>
          </cell>
          <cell r="C32">
            <v>35.5</v>
          </cell>
          <cell r="D32">
            <v>35.3</v>
          </cell>
          <cell r="E32">
            <v>35.35</v>
          </cell>
          <cell r="F32">
            <v>34.1</v>
          </cell>
          <cell r="G32">
            <v>33.75</v>
          </cell>
        </row>
        <row r="32">
          <cell r="I32">
            <v>26</v>
          </cell>
        </row>
        <row r="32">
          <cell r="R32">
            <v>54.4999961853027</v>
          </cell>
        </row>
        <row r="33">
          <cell r="A33">
            <v>37226</v>
          </cell>
          <cell r="B33">
            <v>36.5</v>
          </cell>
          <cell r="C33">
            <v>43</v>
          </cell>
          <cell r="D33">
            <v>42.75</v>
          </cell>
          <cell r="E33">
            <v>42.5</v>
          </cell>
          <cell r="F33">
            <v>38.5</v>
          </cell>
          <cell r="G33">
            <v>38.5</v>
          </cell>
        </row>
        <row r="33">
          <cell r="I33">
            <v>38.5</v>
          </cell>
        </row>
        <row r="33">
          <cell r="R33">
            <v>60.0499992370606</v>
          </cell>
        </row>
        <row r="34">
          <cell r="A34">
            <v>37257</v>
          </cell>
          <cell r="B34">
            <v>36.75</v>
          </cell>
          <cell r="C34">
            <v>42.75</v>
          </cell>
          <cell r="D34">
            <v>42.75</v>
          </cell>
          <cell r="E34">
            <v>42.75</v>
          </cell>
          <cell r="F34">
            <v>39.25</v>
          </cell>
          <cell r="G34">
            <v>38.25</v>
          </cell>
        </row>
        <row r="34">
          <cell r="I34">
            <v>39.25</v>
          </cell>
        </row>
        <row r="34">
          <cell r="R34">
            <v>66.2585189819336</v>
          </cell>
        </row>
        <row r="35">
          <cell r="A35">
            <v>37288</v>
          </cell>
          <cell r="B35">
            <v>35.5</v>
          </cell>
          <cell r="C35">
            <v>38.9</v>
          </cell>
          <cell r="D35">
            <v>39</v>
          </cell>
          <cell r="E35">
            <v>40.5</v>
          </cell>
          <cell r="F35">
            <v>37.25</v>
          </cell>
          <cell r="G35">
            <v>36.75</v>
          </cell>
        </row>
        <row r="35">
          <cell r="I35">
            <v>37.25</v>
          </cell>
        </row>
        <row r="35">
          <cell r="R35">
            <v>65.2247412109375</v>
          </cell>
        </row>
        <row r="36">
          <cell r="A36">
            <v>37316</v>
          </cell>
          <cell r="B36">
            <v>35</v>
          </cell>
          <cell r="C36">
            <v>34.25</v>
          </cell>
          <cell r="D36">
            <v>34.25</v>
          </cell>
          <cell r="E36">
            <v>38.25</v>
          </cell>
          <cell r="F36">
            <v>36</v>
          </cell>
          <cell r="G36">
            <v>36.25</v>
          </cell>
        </row>
        <row r="36">
          <cell r="I36">
            <v>36</v>
          </cell>
        </row>
        <row r="36">
          <cell r="R36">
            <v>63.3790481567383</v>
          </cell>
        </row>
        <row r="37">
          <cell r="A37">
            <v>37347</v>
          </cell>
          <cell r="B37">
            <v>32.5</v>
          </cell>
          <cell r="C37">
            <v>32.5</v>
          </cell>
          <cell r="D37">
            <v>30.5</v>
          </cell>
          <cell r="E37">
            <v>33.75</v>
          </cell>
          <cell r="F37">
            <v>34.5</v>
          </cell>
          <cell r="G37">
            <v>34.5</v>
          </cell>
        </row>
        <row r="37">
          <cell r="I37">
            <v>33.75</v>
          </cell>
        </row>
        <row r="37">
          <cell r="R37">
            <v>59.2742712402344</v>
          </cell>
        </row>
        <row r="38">
          <cell r="A38">
            <v>37377</v>
          </cell>
          <cell r="B38">
            <v>37.5</v>
          </cell>
          <cell r="C38">
            <v>31.5</v>
          </cell>
          <cell r="D38">
            <v>29</v>
          </cell>
          <cell r="E38">
            <v>33.5</v>
          </cell>
          <cell r="F38">
            <v>36</v>
          </cell>
          <cell r="G38">
            <v>40.5</v>
          </cell>
        </row>
        <row r="38">
          <cell r="I38">
            <v>33.5</v>
          </cell>
        </row>
        <row r="38">
          <cell r="R38">
            <v>59.9592895507813</v>
          </cell>
        </row>
        <row r="39">
          <cell r="A39">
            <v>37408</v>
          </cell>
          <cell r="B39">
            <v>45</v>
          </cell>
          <cell r="C39">
            <v>32</v>
          </cell>
          <cell r="D39">
            <v>29.5</v>
          </cell>
          <cell r="E39">
            <v>40</v>
          </cell>
          <cell r="F39">
            <v>42</v>
          </cell>
          <cell r="G39">
            <v>50</v>
          </cell>
        </row>
        <row r="39">
          <cell r="I39">
            <v>40</v>
          </cell>
        </row>
        <row r="39">
          <cell r="R39">
            <v>60.850542965025</v>
          </cell>
        </row>
        <row r="40">
          <cell r="A40">
            <v>37438</v>
          </cell>
          <cell r="B40">
            <v>53.5</v>
          </cell>
          <cell r="C40">
            <v>46.5</v>
          </cell>
          <cell r="D40">
            <v>43.5</v>
          </cell>
          <cell r="E40">
            <v>49.75</v>
          </cell>
          <cell r="F40">
            <v>49.25</v>
          </cell>
          <cell r="G40">
            <v>60.5</v>
          </cell>
        </row>
        <row r="40">
          <cell r="I40">
            <v>49.25</v>
          </cell>
        </row>
        <row r="40">
          <cell r="R40">
            <v>51.459633316701</v>
          </cell>
        </row>
        <row r="41">
          <cell r="A41">
            <v>37469</v>
          </cell>
          <cell r="B41">
            <v>63.5</v>
          </cell>
          <cell r="C41">
            <v>53</v>
          </cell>
          <cell r="D41">
            <v>50.5</v>
          </cell>
          <cell r="E41">
            <v>56</v>
          </cell>
          <cell r="F41">
            <v>57.25</v>
          </cell>
          <cell r="G41">
            <v>73.5</v>
          </cell>
        </row>
        <row r="41">
          <cell r="I41">
            <v>56</v>
          </cell>
        </row>
        <row r="41">
          <cell r="R41">
            <v>52.1154657978434</v>
          </cell>
        </row>
        <row r="42">
          <cell r="A42">
            <v>37500</v>
          </cell>
          <cell r="B42">
            <v>51</v>
          </cell>
          <cell r="C42">
            <v>47</v>
          </cell>
          <cell r="D42">
            <v>43.5</v>
          </cell>
          <cell r="E42">
            <v>48.75</v>
          </cell>
          <cell r="F42">
            <v>48.75</v>
          </cell>
          <cell r="G42">
            <v>58</v>
          </cell>
        </row>
        <row r="42">
          <cell r="I42">
            <v>48.75</v>
          </cell>
        </row>
        <row r="42">
          <cell r="R42">
            <v>52.1154235411639</v>
          </cell>
        </row>
        <row r="43">
          <cell r="A43">
            <v>37530</v>
          </cell>
          <cell r="B43">
            <v>38.5</v>
          </cell>
          <cell r="C43">
            <v>39</v>
          </cell>
          <cell r="D43">
            <v>39</v>
          </cell>
          <cell r="E43">
            <v>42.25</v>
          </cell>
          <cell r="F43">
            <v>41</v>
          </cell>
          <cell r="G43">
            <v>41</v>
          </cell>
        </row>
        <row r="43">
          <cell r="I43">
            <v>41</v>
          </cell>
        </row>
        <row r="43">
          <cell r="R43">
            <v>56.7696199319956</v>
          </cell>
        </row>
        <row r="44">
          <cell r="A44">
            <v>37561</v>
          </cell>
          <cell r="B44">
            <v>36.5</v>
          </cell>
          <cell r="C44">
            <v>37</v>
          </cell>
          <cell r="D44">
            <v>37</v>
          </cell>
          <cell r="E44">
            <v>41.25</v>
          </cell>
          <cell r="F44">
            <v>40</v>
          </cell>
          <cell r="G44">
            <v>38.5</v>
          </cell>
        </row>
        <row r="44">
          <cell r="I44">
            <v>40</v>
          </cell>
        </row>
        <row r="44">
          <cell r="R44">
            <v>61.7185355988792</v>
          </cell>
        </row>
        <row r="45">
          <cell r="A45">
            <v>37591</v>
          </cell>
          <cell r="B45">
            <v>37</v>
          </cell>
          <cell r="C45">
            <v>38.5</v>
          </cell>
          <cell r="D45">
            <v>38.5</v>
          </cell>
          <cell r="E45">
            <v>43.25</v>
          </cell>
          <cell r="F45">
            <v>42</v>
          </cell>
          <cell r="G45">
            <v>39</v>
          </cell>
        </row>
        <row r="45">
          <cell r="I45">
            <v>42</v>
          </cell>
        </row>
        <row r="45">
          <cell r="R45">
            <v>65.3935385197898</v>
          </cell>
        </row>
        <row r="46">
          <cell r="A46">
            <v>37622</v>
          </cell>
          <cell r="B46">
            <v>37</v>
          </cell>
          <cell r="C46">
            <v>42.25</v>
          </cell>
          <cell r="D46">
            <v>42</v>
          </cell>
          <cell r="E46">
            <v>44.5</v>
          </cell>
          <cell r="F46">
            <v>42.25</v>
          </cell>
          <cell r="G46">
            <v>39</v>
          </cell>
        </row>
        <row r="46">
          <cell r="I46">
            <v>32.25</v>
          </cell>
        </row>
        <row r="46">
          <cell r="R46">
            <v>52.5911523436266</v>
          </cell>
        </row>
        <row r="47">
          <cell r="A47">
            <v>37653</v>
          </cell>
          <cell r="B47">
            <v>37</v>
          </cell>
          <cell r="C47">
            <v>41.5</v>
          </cell>
          <cell r="D47">
            <v>41</v>
          </cell>
          <cell r="E47">
            <v>42.5</v>
          </cell>
          <cell r="F47">
            <v>40.75</v>
          </cell>
          <cell r="G47">
            <v>39</v>
          </cell>
        </row>
        <row r="47">
          <cell r="I47">
            <v>30.75</v>
          </cell>
        </row>
        <row r="47">
          <cell r="R47">
            <v>51.1486435614418</v>
          </cell>
        </row>
        <row r="48">
          <cell r="A48">
            <v>37681</v>
          </cell>
          <cell r="B48">
            <v>36.5</v>
          </cell>
          <cell r="C48">
            <v>36.75</v>
          </cell>
          <cell r="D48">
            <v>36</v>
          </cell>
          <cell r="E48">
            <v>40.5</v>
          </cell>
          <cell r="F48">
            <v>40</v>
          </cell>
          <cell r="G48">
            <v>38.5</v>
          </cell>
        </row>
        <row r="48">
          <cell r="I48">
            <v>30</v>
          </cell>
        </row>
        <row r="48">
          <cell r="R48">
            <v>49.6584664384238</v>
          </cell>
        </row>
        <row r="49">
          <cell r="A49">
            <v>37712</v>
          </cell>
          <cell r="B49">
            <v>35.5</v>
          </cell>
          <cell r="C49">
            <v>36.5</v>
          </cell>
          <cell r="D49">
            <v>33</v>
          </cell>
          <cell r="E49">
            <v>35.75</v>
          </cell>
          <cell r="F49">
            <v>38.25</v>
          </cell>
          <cell r="G49">
            <v>37.5</v>
          </cell>
        </row>
        <row r="49">
          <cell r="I49">
            <v>25.75</v>
          </cell>
        </row>
        <row r="49">
          <cell r="R49">
            <v>47.4605362712117</v>
          </cell>
        </row>
        <row r="50">
          <cell r="A50">
            <v>37742</v>
          </cell>
          <cell r="B50">
            <v>36.5</v>
          </cell>
          <cell r="C50">
            <v>32.5</v>
          </cell>
          <cell r="D50">
            <v>29</v>
          </cell>
          <cell r="E50">
            <v>36.25</v>
          </cell>
          <cell r="F50">
            <v>39</v>
          </cell>
          <cell r="G50">
            <v>38.5</v>
          </cell>
        </row>
        <row r="50">
          <cell r="I50">
            <v>26.25</v>
          </cell>
        </row>
        <row r="50">
          <cell r="R50">
            <v>47.462304341228</v>
          </cell>
        </row>
        <row r="51">
          <cell r="A51">
            <v>37773</v>
          </cell>
          <cell r="B51">
            <v>43.5</v>
          </cell>
          <cell r="C51">
            <v>30.75</v>
          </cell>
          <cell r="D51">
            <v>30</v>
          </cell>
          <cell r="E51">
            <v>41.25</v>
          </cell>
          <cell r="F51">
            <v>43.5</v>
          </cell>
          <cell r="G51">
            <v>48</v>
          </cell>
        </row>
        <row r="51">
          <cell r="I51">
            <v>31.25</v>
          </cell>
        </row>
        <row r="51">
          <cell r="R51">
            <v>47.7783082512022</v>
          </cell>
        </row>
        <row r="52">
          <cell r="A52">
            <v>37803</v>
          </cell>
          <cell r="B52">
            <v>54.5</v>
          </cell>
          <cell r="C52">
            <v>53.5</v>
          </cell>
          <cell r="D52">
            <v>49</v>
          </cell>
          <cell r="E52">
            <v>52</v>
          </cell>
          <cell r="F52">
            <v>57</v>
          </cell>
          <cell r="G52">
            <v>60.5</v>
          </cell>
        </row>
        <row r="52">
          <cell r="I52">
            <v>42</v>
          </cell>
        </row>
        <row r="52">
          <cell r="R52">
            <v>48.1721315413117</v>
          </cell>
        </row>
        <row r="53">
          <cell r="A53">
            <v>37834</v>
          </cell>
          <cell r="B53">
            <v>63</v>
          </cell>
          <cell r="C53">
            <v>60.5</v>
          </cell>
          <cell r="D53">
            <v>57</v>
          </cell>
          <cell r="E53">
            <v>60.5</v>
          </cell>
          <cell r="F53">
            <v>62.75</v>
          </cell>
          <cell r="G53">
            <v>71</v>
          </cell>
        </row>
        <row r="53">
          <cell r="I53">
            <v>50.5</v>
          </cell>
        </row>
        <row r="53">
          <cell r="R53">
            <v>48.6749170093718</v>
          </cell>
        </row>
        <row r="54">
          <cell r="A54">
            <v>37865</v>
          </cell>
          <cell r="B54">
            <v>52</v>
          </cell>
          <cell r="C54">
            <v>50.5</v>
          </cell>
          <cell r="D54">
            <v>47</v>
          </cell>
          <cell r="E54">
            <v>55.5</v>
          </cell>
          <cell r="F54">
            <v>49.75</v>
          </cell>
          <cell r="G54">
            <v>58</v>
          </cell>
        </row>
        <row r="54">
          <cell r="I54">
            <v>39.75</v>
          </cell>
        </row>
        <row r="54">
          <cell r="R54">
            <v>48.7530406818674</v>
          </cell>
        </row>
        <row r="55">
          <cell r="A55">
            <v>37895</v>
          </cell>
          <cell r="B55">
            <v>38.5</v>
          </cell>
          <cell r="C55">
            <v>41.5</v>
          </cell>
          <cell r="D55">
            <v>41</v>
          </cell>
          <cell r="E55">
            <v>41.75</v>
          </cell>
          <cell r="F55">
            <v>41</v>
          </cell>
          <cell r="G55">
            <v>40.75</v>
          </cell>
        </row>
        <row r="55">
          <cell r="I55">
            <v>31</v>
          </cell>
        </row>
        <row r="55">
          <cell r="R55">
            <v>49.0672193018959</v>
          </cell>
        </row>
        <row r="56">
          <cell r="A56">
            <v>37926</v>
          </cell>
          <cell r="B56">
            <v>37.5</v>
          </cell>
          <cell r="C56">
            <v>37.5</v>
          </cell>
          <cell r="D56">
            <v>37</v>
          </cell>
          <cell r="E56">
            <v>41.75</v>
          </cell>
          <cell r="F56">
            <v>40.75</v>
          </cell>
          <cell r="G56">
            <v>39.25</v>
          </cell>
        </row>
        <row r="56">
          <cell r="I56">
            <v>30.75</v>
          </cell>
        </row>
        <row r="56">
          <cell r="R56">
            <v>52.0996549471508</v>
          </cell>
        </row>
        <row r="57">
          <cell r="A57">
            <v>37956</v>
          </cell>
          <cell r="B57">
            <v>37</v>
          </cell>
          <cell r="C57">
            <v>39.25</v>
          </cell>
          <cell r="D57">
            <v>39</v>
          </cell>
          <cell r="E57">
            <v>44.75</v>
          </cell>
          <cell r="F57">
            <v>42</v>
          </cell>
          <cell r="G57">
            <v>38.5</v>
          </cell>
        </row>
        <row r="57">
          <cell r="I57">
            <v>32</v>
          </cell>
        </row>
        <row r="57">
          <cell r="R57">
            <v>54.48052711985</v>
          </cell>
        </row>
        <row r="58">
          <cell r="A58">
            <v>37987</v>
          </cell>
          <cell r="B58">
            <v>37.7</v>
          </cell>
          <cell r="C58">
            <v>42.61</v>
          </cell>
          <cell r="D58">
            <v>42.13</v>
          </cell>
          <cell r="E58">
            <v>44.77</v>
          </cell>
          <cell r="F58">
            <v>42.51</v>
          </cell>
          <cell r="G58">
            <v>39.9</v>
          </cell>
        </row>
        <row r="58">
          <cell r="I58">
            <v>31.16</v>
          </cell>
        </row>
        <row r="58">
          <cell r="R58">
            <v>51.3102866719539</v>
          </cell>
        </row>
        <row r="59">
          <cell r="A59">
            <v>38018</v>
          </cell>
          <cell r="B59">
            <v>37.7</v>
          </cell>
          <cell r="C59">
            <v>41.96</v>
          </cell>
          <cell r="D59">
            <v>41.27</v>
          </cell>
          <cell r="E59">
            <v>42.75</v>
          </cell>
          <cell r="F59">
            <v>40.99</v>
          </cell>
          <cell r="G59">
            <v>39.9</v>
          </cell>
        </row>
        <row r="59">
          <cell r="I59">
            <v>29.61</v>
          </cell>
        </row>
        <row r="59">
          <cell r="R59">
            <v>50.0177833804368</v>
          </cell>
        </row>
        <row r="60">
          <cell r="A60">
            <v>38047</v>
          </cell>
          <cell r="B60">
            <v>37.23</v>
          </cell>
          <cell r="C60">
            <v>37.89</v>
          </cell>
          <cell r="D60">
            <v>36.98</v>
          </cell>
          <cell r="E60">
            <v>40.74</v>
          </cell>
          <cell r="F60">
            <v>40.23</v>
          </cell>
          <cell r="G60">
            <v>39.43</v>
          </cell>
        </row>
        <row r="60">
          <cell r="I60">
            <v>28.78</v>
          </cell>
        </row>
        <row r="60">
          <cell r="R60">
            <v>47.9817974716395</v>
          </cell>
        </row>
        <row r="61">
          <cell r="A61">
            <v>38078</v>
          </cell>
          <cell r="B61">
            <v>36.31</v>
          </cell>
          <cell r="C61">
            <v>37.67</v>
          </cell>
          <cell r="D61">
            <v>34.4</v>
          </cell>
          <cell r="E61">
            <v>35.96</v>
          </cell>
          <cell r="F61">
            <v>38.47</v>
          </cell>
          <cell r="G61">
            <v>38.51</v>
          </cell>
        </row>
        <row r="61">
          <cell r="I61">
            <v>24.62</v>
          </cell>
        </row>
        <row r="61">
          <cell r="R61">
            <v>45.2926374782887</v>
          </cell>
        </row>
        <row r="62">
          <cell r="A62">
            <v>38108</v>
          </cell>
          <cell r="B62">
            <v>37.23</v>
          </cell>
          <cell r="C62">
            <v>34.24</v>
          </cell>
          <cell r="D62">
            <v>30.97</v>
          </cell>
          <cell r="E62">
            <v>36.46</v>
          </cell>
          <cell r="F62">
            <v>39.22</v>
          </cell>
          <cell r="G62">
            <v>39.43</v>
          </cell>
        </row>
        <row r="62">
          <cell r="I62">
            <v>25.01</v>
          </cell>
        </row>
        <row r="62">
          <cell r="R62">
            <v>45.3633582289436</v>
          </cell>
        </row>
        <row r="63">
          <cell r="A63">
            <v>38139</v>
          </cell>
          <cell r="B63">
            <v>43.72</v>
          </cell>
          <cell r="C63">
            <v>32.74</v>
          </cell>
          <cell r="D63">
            <v>31.83</v>
          </cell>
          <cell r="E63">
            <v>41.48</v>
          </cell>
          <cell r="F63">
            <v>43.74</v>
          </cell>
          <cell r="G63">
            <v>48.05</v>
          </cell>
        </row>
        <row r="63">
          <cell r="I63">
            <v>29.67</v>
          </cell>
        </row>
        <row r="63">
          <cell r="R63">
            <v>45.9149721768045</v>
          </cell>
        </row>
        <row r="64">
          <cell r="A64">
            <v>38169</v>
          </cell>
          <cell r="B64">
            <v>53.91</v>
          </cell>
          <cell r="C64">
            <v>52.26</v>
          </cell>
          <cell r="D64">
            <v>48.14</v>
          </cell>
          <cell r="E64">
            <v>52.29</v>
          </cell>
          <cell r="F64">
            <v>57.31</v>
          </cell>
          <cell r="G64">
            <v>59.51</v>
          </cell>
        </row>
        <row r="64">
          <cell r="I64">
            <v>39.72</v>
          </cell>
        </row>
        <row r="64">
          <cell r="R64">
            <v>46.570629148571</v>
          </cell>
        </row>
        <row r="65">
          <cell r="A65">
            <v>38200</v>
          </cell>
          <cell r="B65">
            <v>61.79</v>
          </cell>
          <cell r="C65">
            <v>58.27</v>
          </cell>
          <cell r="D65">
            <v>55.01</v>
          </cell>
          <cell r="E65">
            <v>60.83</v>
          </cell>
          <cell r="F65">
            <v>63.09</v>
          </cell>
          <cell r="G65">
            <v>69.09</v>
          </cell>
        </row>
        <row r="65">
          <cell r="I65">
            <v>47.59</v>
          </cell>
        </row>
        <row r="65">
          <cell r="R65">
            <v>47.1265972160439</v>
          </cell>
        </row>
        <row r="66">
          <cell r="A66">
            <v>38231</v>
          </cell>
          <cell r="B66">
            <v>51.6</v>
          </cell>
          <cell r="C66">
            <v>49.69</v>
          </cell>
          <cell r="D66">
            <v>46.42</v>
          </cell>
          <cell r="E66">
            <v>55.79</v>
          </cell>
          <cell r="F66">
            <v>50.01</v>
          </cell>
          <cell r="G66">
            <v>57.2</v>
          </cell>
        </row>
        <row r="66">
          <cell r="I66">
            <v>37.32</v>
          </cell>
        </row>
        <row r="66">
          <cell r="R66">
            <v>47.0410969437087</v>
          </cell>
        </row>
        <row r="67">
          <cell r="A67">
            <v>38261</v>
          </cell>
          <cell r="B67">
            <v>39.09</v>
          </cell>
          <cell r="C67">
            <v>41.96</v>
          </cell>
          <cell r="D67">
            <v>41.27</v>
          </cell>
          <cell r="E67">
            <v>41.97</v>
          </cell>
          <cell r="F67">
            <v>41.21</v>
          </cell>
          <cell r="G67">
            <v>41.5</v>
          </cell>
        </row>
        <row r="67">
          <cell r="I67">
            <v>28.99</v>
          </cell>
        </row>
        <row r="67">
          <cell r="R67">
            <v>47.0455898422616</v>
          </cell>
        </row>
        <row r="68">
          <cell r="A68">
            <v>38292</v>
          </cell>
          <cell r="B68">
            <v>38.16</v>
          </cell>
          <cell r="C68">
            <v>38.53</v>
          </cell>
          <cell r="D68">
            <v>37.84</v>
          </cell>
          <cell r="E68">
            <v>41.96</v>
          </cell>
          <cell r="F68">
            <v>40.96</v>
          </cell>
          <cell r="G68">
            <v>40.14</v>
          </cell>
        </row>
        <row r="68">
          <cell r="I68">
            <v>28.65</v>
          </cell>
        </row>
        <row r="68">
          <cell r="R68">
            <v>49.659281106946</v>
          </cell>
        </row>
        <row r="69">
          <cell r="A69">
            <v>38322</v>
          </cell>
          <cell r="B69">
            <v>37.7</v>
          </cell>
          <cell r="C69">
            <v>40.03</v>
          </cell>
          <cell r="D69">
            <v>39.56</v>
          </cell>
          <cell r="E69">
            <v>44.97</v>
          </cell>
          <cell r="F69">
            <v>42.21</v>
          </cell>
          <cell r="G69">
            <v>39.47</v>
          </cell>
        </row>
        <row r="69">
          <cell r="I69">
            <v>29.7</v>
          </cell>
        </row>
        <row r="69">
          <cell r="R69">
            <v>51.8602952108203</v>
          </cell>
        </row>
        <row r="70">
          <cell r="A70">
            <v>38353</v>
          </cell>
          <cell r="B70">
            <v>37.96</v>
          </cell>
          <cell r="C70">
            <v>42.88</v>
          </cell>
          <cell r="D70">
            <v>42.24</v>
          </cell>
          <cell r="E70">
            <v>44.97</v>
          </cell>
          <cell r="F70">
            <v>42.7</v>
          </cell>
          <cell r="G70">
            <v>40.28</v>
          </cell>
        </row>
        <row r="70">
          <cell r="I70">
            <v>27.06</v>
          </cell>
        </row>
        <row r="70">
          <cell r="R70">
            <v>51.3322498641739</v>
          </cell>
        </row>
        <row r="71">
          <cell r="A71">
            <v>38384</v>
          </cell>
          <cell r="B71">
            <v>37.96</v>
          </cell>
          <cell r="C71">
            <v>42.34</v>
          </cell>
          <cell r="D71">
            <v>41.5</v>
          </cell>
          <cell r="E71">
            <v>42.94</v>
          </cell>
          <cell r="F71">
            <v>41.18</v>
          </cell>
          <cell r="G71">
            <v>40.28</v>
          </cell>
        </row>
        <row r="71">
          <cell r="I71">
            <v>25.92</v>
          </cell>
        </row>
        <row r="71">
          <cell r="R71">
            <v>50.0685145398885</v>
          </cell>
        </row>
        <row r="72">
          <cell r="A72">
            <v>38412</v>
          </cell>
          <cell r="B72">
            <v>37.49</v>
          </cell>
          <cell r="C72">
            <v>38.85</v>
          </cell>
          <cell r="D72">
            <v>37.83</v>
          </cell>
          <cell r="E72">
            <v>40.92</v>
          </cell>
          <cell r="F72">
            <v>40.41</v>
          </cell>
          <cell r="G72">
            <v>39.81</v>
          </cell>
        </row>
        <row r="72">
          <cell r="I72">
            <v>25.42</v>
          </cell>
        </row>
        <row r="72">
          <cell r="R72">
            <v>48.0823027087229</v>
          </cell>
        </row>
        <row r="73">
          <cell r="A73">
            <v>38443</v>
          </cell>
          <cell r="B73">
            <v>36.56</v>
          </cell>
          <cell r="C73">
            <v>38.67</v>
          </cell>
          <cell r="D73">
            <v>35.62</v>
          </cell>
          <cell r="E73">
            <v>36.12</v>
          </cell>
          <cell r="F73">
            <v>38.64</v>
          </cell>
          <cell r="G73">
            <v>38.88</v>
          </cell>
        </row>
        <row r="73">
          <cell r="I73">
            <v>21.92</v>
          </cell>
        </row>
        <row r="73">
          <cell r="R73">
            <v>45.3192406488804</v>
          </cell>
        </row>
        <row r="74">
          <cell r="A74">
            <v>38473</v>
          </cell>
          <cell r="B74">
            <v>37.5</v>
          </cell>
          <cell r="C74">
            <v>35.74</v>
          </cell>
          <cell r="D74">
            <v>32.68</v>
          </cell>
          <cell r="E74">
            <v>36.62</v>
          </cell>
          <cell r="F74">
            <v>39.4</v>
          </cell>
          <cell r="G74">
            <v>39.82</v>
          </cell>
        </row>
        <row r="74">
          <cell r="I74">
            <v>22.46</v>
          </cell>
        </row>
        <row r="74">
          <cell r="R74">
            <v>45.3846507124339</v>
          </cell>
        </row>
        <row r="75">
          <cell r="A75">
            <v>38504</v>
          </cell>
          <cell r="B75">
            <v>44.03</v>
          </cell>
          <cell r="C75">
            <v>34.46</v>
          </cell>
          <cell r="D75">
            <v>33.41</v>
          </cell>
          <cell r="E75">
            <v>41.66</v>
          </cell>
          <cell r="F75">
            <v>43.94</v>
          </cell>
          <cell r="G75">
            <v>48.16</v>
          </cell>
        </row>
        <row r="75">
          <cell r="I75">
            <v>26.87</v>
          </cell>
        </row>
        <row r="75">
          <cell r="R75">
            <v>45.9178178764569</v>
          </cell>
        </row>
        <row r="76">
          <cell r="A76">
            <v>38534</v>
          </cell>
          <cell r="B76">
            <v>54.29</v>
          </cell>
          <cell r="C76">
            <v>51.2</v>
          </cell>
          <cell r="D76">
            <v>47.4</v>
          </cell>
          <cell r="E76">
            <v>52.52</v>
          </cell>
          <cell r="F76">
            <v>57.57</v>
          </cell>
          <cell r="G76">
            <v>59.49</v>
          </cell>
        </row>
        <row r="76">
          <cell r="I76">
            <v>36.29</v>
          </cell>
        </row>
        <row r="76">
          <cell r="R76">
            <v>46.5524674685427</v>
          </cell>
        </row>
        <row r="77">
          <cell r="A77">
            <v>38565</v>
          </cell>
          <cell r="B77">
            <v>62.22</v>
          </cell>
          <cell r="C77">
            <v>56.35</v>
          </cell>
          <cell r="D77">
            <v>53.29</v>
          </cell>
          <cell r="E77">
            <v>61.1</v>
          </cell>
          <cell r="F77">
            <v>63.37</v>
          </cell>
          <cell r="G77">
            <v>68.86</v>
          </cell>
        </row>
        <row r="77">
          <cell r="I77">
            <v>43.85</v>
          </cell>
        </row>
        <row r="77">
          <cell r="R77">
            <v>47.0898064499578</v>
          </cell>
        </row>
        <row r="78">
          <cell r="A78">
            <v>38596</v>
          </cell>
          <cell r="B78">
            <v>51.96</v>
          </cell>
          <cell r="C78">
            <v>49</v>
          </cell>
          <cell r="D78">
            <v>45.93</v>
          </cell>
          <cell r="E78">
            <v>56.04</v>
          </cell>
          <cell r="F78">
            <v>50.24</v>
          </cell>
          <cell r="G78">
            <v>57.16</v>
          </cell>
        </row>
        <row r="78">
          <cell r="I78">
            <v>34.69</v>
          </cell>
        </row>
        <row r="78">
          <cell r="R78">
            <v>47.0029301071729</v>
          </cell>
        </row>
        <row r="79">
          <cell r="A79">
            <v>38626</v>
          </cell>
          <cell r="B79">
            <v>39.36</v>
          </cell>
          <cell r="C79">
            <v>42.39</v>
          </cell>
          <cell r="D79">
            <v>41.52</v>
          </cell>
          <cell r="E79">
            <v>42.15</v>
          </cell>
          <cell r="F79">
            <v>41.4</v>
          </cell>
          <cell r="G79">
            <v>41.86</v>
          </cell>
        </row>
        <row r="79">
          <cell r="I79">
            <v>27.19</v>
          </cell>
        </row>
        <row r="79">
          <cell r="R79">
            <v>47.0027924711662</v>
          </cell>
        </row>
        <row r="80">
          <cell r="A80">
            <v>38657</v>
          </cell>
          <cell r="B80">
            <v>38.43</v>
          </cell>
          <cell r="C80">
            <v>39.45</v>
          </cell>
          <cell r="D80">
            <v>38.57</v>
          </cell>
          <cell r="E80">
            <v>42.15</v>
          </cell>
          <cell r="F80">
            <v>41.14</v>
          </cell>
          <cell r="G80">
            <v>40.57</v>
          </cell>
        </row>
        <row r="80">
          <cell r="I80">
            <v>27.11</v>
          </cell>
        </row>
        <row r="80">
          <cell r="R80">
            <v>49.6875041452368</v>
          </cell>
        </row>
        <row r="81">
          <cell r="A81">
            <v>38687</v>
          </cell>
          <cell r="B81">
            <v>37.96</v>
          </cell>
          <cell r="C81">
            <v>40.74</v>
          </cell>
          <cell r="D81">
            <v>40.05</v>
          </cell>
          <cell r="E81">
            <v>45.17</v>
          </cell>
          <cell r="F81">
            <v>42.4</v>
          </cell>
          <cell r="G81">
            <v>39.92</v>
          </cell>
        </row>
        <row r="81">
          <cell r="I81">
            <v>28.35</v>
          </cell>
        </row>
        <row r="81">
          <cell r="R81">
            <v>51.8477671483375</v>
          </cell>
        </row>
        <row r="82">
          <cell r="A82">
            <v>38718</v>
          </cell>
          <cell r="B82">
            <v>38.23</v>
          </cell>
          <cell r="C82">
            <v>43.61</v>
          </cell>
          <cell r="D82">
            <v>42.51</v>
          </cell>
          <cell r="E82">
            <v>45.17</v>
          </cell>
          <cell r="F82">
            <v>42.88</v>
          </cell>
          <cell r="G82">
            <v>40.65</v>
          </cell>
        </row>
        <row r="82">
          <cell r="I82">
            <v>22.29</v>
          </cell>
        </row>
        <row r="82">
          <cell r="R82">
            <v>47.7150503163483</v>
          </cell>
        </row>
        <row r="83">
          <cell r="A83">
            <v>38749</v>
          </cell>
          <cell r="B83">
            <v>38.23</v>
          </cell>
          <cell r="C83">
            <v>43.11</v>
          </cell>
          <cell r="D83">
            <v>41.84</v>
          </cell>
          <cell r="E83">
            <v>43.13</v>
          </cell>
          <cell r="F83">
            <v>41.36</v>
          </cell>
          <cell r="G83">
            <v>40.65</v>
          </cell>
        </row>
        <row r="83">
          <cell r="I83">
            <v>22.32</v>
          </cell>
        </row>
        <row r="83">
          <cell r="R83">
            <v>46.6017750067451</v>
          </cell>
        </row>
        <row r="84">
          <cell r="A84">
            <v>38777</v>
          </cell>
          <cell r="B84">
            <v>37.76</v>
          </cell>
          <cell r="C84">
            <v>39.92</v>
          </cell>
          <cell r="D84">
            <v>38.5</v>
          </cell>
          <cell r="E84">
            <v>41.1</v>
          </cell>
          <cell r="F84">
            <v>40.59</v>
          </cell>
          <cell r="G84">
            <v>40.18</v>
          </cell>
        </row>
        <row r="84">
          <cell r="I84">
            <v>22.82</v>
          </cell>
        </row>
        <row r="84">
          <cell r="R84">
            <v>44.8310559695211</v>
          </cell>
        </row>
        <row r="85">
          <cell r="A85">
            <v>38808</v>
          </cell>
          <cell r="B85">
            <v>36.82</v>
          </cell>
          <cell r="C85">
            <v>39.76</v>
          </cell>
          <cell r="D85">
            <v>36.49</v>
          </cell>
          <cell r="E85">
            <v>36.28</v>
          </cell>
          <cell r="F85">
            <v>38.81</v>
          </cell>
          <cell r="G85">
            <v>39.24</v>
          </cell>
        </row>
        <row r="85">
          <cell r="I85">
            <v>20.49</v>
          </cell>
        </row>
        <row r="85">
          <cell r="R85">
            <v>42.3540311710577</v>
          </cell>
        </row>
        <row r="86">
          <cell r="A86">
            <v>38838</v>
          </cell>
          <cell r="B86">
            <v>37.76</v>
          </cell>
          <cell r="C86">
            <v>37.07</v>
          </cell>
          <cell r="D86">
            <v>33.82</v>
          </cell>
          <cell r="E86">
            <v>36.78</v>
          </cell>
          <cell r="F86">
            <v>39.57</v>
          </cell>
          <cell r="G86">
            <v>40.18</v>
          </cell>
        </row>
        <row r="86">
          <cell r="I86">
            <v>21.82</v>
          </cell>
        </row>
        <row r="86">
          <cell r="R86">
            <v>42.4352371757913</v>
          </cell>
        </row>
        <row r="87">
          <cell r="A87">
            <v>38869</v>
          </cell>
          <cell r="B87">
            <v>44.33</v>
          </cell>
          <cell r="C87">
            <v>35.9</v>
          </cell>
          <cell r="D87">
            <v>34.49</v>
          </cell>
          <cell r="E87">
            <v>41.85</v>
          </cell>
          <cell r="F87">
            <v>44.13</v>
          </cell>
          <cell r="G87">
            <v>48.29</v>
          </cell>
        </row>
        <row r="87">
          <cell r="I87">
            <v>27.1</v>
          </cell>
        </row>
        <row r="87">
          <cell r="R87">
            <v>42.9424283673197</v>
          </cell>
        </row>
        <row r="88">
          <cell r="A88">
            <v>38899</v>
          </cell>
          <cell r="B88">
            <v>54.67</v>
          </cell>
          <cell r="C88">
            <v>51.23</v>
          </cell>
          <cell r="D88">
            <v>47.2</v>
          </cell>
          <cell r="E88">
            <v>52.75</v>
          </cell>
          <cell r="F88">
            <v>57.82</v>
          </cell>
          <cell r="G88">
            <v>59.53</v>
          </cell>
        </row>
        <row r="88">
          <cell r="I88">
            <v>37.94</v>
          </cell>
        </row>
        <row r="88">
          <cell r="R88">
            <v>43.5402072990636</v>
          </cell>
        </row>
        <row r="89">
          <cell r="A89">
            <v>38930</v>
          </cell>
          <cell r="B89">
            <v>62.66</v>
          </cell>
          <cell r="C89">
            <v>55.95</v>
          </cell>
          <cell r="D89">
            <v>52.56</v>
          </cell>
          <cell r="E89">
            <v>61.37</v>
          </cell>
          <cell r="F89">
            <v>63.65</v>
          </cell>
          <cell r="G89">
            <v>68.74</v>
          </cell>
        </row>
        <row r="89">
          <cell r="I89">
            <v>47.46</v>
          </cell>
        </row>
        <row r="89">
          <cell r="R89">
            <v>44.0496047459994</v>
          </cell>
        </row>
        <row r="90">
          <cell r="A90">
            <v>38961</v>
          </cell>
          <cell r="B90">
            <v>52.32</v>
          </cell>
          <cell r="C90">
            <v>49.22</v>
          </cell>
          <cell r="D90">
            <v>45.87</v>
          </cell>
          <cell r="E90">
            <v>56.29</v>
          </cell>
          <cell r="F90">
            <v>50.46</v>
          </cell>
          <cell r="G90">
            <v>57.18</v>
          </cell>
        </row>
        <row r="90">
          <cell r="I90">
            <v>38.82</v>
          </cell>
        </row>
        <row r="90">
          <cell r="R90">
            <v>43.9930644639527</v>
          </cell>
        </row>
        <row r="91">
          <cell r="A91">
            <v>38991</v>
          </cell>
          <cell r="B91">
            <v>39.64</v>
          </cell>
          <cell r="C91">
            <v>43.16</v>
          </cell>
          <cell r="D91">
            <v>41.86</v>
          </cell>
          <cell r="E91">
            <v>42.34</v>
          </cell>
          <cell r="F91">
            <v>41.58</v>
          </cell>
          <cell r="G91">
            <v>42.21</v>
          </cell>
        </row>
        <row r="91">
          <cell r="I91">
            <v>31.42</v>
          </cell>
        </row>
        <row r="91">
          <cell r="R91">
            <v>44.0137913199681</v>
          </cell>
        </row>
        <row r="92">
          <cell r="A92">
            <v>39022</v>
          </cell>
          <cell r="B92">
            <v>38.7</v>
          </cell>
          <cell r="C92">
            <v>40.48</v>
          </cell>
          <cell r="D92">
            <v>39.18</v>
          </cell>
          <cell r="E92">
            <v>42.34</v>
          </cell>
          <cell r="F92">
            <v>41.32</v>
          </cell>
          <cell r="G92">
            <v>40.96</v>
          </cell>
        </row>
        <row r="92">
          <cell r="I92">
            <v>32.32</v>
          </cell>
        </row>
        <row r="92">
          <cell r="R92">
            <v>46.4673630160304</v>
          </cell>
        </row>
        <row r="93">
          <cell r="A93">
            <v>39052</v>
          </cell>
          <cell r="B93">
            <v>38.23</v>
          </cell>
          <cell r="C93">
            <v>41.66</v>
          </cell>
          <cell r="D93">
            <v>40.52</v>
          </cell>
          <cell r="E93">
            <v>45.37</v>
          </cell>
          <cell r="F93">
            <v>42.58</v>
          </cell>
          <cell r="G93">
            <v>40.34</v>
          </cell>
        </row>
        <row r="93">
          <cell r="I93">
            <v>34.84</v>
          </cell>
        </row>
        <row r="93">
          <cell r="R93">
            <v>48.4273513135175</v>
          </cell>
        </row>
        <row r="94">
          <cell r="A94">
            <v>39083</v>
          </cell>
          <cell r="B94">
            <v>38.49</v>
          </cell>
          <cell r="C94">
            <v>44.34</v>
          </cell>
          <cell r="D94">
            <v>42.78</v>
          </cell>
          <cell r="E94">
            <v>45.37</v>
          </cell>
          <cell r="F94">
            <v>43.07</v>
          </cell>
          <cell r="G94">
            <v>40.94</v>
          </cell>
        </row>
        <row r="94">
          <cell r="I94">
            <v>39.52</v>
          </cell>
        </row>
        <row r="94">
          <cell r="R94">
            <v>49.2327617079062</v>
          </cell>
        </row>
        <row r="95">
          <cell r="A95">
            <v>39114</v>
          </cell>
          <cell r="B95">
            <v>38.49</v>
          </cell>
          <cell r="C95">
            <v>43.88</v>
          </cell>
          <cell r="D95">
            <v>42.18</v>
          </cell>
          <cell r="E95">
            <v>43.32</v>
          </cell>
          <cell r="F95">
            <v>41.54</v>
          </cell>
          <cell r="G95">
            <v>40.94</v>
          </cell>
        </row>
        <row r="95">
          <cell r="I95">
            <v>37.86</v>
          </cell>
        </row>
        <row r="95">
          <cell r="R95">
            <v>48.0968770378257</v>
          </cell>
        </row>
        <row r="96">
          <cell r="A96">
            <v>39142</v>
          </cell>
          <cell r="B96">
            <v>38.02</v>
          </cell>
          <cell r="C96">
            <v>40.96</v>
          </cell>
          <cell r="D96">
            <v>39.14</v>
          </cell>
          <cell r="E96">
            <v>41.28</v>
          </cell>
          <cell r="F96">
            <v>40.77</v>
          </cell>
          <cell r="G96">
            <v>40.47</v>
          </cell>
        </row>
        <row r="96">
          <cell r="I96">
            <v>37.11</v>
          </cell>
        </row>
        <row r="96">
          <cell r="R96">
            <v>46.3032306349522</v>
          </cell>
        </row>
        <row r="97">
          <cell r="A97">
            <v>39173</v>
          </cell>
          <cell r="B97">
            <v>37.07</v>
          </cell>
          <cell r="C97">
            <v>40.82</v>
          </cell>
          <cell r="D97">
            <v>37.32</v>
          </cell>
          <cell r="E97">
            <v>36.44</v>
          </cell>
          <cell r="F97">
            <v>38.98</v>
          </cell>
          <cell r="G97">
            <v>39.53</v>
          </cell>
        </row>
        <row r="97">
          <cell r="I97">
            <v>32.01</v>
          </cell>
        </row>
        <row r="97">
          <cell r="R97">
            <v>43.6711272862784</v>
          </cell>
        </row>
        <row r="98">
          <cell r="A98">
            <v>39203</v>
          </cell>
          <cell r="B98">
            <v>38.02</v>
          </cell>
          <cell r="C98">
            <v>38.36</v>
          </cell>
          <cell r="D98">
            <v>34.89</v>
          </cell>
          <cell r="E98">
            <v>36.94</v>
          </cell>
          <cell r="F98">
            <v>39.74</v>
          </cell>
          <cell r="G98">
            <v>40.47</v>
          </cell>
        </row>
        <row r="98">
          <cell r="I98">
            <v>32.79</v>
          </cell>
        </row>
        <row r="98">
          <cell r="R98">
            <v>43.7346060796415</v>
          </cell>
        </row>
        <row r="99">
          <cell r="A99">
            <v>39234</v>
          </cell>
          <cell r="B99">
            <v>44.64</v>
          </cell>
          <cell r="C99">
            <v>37.28</v>
          </cell>
          <cell r="D99">
            <v>35.51</v>
          </cell>
          <cell r="E99">
            <v>42.03</v>
          </cell>
          <cell r="F99">
            <v>44.33</v>
          </cell>
          <cell r="G99">
            <v>48.48</v>
          </cell>
        </row>
        <row r="99">
          <cell r="I99">
            <v>39.22</v>
          </cell>
        </row>
        <row r="99">
          <cell r="R99">
            <v>44.223550186861</v>
          </cell>
        </row>
        <row r="100">
          <cell r="A100">
            <v>39264</v>
          </cell>
          <cell r="B100">
            <v>55.05</v>
          </cell>
          <cell r="C100">
            <v>51.32</v>
          </cell>
          <cell r="D100">
            <v>47.06</v>
          </cell>
          <cell r="E100">
            <v>52.98</v>
          </cell>
          <cell r="F100">
            <v>58.08</v>
          </cell>
          <cell r="G100">
            <v>59.69</v>
          </cell>
        </row>
        <row r="100">
          <cell r="I100">
            <v>52.97</v>
          </cell>
        </row>
        <row r="100">
          <cell r="R100">
            <v>44.8026870216419</v>
          </cell>
        </row>
        <row r="101">
          <cell r="A101">
            <v>39295</v>
          </cell>
          <cell r="B101">
            <v>63.09</v>
          </cell>
          <cell r="C101">
            <v>55.65</v>
          </cell>
          <cell r="D101">
            <v>51.93</v>
          </cell>
          <cell r="E101">
            <v>61.64</v>
          </cell>
          <cell r="F101">
            <v>63.93</v>
          </cell>
          <cell r="G101">
            <v>68.83</v>
          </cell>
        </row>
        <row r="101">
          <cell r="I101">
            <v>64</v>
          </cell>
        </row>
        <row r="101">
          <cell r="R101">
            <v>45.2913776038078</v>
          </cell>
        </row>
        <row r="102">
          <cell r="A102">
            <v>39326</v>
          </cell>
          <cell r="B102">
            <v>52.68</v>
          </cell>
          <cell r="C102">
            <v>49.48</v>
          </cell>
          <cell r="D102">
            <v>45.85</v>
          </cell>
          <cell r="E102">
            <v>56.54</v>
          </cell>
          <cell r="F102">
            <v>50.68</v>
          </cell>
          <cell r="G102">
            <v>57.32</v>
          </cell>
        </row>
        <row r="102">
          <cell r="I102">
            <v>50.62</v>
          </cell>
        </row>
        <row r="102">
          <cell r="R102">
            <v>45.2125226309279</v>
          </cell>
        </row>
        <row r="103">
          <cell r="A103">
            <v>39356</v>
          </cell>
          <cell r="B103">
            <v>39.91</v>
          </cell>
          <cell r="C103">
            <v>43.94</v>
          </cell>
          <cell r="D103">
            <v>42.21</v>
          </cell>
          <cell r="E103">
            <v>42.53</v>
          </cell>
          <cell r="F103">
            <v>41.76</v>
          </cell>
          <cell r="G103">
            <v>42.49</v>
          </cell>
        </row>
        <row r="103">
          <cell r="I103">
            <v>39.67</v>
          </cell>
        </row>
        <row r="103">
          <cell r="R103">
            <v>45.2109961268131</v>
          </cell>
        </row>
        <row r="104">
          <cell r="A104">
            <v>39387</v>
          </cell>
          <cell r="B104">
            <v>38.97</v>
          </cell>
          <cell r="C104">
            <v>41.48</v>
          </cell>
          <cell r="D104">
            <v>39.78</v>
          </cell>
          <cell r="E104">
            <v>42.52</v>
          </cell>
          <cell r="F104">
            <v>41.5</v>
          </cell>
          <cell r="G104">
            <v>41.28</v>
          </cell>
        </row>
        <row r="104">
          <cell r="I104">
            <v>39.54</v>
          </cell>
        </row>
        <row r="104">
          <cell r="R104">
            <v>47.6464446053552</v>
          </cell>
        </row>
        <row r="105">
          <cell r="A105">
            <v>39417</v>
          </cell>
          <cell r="B105">
            <v>38.49</v>
          </cell>
          <cell r="C105">
            <v>42.57</v>
          </cell>
          <cell r="D105">
            <v>41</v>
          </cell>
          <cell r="E105">
            <v>45.57</v>
          </cell>
          <cell r="F105">
            <v>42.77</v>
          </cell>
          <cell r="G105">
            <v>40.66</v>
          </cell>
        </row>
        <row r="105">
          <cell r="I105">
            <v>41.35</v>
          </cell>
        </row>
        <row r="105">
          <cell r="R105">
            <v>49.604574596688</v>
          </cell>
        </row>
        <row r="106">
          <cell r="A106">
            <v>39448</v>
          </cell>
          <cell r="B106">
            <v>38.76</v>
          </cell>
          <cell r="C106">
            <v>45.07</v>
          </cell>
          <cell r="D106">
            <v>43.2</v>
          </cell>
          <cell r="E106">
            <v>45.57</v>
          </cell>
          <cell r="F106">
            <v>43.26</v>
          </cell>
          <cell r="G106">
            <v>41.22</v>
          </cell>
        </row>
        <row r="106">
          <cell r="I106">
            <v>39.8</v>
          </cell>
        </row>
        <row r="106">
          <cell r="R106">
            <v>50.4406147044044</v>
          </cell>
        </row>
        <row r="107">
          <cell r="A107">
            <v>39479</v>
          </cell>
          <cell r="B107">
            <v>38.76</v>
          </cell>
          <cell r="C107">
            <v>44.65</v>
          </cell>
          <cell r="D107">
            <v>42.64</v>
          </cell>
          <cell r="E107">
            <v>43.51</v>
          </cell>
          <cell r="F107">
            <v>41.72</v>
          </cell>
          <cell r="G107">
            <v>41.22</v>
          </cell>
        </row>
        <row r="107">
          <cell r="I107">
            <v>38.13</v>
          </cell>
        </row>
        <row r="107">
          <cell r="R107">
            <v>49.3038028957385</v>
          </cell>
        </row>
        <row r="108">
          <cell r="A108">
            <v>39508</v>
          </cell>
          <cell r="B108">
            <v>38.28</v>
          </cell>
          <cell r="C108">
            <v>41.92</v>
          </cell>
          <cell r="D108">
            <v>39.81</v>
          </cell>
          <cell r="E108">
            <v>41.46</v>
          </cell>
          <cell r="F108">
            <v>40.95</v>
          </cell>
          <cell r="G108">
            <v>40.74</v>
          </cell>
        </row>
        <row r="108">
          <cell r="I108">
            <v>37.38</v>
          </cell>
        </row>
        <row r="108">
          <cell r="R108">
            <v>47.5096011165042</v>
          </cell>
        </row>
        <row r="109">
          <cell r="A109">
            <v>39539</v>
          </cell>
          <cell r="B109">
            <v>37.33</v>
          </cell>
          <cell r="C109">
            <v>41.78</v>
          </cell>
          <cell r="D109">
            <v>38.12</v>
          </cell>
          <cell r="E109">
            <v>36.6</v>
          </cell>
          <cell r="F109">
            <v>39.16</v>
          </cell>
          <cell r="G109">
            <v>39.8</v>
          </cell>
        </row>
        <row r="109">
          <cell r="I109">
            <v>32.24</v>
          </cell>
        </row>
        <row r="109">
          <cell r="R109">
            <v>44.8128734414071</v>
          </cell>
        </row>
        <row r="110">
          <cell r="A110">
            <v>39569</v>
          </cell>
          <cell r="B110">
            <v>38.28</v>
          </cell>
          <cell r="C110">
            <v>39.48</v>
          </cell>
          <cell r="D110">
            <v>35.86</v>
          </cell>
          <cell r="E110">
            <v>37.1</v>
          </cell>
          <cell r="F110">
            <v>39.92</v>
          </cell>
          <cell r="G110">
            <v>40.75</v>
          </cell>
        </row>
        <row r="110">
          <cell r="I110">
            <v>33.02</v>
          </cell>
        </row>
        <row r="110">
          <cell r="R110">
            <v>44.875151697443</v>
          </cell>
        </row>
        <row r="111">
          <cell r="A111">
            <v>39600</v>
          </cell>
          <cell r="B111">
            <v>44.95</v>
          </cell>
          <cell r="C111">
            <v>38.48</v>
          </cell>
          <cell r="D111">
            <v>36.43</v>
          </cell>
          <cell r="E111">
            <v>42.22</v>
          </cell>
          <cell r="F111">
            <v>44.52</v>
          </cell>
          <cell r="G111">
            <v>48.69</v>
          </cell>
        </row>
        <row r="111">
          <cell r="I111">
            <v>39.5</v>
          </cell>
        </row>
        <row r="111">
          <cell r="R111">
            <v>45.3626479104863</v>
          </cell>
        </row>
        <row r="112">
          <cell r="A112">
            <v>39630</v>
          </cell>
          <cell r="B112">
            <v>55.43</v>
          </cell>
          <cell r="C112">
            <v>51.61</v>
          </cell>
          <cell r="D112">
            <v>47.19</v>
          </cell>
          <cell r="E112">
            <v>53.21</v>
          </cell>
          <cell r="F112">
            <v>58.33</v>
          </cell>
          <cell r="G112">
            <v>59.9</v>
          </cell>
        </row>
        <row r="112">
          <cell r="I112">
            <v>53.35</v>
          </cell>
        </row>
        <row r="112">
          <cell r="R112">
            <v>45.9403036616483</v>
          </cell>
        </row>
        <row r="113">
          <cell r="A113">
            <v>39661</v>
          </cell>
          <cell r="B113">
            <v>63.53</v>
          </cell>
          <cell r="C113">
            <v>55.66</v>
          </cell>
          <cell r="D113">
            <v>51.72</v>
          </cell>
          <cell r="E113">
            <v>61.91</v>
          </cell>
          <cell r="F113">
            <v>64.21</v>
          </cell>
          <cell r="G113">
            <v>69.01</v>
          </cell>
        </row>
        <row r="113">
          <cell r="I113">
            <v>64.45</v>
          </cell>
        </row>
        <row r="113">
          <cell r="R113">
            <v>46.4274885239706</v>
          </cell>
        </row>
        <row r="114">
          <cell r="A114">
            <v>39692</v>
          </cell>
          <cell r="B114">
            <v>53.05</v>
          </cell>
          <cell r="C114">
            <v>49.89</v>
          </cell>
          <cell r="D114">
            <v>46.06</v>
          </cell>
          <cell r="E114">
            <v>56.78</v>
          </cell>
          <cell r="F114">
            <v>50.9</v>
          </cell>
          <cell r="G114">
            <v>57.52</v>
          </cell>
        </row>
        <row r="114">
          <cell r="I114">
            <v>50.98</v>
          </cell>
        </row>
        <row r="114">
          <cell r="R114">
            <v>46.347414681805</v>
          </cell>
        </row>
        <row r="115">
          <cell r="A115">
            <v>39722</v>
          </cell>
          <cell r="B115">
            <v>40.19</v>
          </cell>
          <cell r="C115">
            <v>44.71</v>
          </cell>
          <cell r="D115">
            <v>42.67</v>
          </cell>
          <cell r="E115">
            <v>42.71</v>
          </cell>
          <cell r="F115">
            <v>41.94</v>
          </cell>
          <cell r="G115">
            <v>42.77</v>
          </cell>
        </row>
        <row r="115">
          <cell r="I115">
            <v>39.95</v>
          </cell>
        </row>
        <row r="115">
          <cell r="R115">
            <v>46.3446670672939</v>
          </cell>
        </row>
        <row r="116">
          <cell r="A116">
            <v>39753</v>
          </cell>
          <cell r="B116">
            <v>39.23</v>
          </cell>
          <cell r="C116">
            <v>42.41</v>
          </cell>
          <cell r="D116">
            <v>40.41</v>
          </cell>
          <cell r="E116">
            <v>42.71</v>
          </cell>
          <cell r="F116">
            <v>41.68</v>
          </cell>
          <cell r="G116">
            <v>41.56</v>
          </cell>
        </row>
        <row r="116">
          <cell r="I116">
            <v>39.82</v>
          </cell>
        </row>
        <row r="116">
          <cell r="R116">
            <v>48.5857996346424</v>
          </cell>
        </row>
        <row r="117">
          <cell r="A117">
            <v>39783</v>
          </cell>
          <cell r="B117">
            <v>38.76</v>
          </cell>
          <cell r="C117">
            <v>43.42</v>
          </cell>
          <cell r="D117">
            <v>41.54</v>
          </cell>
          <cell r="E117">
            <v>45.77</v>
          </cell>
          <cell r="F117">
            <v>42.96</v>
          </cell>
          <cell r="G117">
            <v>40.96</v>
          </cell>
        </row>
        <row r="117">
          <cell r="I117">
            <v>41.65</v>
          </cell>
        </row>
        <row r="117">
          <cell r="R117">
            <v>50.568849308467</v>
          </cell>
        </row>
        <row r="118">
          <cell r="A118">
            <v>39814</v>
          </cell>
          <cell r="B118">
            <v>39.02</v>
          </cell>
          <cell r="C118">
            <v>45.81</v>
          </cell>
          <cell r="D118">
            <v>43.62</v>
          </cell>
          <cell r="E118">
            <v>45.77</v>
          </cell>
          <cell r="F118">
            <v>43.45</v>
          </cell>
          <cell r="G118">
            <v>41.49</v>
          </cell>
        </row>
        <row r="118">
          <cell r="I118">
            <v>40.09</v>
          </cell>
        </row>
        <row r="118">
          <cell r="R118">
            <v>51.465129132462</v>
          </cell>
        </row>
        <row r="119">
          <cell r="A119">
            <v>39845</v>
          </cell>
          <cell r="B119">
            <v>39.02</v>
          </cell>
          <cell r="C119">
            <v>45.41</v>
          </cell>
          <cell r="D119">
            <v>43.1</v>
          </cell>
          <cell r="E119">
            <v>43.71</v>
          </cell>
          <cell r="F119">
            <v>41.91</v>
          </cell>
          <cell r="G119">
            <v>41.49</v>
          </cell>
        </row>
        <row r="119">
          <cell r="I119">
            <v>38.4</v>
          </cell>
        </row>
        <row r="119">
          <cell r="R119">
            <v>50.3558721675453</v>
          </cell>
        </row>
        <row r="120">
          <cell r="A120">
            <v>39873</v>
          </cell>
          <cell r="B120">
            <v>38.54</v>
          </cell>
          <cell r="C120">
            <v>42.86</v>
          </cell>
          <cell r="D120">
            <v>40.47</v>
          </cell>
          <cell r="E120">
            <v>41.64</v>
          </cell>
          <cell r="F120">
            <v>41.13</v>
          </cell>
          <cell r="G120">
            <v>41.01</v>
          </cell>
        </row>
        <row r="120">
          <cell r="I120">
            <v>37.64</v>
          </cell>
        </row>
        <row r="120">
          <cell r="R120">
            <v>48.5849083551474</v>
          </cell>
        </row>
        <row r="121">
          <cell r="A121">
            <v>39904</v>
          </cell>
          <cell r="B121">
            <v>37.58</v>
          </cell>
          <cell r="C121">
            <v>42.73</v>
          </cell>
          <cell r="D121">
            <v>38.9</v>
          </cell>
          <cell r="E121">
            <v>36.76</v>
          </cell>
          <cell r="F121">
            <v>39.33</v>
          </cell>
          <cell r="G121">
            <v>40.05</v>
          </cell>
        </row>
        <row r="121">
          <cell r="I121">
            <v>32.47</v>
          </cell>
        </row>
        <row r="121">
          <cell r="R121">
            <v>45.4585394423594</v>
          </cell>
        </row>
        <row r="122">
          <cell r="A122">
            <v>39934</v>
          </cell>
          <cell r="B122">
            <v>38.54</v>
          </cell>
          <cell r="C122">
            <v>40.58</v>
          </cell>
          <cell r="D122">
            <v>36.79</v>
          </cell>
          <cell r="E122">
            <v>37.27</v>
          </cell>
          <cell r="F122">
            <v>40.09</v>
          </cell>
          <cell r="G122">
            <v>41.01</v>
          </cell>
        </row>
        <row r="122">
          <cell r="I122">
            <v>33.26</v>
          </cell>
        </row>
        <row r="122">
          <cell r="R122">
            <v>45.5472635725413</v>
          </cell>
        </row>
        <row r="123">
          <cell r="A123">
            <v>39965</v>
          </cell>
          <cell r="B123">
            <v>45.26</v>
          </cell>
          <cell r="C123">
            <v>39.64</v>
          </cell>
          <cell r="D123">
            <v>37.32</v>
          </cell>
          <cell r="E123">
            <v>42.4</v>
          </cell>
          <cell r="F123">
            <v>44.72</v>
          </cell>
          <cell r="G123">
            <v>48.91</v>
          </cell>
        </row>
        <row r="123">
          <cell r="I123">
            <v>39.78</v>
          </cell>
        </row>
        <row r="123">
          <cell r="R123">
            <v>46.0641902916162</v>
          </cell>
        </row>
        <row r="124">
          <cell r="A124">
            <v>39995</v>
          </cell>
          <cell r="B124">
            <v>55.81</v>
          </cell>
          <cell r="C124">
            <v>51.93</v>
          </cell>
          <cell r="D124">
            <v>47.34</v>
          </cell>
          <cell r="E124">
            <v>53.45</v>
          </cell>
          <cell r="F124">
            <v>58.59</v>
          </cell>
          <cell r="G124">
            <v>60.11</v>
          </cell>
        </row>
        <row r="124">
          <cell r="I124">
            <v>53.72</v>
          </cell>
        </row>
        <row r="124">
          <cell r="R124">
            <v>46.6719181535533</v>
          </cell>
        </row>
        <row r="125">
          <cell r="A125">
            <v>40026</v>
          </cell>
          <cell r="B125">
            <v>63.96</v>
          </cell>
          <cell r="C125">
            <v>55.71</v>
          </cell>
          <cell r="D125">
            <v>51.56</v>
          </cell>
          <cell r="E125">
            <v>62.18</v>
          </cell>
          <cell r="F125">
            <v>64.49</v>
          </cell>
          <cell r="G125">
            <v>69.19</v>
          </cell>
        </row>
        <row r="125">
          <cell r="I125">
            <v>64.91</v>
          </cell>
        </row>
        <row r="125">
          <cell r="R125">
            <v>47.1910432228162</v>
          </cell>
        </row>
        <row r="126">
          <cell r="A126">
            <v>40057</v>
          </cell>
          <cell r="B126">
            <v>53.41</v>
          </cell>
          <cell r="C126">
            <v>50.32</v>
          </cell>
          <cell r="D126">
            <v>46.29</v>
          </cell>
          <cell r="E126">
            <v>57.03</v>
          </cell>
          <cell r="F126">
            <v>51.12</v>
          </cell>
          <cell r="G126">
            <v>57.72</v>
          </cell>
        </row>
        <row r="126">
          <cell r="I126">
            <v>51.34</v>
          </cell>
        </row>
        <row r="126">
          <cell r="R126">
            <v>47.141207675237</v>
          </cell>
        </row>
        <row r="127">
          <cell r="A127">
            <v>40087</v>
          </cell>
          <cell r="B127">
            <v>40.46</v>
          </cell>
          <cell r="C127">
            <v>45.47</v>
          </cell>
          <cell r="D127">
            <v>43.13</v>
          </cell>
          <cell r="E127">
            <v>42.9</v>
          </cell>
          <cell r="F127">
            <v>42.13</v>
          </cell>
          <cell r="G127">
            <v>43.03</v>
          </cell>
        </row>
        <row r="127">
          <cell r="I127">
            <v>40.23</v>
          </cell>
        </row>
        <row r="127">
          <cell r="R127">
            <v>47.1686760051026</v>
          </cell>
        </row>
        <row r="128">
          <cell r="A128">
            <v>40118</v>
          </cell>
          <cell r="B128">
            <v>39.5</v>
          </cell>
          <cell r="C128">
            <v>43.32</v>
          </cell>
          <cell r="D128">
            <v>41.03</v>
          </cell>
          <cell r="E128">
            <v>42.89</v>
          </cell>
          <cell r="F128">
            <v>41.87</v>
          </cell>
          <cell r="G128">
            <v>41.84</v>
          </cell>
        </row>
        <row r="128">
          <cell r="I128">
            <v>40.11</v>
          </cell>
        </row>
        <row r="128">
          <cell r="R128">
            <v>49.9086775202621</v>
          </cell>
        </row>
        <row r="129">
          <cell r="A129">
            <v>40148</v>
          </cell>
          <cell r="B129">
            <v>39.02</v>
          </cell>
          <cell r="C129">
            <v>44.27</v>
          </cell>
          <cell r="D129">
            <v>42.09</v>
          </cell>
          <cell r="E129">
            <v>45.97</v>
          </cell>
          <cell r="F129">
            <v>43.15</v>
          </cell>
          <cell r="G129">
            <v>41.24</v>
          </cell>
        </row>
        <row r="129">
          <cell r="I129">
            <v>41.94</v>
          </cell>
        </row>
        <row r="129">
          <cell r="R129">
            <v>51.9116981694486</v>
          </cell>
        </row>
        <row r="130">
          <cell r="A130">
            <v>40179</v>
          </cell>
          <cell r="B130">
            <v>39.29</v>
          </cell>
          <cell r="C130">
            <v>46.55</v>
          </cell>
          <cell r="D130">
            <v>44.05</v>
          </cell>
          <cell r="E130">
            <v>45.97</v>
          </cell>
          <cell r="F130">
            <v>43.64</v>
          </cell>
          <cell r="G130">
            <v>41.71</v>
          </cell>
        </row>
        <row r="130">
          <cell r="I130">
            <v>40.37</v>
          </cell>
        </row>
        <row r="130">
          <cell r="R130">
            <v>52.8537901468198</v>
          </cell>
        </row>
        <row r="131">
          <cell r="A131">
            <v>40210</v>
          </cell>
          <cell r="B131">
            <v>39.29</v>
          </cell>
          <cell r="C131">
            <v>46.18</v>
          </cell>
          <cell r="D131">
            <v>43.57</v>
          </cell>
          <cell r="E131">
            <v>43.9</v>
          </cell>
          <cell r="F131">
            <v>42.09</v>
          </cell>
          <cell r="G131">
            <v>41.71</v>
          </cell>
        </row>
        <row r="131">
          <cell r="I131">
            <v>38.67</v>
          </cell>
        </row>
        <row r="131">
          <cell r="R131">
            <v>51.7442549504342</v>
          </cell>
        </row>
        <row r="132">
          <cell r="A132">
            <v>40238</v>
          </cell>
          <cell r="B132">
            <v>38.8</v>
          </cell>
          <cell r="C132">
            <v>43.79</v>
          </cell>
          <cell r="D132">
            <v>41.12</v>
          </cell>
          <cell r="E132">
            <v>41.83</v>
          </cell>
          <cell r="F132">
            <v>41.31</v>
          </cell>
          <cell r="G132">
            <v>41.23</v>
          </cell>
        </row>
        <row r="132">
          <cell r="I132">
            <v>37.91</v>
          </cell>
        </row>
        <row r="132">
          <cell r="R132">
            <v>49.9673840109137</v>
          </cell>
        </row>
        <row r="133">
          <cell r="A133">
            <v>40269</v>
          </cell>
          <cell r="B133">
            <v>37.84</v>
          </cell>
          <cell r="C133">
            <v>43.67</v>
          </cell>
          <cell r="D133">
            <v>39.65</v>
          </cell>
          <cell r="E133">
            <v>36.92</v>
          </cell>
          <cell r="F133">
            <v>39.5</v>
          </cell>
          <cell r="G133">
            <v>40.27</v>
          </cell>
        </row>
        <row r="133">
          <cell r="I133">
            <v>32.69</v>
          </cell>
        </row>
        <row r="133">
          <cell r="R133">
            <v>46.3701970802914</v>
          </cell>
        </row>
        <row r="134">
          <cell r="A134">
            <v>40299</v>
          </cell>
          <cell r="B134">
            <v>38.8</v>
          </cell>
          <cell r="C134">
            <v>41.66</v>
          </cell>
          <cell r="D134">
            <v>37.7</v>
          </cell>
          <cell r="E134">
            <v>37.43</v>
          </cell>
          <cell r="F134">
            <v>40.27</v>
          </cell>
          <cell r="G134">
            <v>41.23</v>
          </cell>
        </row>
        <row r="134">
          <cell r="I134">
            <v>33.49</v>
          </cell>
        </row>
        <row r="134">
          <cell r="R134">
            <v>46.4657058894476</v>
          </cell>
        </row>
        <row r="135">
          <cell r="A135">
            <v>40330</v>
          </cell>
          <cell r="B135">
            <v>45.56</v>
          </cell>
          <cell r="C135">
            <v>40.78</v>
          </cell>
          <cell r="D135">
            <v>38.19</v>
          </cell>
          <cell r="E135">
            <v>42.59</v>
          </cell>
          <cell r="F135">
            <v>44.91</v>
          </cell>
          <cell r="G135">
            <v>49.06</v>
          </cell>
        </row>
        <row r="135">
          <cell r="I135">
            <v>40.06</v>
          </cell>
        </row>
        <row r="135">
          <cell r="R135">
            <v>46.9928330627988</v>
          </cell>
        </row>
        <row r="136">
          <cell r="A136">
            <v>40360</v>
          </cell>
          <cell r="B136">
            <v>56.19</v>
          </cell>
          <cell r="C136">
            <v>52.27</v>
          </cell>
          <cell r="D136">
            <v>47.51</v>
          </cell>
          <cell r="E136">
            <v>53.68</v>
          </cell>
          <cell r="F136">
            <v>58.84</v>
          </cell>
          <cell r="G136">
            <v>60.28</v>
          </cell>
        </row>
        <row r="136">
          <cell r="I136">
            <v>54.1</v>
          </cell>
        </row>
        <row r="136">
          <cell r="R136">
            <v>47.6113792239126</v>
          </cell>
        </row>
        <row r="137">
          <cell r="A137">
            <v>40391</v>
          </cell>
          <cell r="B137">
            <v>64.39</v>
          </cell>
          <cell r="C137">
            <v>55.81</v>
          </cell>
          <cell r="D137">
            <v>51.44</v>
          </cell>
          <cell r="E137">
            <v>62.45</v>
          </cell>
          <cell r="F137">
            <v>64.77</v>
          </cell>
          <cell r="G137">
            <v>69.33</v>
          </cell>
        </row>
        <row r="137">
          <cell r="I137">
            <v>65.36</v>
          </cell>
        </row>
        <row r="137">
          <cell r="R137">
            <v>48.1410140027566</v>
          </cell>
        </row>
        <row r="138">
          <cell r="A138">
            <v>40422</v>
          </cell>
          <cell r="B138">
            <v>53.77</v>
          </cell>
          <cell r="C138">
            <v>50.77</v>
          </cell>
          <cell r="D138">
            <v>46.54</v>
          </cell>
          <cell r="E138">
            <v>57.28</v>
          </cell>
          <cell r="F138">
            <v>51.35</v>
          </cell>
          <cell r="G138">
            <v>57.87</v>
          </cell>
        </row>
        <row r="138">
          <cell r="I138">
            <v>51.7</v>
          </cell>
        </row>
        <row r="138">
          <cell r="R138">
            <v>48.0973816025977</v>
          </cell>
        </row>
        <row r="139">
          <cell r="A139">
            <v>40452</v>
          </cell>
          <cell r="B139">
            <v>40.74</v>
          </cell>
          <cell r="C139">
            <v>46.24</v>
          </cell>
          <cell r="D139">
            <v>43.6</v>
          </cell>
          <cell r="E139">
            <v>43.08</v>
          </cell>
          <cell r="F139">
            <v>42.31</v>
          </cell>
          <cell r="G139">
            <v>43.26</v>
          </cell>
        </row>
        <row r="139">
          <cell r="I139">
            <v>40.52</v>
          </cell>
        </row>
        <row r="139">
          <cell r="R139">
            <v>48.1314479729918</v>
          </cell>
        </row>
        <row r="140">
          <cell r="A140">
            <v>40483</v>
          </cell>
          <cell r="B140">
            <v>39.77</v>
          </cell>
          <cell r="C140">
            <v>44.23</v>
          </cell>
          <cell r="D140">
            <v>41.64</v>
          </cell>
          <cell r="E140">
            <v>43.08</v>
          </cell>
          <cell r="F140">
            <v>42.05</v>
          </cell>
          <cell r="G140">
            <v>42.08</v>
          </cell>
        </row>
        <row r="140">
          <cell r="I140">
            <v>40.39</v>
          </cell>
        </row>
        <row r="140">
          <cell r="R140">
            <v>50.5078856349935</v>
          </cell>
        </row>
        <row r="141">
          <cell r="A141">
            <v>40513</v>
          </cell>
          <cell r="B141">
            <v>39.29</v>
          </cell>
          <cell r="C141">
            <v>45.12</v>
          </cell>
          <cell r="D141">
            <v>42.63</v>
          </cell>
          <cell r="E141">
            <v>46.17</v>
          </cell>
          <cell r="F141">
            <v>43.33</v>
          </cell>
          <cell r="G141">
            <v>41.49</v>
          </cell>
        </row>
        <row r="141">
          <cell r="I141">
            <v>42.24</v>
          </cell>
        </row>
        <row r="141">
          <cell r="R141">
            <v>52.5337917217745</v>
          </cell>
        </row>
        <row r="142">
          <cell r="A142">
            <v>40544</v>
          </cell>
          <cell r="B142">
            <v>39.55</v>
          </cell>
          <cell r="C142">
            <v>47.29</v>
          </cell>
          <cell r="D142">
            <v>44.49</v>
          </cell>
          <cell r="E142">
            <v>46.17</v>
          </cell>
          <cell r="F142">
            <v>43.83</v>
          </cell>
          <cell r="G142">
            <v>41.92</v>
          </cell>
        </row>
        <row r="142">
          <cell r="I142">
            <v>40.65</v>
          </cell>
        </row>
        <row r="142">
          <cell r="R142">
            <v>42.7784983982437</v>
          </cell>
        </row>
        <row r="143">
          <cell r="A143">
            <v>40575</v>
          </cell>
          <cell r="B143">
            <v>39.55</v>
          </cell>
          <cell r="C143">
            <v>46.94</v>
          </cell>
          <cell r="D143">
            <v>44.04</v>
          </cell>
          <cell r="E143">
            <v>44.09</v>
          </cell>
          <cell r="F143">
            <v>42.27</v>
          </cell>
          <cell r="G143">
            <v>41.92</v>
          </cell>
        </row>
        <row r="143">
          <cell r="I143">
            <v>38.94</v>
          </cell>
        </row>
        <row r="143">
          <cell r="R143">
            <v>41.8564692865553</v>
          </cell>
        </row>
        <row r="144">
          <cell r="A144">
            <v>40603</v>
          </cell>
          <cell r="B144">
            <v>39.07</v>
          </cell>
          <cell r="C144">
            <v>44.71</v>
          </cell>
          <cell r="D144">
            <v>41.76</v>
          </cell>
          <cell r="E144">
            <v>42.01</v>
          </cell>
          <cell r="F144">
            <v>41.49</v>
          </cell>
          <cell r="G144">
            <v>41.45</v>
          </cell>
        </row>
        <row r="144">
          <cell r="I144">
            <v>38.17</v>
          </cell>
        </row>
        <row r="144">
          <cell r="R144">
            <v>40.384420660834</v>
          </cell>
        </row>
        <row r="145">
          <cell r="A145">
            <v>40634</v>
          </cell>
          <cell r="B145">
            <v>38.09</v>
          </cell>
          <cell r="C145">
            <v>44.6</v>
          </cell>
          <cell r="D145">
            <v>40.39</v>
          </cell>
          <cell r="E145">
            <v>37.08</v>
          </cell>
          <cell r="F145">
            <v>39.67</v>
          </cell>
          <cell r="G145">
            <v>40.47</v>
          </cell>
        </row>
        <row r="145">
          <cell r="I145">
            <v>32.92</v>
          </cell>
        </row>
        <row r="145">
          <cell r="R145">
            <v>37.785741326254</v>
          </cell>
        </row>
        <row r="146">
          <cell r="A146">
            <v>40664</v>
          </cell>
          <cell r="B146">
            <v>39.07</v>
          </cell>
          <cell r="C146">
            <v>42.72</v>
          </cell>
          <cell r="D146">
            <v>38.57</v>
          </cell>
          <cell r="E146">
            <v>37.59</v>
          </cell>
          <cell r="F146">
            <v>40.44</v>
          </cell>
          <cell r="G146">
            <v>41.45</v>
          </cell>
        </row>
        <row r="146">
          <cell r="I146">
            <v>33.72</v>
          </cell>
        </row>
        <row r="146">
          <cell r="R146">
            <v>37.8594900008391</v>
          </cell>
        </row>
        <row r="147">
          <cell r="A147">
            <v>40695</v>
          </cell>
          <cell r="B147">
            <v>45.87</v>
          </cell>
          <cell r="C147">
            <v>41.9</v>
          </cell>
          <cell r="D147">
            <v>39.03</v>
          </cell>
          <cell r="E147">
            <v>42.77</v>
          </cell>
          <cell r="F147">
            <v>45.1</v>
          </cell>
          <cell r="G147">
            <v>49.23</v>
          </cell>
        </row>
        <row r="147">
          <cell r="I147">
            <v>40.34</v>
          </cell>
        </row>
        <row r="147">
          <cell r="R147">
            <v>38.2891663505679</v>
          </cell>
        </row>
        <row r="148">
          <cell r="A148">
            <v>40725</v>
          </cell>
          <cell r="B148">
            <v>56.57</v>
          </cell>
          <cell r="C148">
            <v>52.64</v>
          </cell>
          <cell r="D148">
            <v>47.71</v>
          </cell>
          <cell r="E148">
            <v>53.91</v>
          </cell>
          <cell r="F148">
            <v>59.1</v>
          </cell>
          <cell r="G148">
            <v>60.46</v>
          </cell>
        </row>
        <row r="148">
          <cell r="I148">
            <v>54.48</v>
          </cell>
        </row>
        <row r="148">
          <cell r="R148">
            <v>38.7943178153885</v>
          </cell>
        </row>
        <row r="149">
          <cell r="A149">
            <v>40756</v>
          </cell>
          <cell r="B149">
            <v>64.83</v>
          </cell>
          <cell r="C149">
            <v>55.95</v>
          </cell>
          <cell r="D149">
            <v>51.37</v>
          </cell>
          <cell r="E149">
            <v>62.72</v>
          </cell>
          <cell r="F149">
            <v>65.05</v>
          </cell>
          <cell r="G149">
            <v>69.5</v>
          </cell>
        </row>
        <row r="149">
          <cell r="I149">
            <v>65.82</v>
          </cell>
        </row>
        <row r="149">
          <cell r="R149">
            <v>39.2258214629708</v>
          </cell>
        </row>
        <row r="150">
          <cell r="A150">
            <v>40787</v>
          </cell>
          <cell r="B150">
            <v>54.14</v>
          </cell>
          <cell r="C150">
            <v>51.24</v>
          </cell>
          <cell r="D150">
            <v>46.81</v>
          </cell>
          <cell r="E150">
            <v>57.53</v>
          </cell>
          <cell r="F150">
            <v>51.57</v>
          </cell>
          <cell r="G150">
            <v>58.04</v>
          </cell>
        </row>
        <row r="150">
          <cell r="I150">
            <v>52.06</v>
          </cell>
        </row>
        <row r="150">
          <cell r="R150">
            <v>39.184397494388</v>
          </cell>
        </row>
        <row r="151">
          <cell r="A151">
            <v>40817</v>
          </cell>
          <cell r="B151">
            <v>41.01</v>
          </cell>
          <cell r="C151">
            <v>47</v>
          </cell>
          <cell r="D151">
            <v>44.07</v>
          </cell>
          <cell r="E151">
            <v>43.27</v>
          </cell>
          <cell r="F151">
            <v>42.49</v>
          </cell>
          <cell r="G151">
            <v>43.47</v>
          </cell>
        </row>
        <row r="151">
          <cell r="I151">
            <v>40.8</v>
          </cell>
        </row>
        <row r="151">
          <cell r="R151">
            <v>39.2072295347416</v>
          </cell>
        </row>
        <row r="152">
          <cell r="A152">
            <v>40848</v>
          </cell>
          <cell r="B152">
            <v>40.04</v>
          </cell>
          <cell r="C152">
            <v>45.12</v>
          </cell>
          <cell r="D152">
            <v>42.25</v>
          </cell>
          <cell r="E152">
            <v>43.27</v>
          </cell>
          <cell r="F152">
            <v>42.23</v>
          </cell>
          <cell r="G152">
            <v>42.31</v>
          </cell>
        </row>
        <row r="152">
          <cell r="I152">
            <v>40.67</v>
          </cell>
        </row>
        <row r="152">
          <cell r="R152">
            <v>41.4847551604085</v>
          </cell>
        </row>
        <row r="153">
          <cell r="A153">
            <v>40878</v>
          </cell>
          <cell r="B153">
            <v>39.55</v>
          </cell>
          <cell r="C153">
            <v>45.96</v>
          </cell>
          <cell r="D153">
            <v>43.17</v>
          </cell>
          <cell r="E153">
            <v>46.37</v>
          </cell>
          <cell r="F153">
            <v>43.52</v>
          </cell>
          <cell r="G153">
            <v>41.71</v>
          </cell>
        </row>
        <row r="153">
          <cell r="I153">
            <v>42.53</v>
          </cell>
        </row>
        <row r="153">
          <cell r="R153">
            <v>43.1496925088086</v>
          </cell>
        </row>
        <row r="154">
          <cell r="A154">
            <v>40909</v>
          </cell>
          <cell r="B154">
            <v>39.82</v>
          </cell>
          <cell r="C154">
            <v>48.01</v>
          </cell>
          <cell r="D154">
            <v>44.93</v>
          </cell>
          <cell r="E154">
            <v>46.36</v>
          </cell>
          <cell r="F154">
            <v>44.02</v>
          </cell>
          <cell r="G154">
            <v>42.14</v>
          </cell>
        </row>
        <row r="154">
          <cell r="I154">
            <v>40.93</v>
          </cell>
        </row>
        <row r="154">
          <cell r="R154">
            <v>42.7784983982437</v>
          </cell>
        </row>
        <row r="155">
          <cell r="A155">
            <v>40940</v>
          </cell>
          <cell r="B155">
            <v>39.82</v>
          </cell>
          <cell r="C155">
            <v>47.69</v>
          </cell>
          <cell r="D155">
            <v>44.51</v>
          </cell>
          <cell r="E155">
            <v>44.28</v>
          </cell>
          <cell r="F155">
            <v>42.45</v>
          </cell>
          <cell r="G155">
            <v>42.14</v>
          </cell>
        </row>
        <row r="155">
          <cell r="I155">
            <v>39.21</v>
          </cell>
        </row>
        <row r="155">
          <cell r="R155">
            <v>41.8564692865553</v>
          </cell>
        </row>
      </sheetData>
      <sheetData sheetId="15">
        <row r="6">
          <cell r="R6" t="str">
            <v>ALBERTA</v>
          </cell>
        </row>
        <row r="7">
          <cell r="A7">
            <v>37193</v>
          </cell>
          <cell r="B7">
            <v>34</v>
          </cell>
          <cell r="C7">
            <v>33.45</v>
          </cell>
          <cell r="D7">
            <v>32.65</v>
          </cell>
          <cell r="E7">
            <v>33.81</v>
          </cell>
          <cell r="F7">
            <v>33.05</v>
          </cell>
          <cell r="G7">
            <v>35</v>
          </cell>
        </row>
        <row r="7">
          <cell r="I7">
            <v>33.05</v>
          </cell>
        </row>
        <row r="7">
          <cell r="R7">
            <v>55</v>
          </cell>
        </row>
        <row r="8">
          <cell r="A8">
            <v>37194</v>
          </cell>
          <cell r="B8">
            <v>34.5</v>
          </cell>
          <cell r="C8">
            <v>33</v>
          </cell>
          <cell r="D8">
            <v>33</v>
          </cell>
          <cell r="E8">
            <v>34.7</v>
          </cell>
          <cell r="F8">
            <v>34.7</v>
          </cell>
          <cell r="G8">
            <v>35.5</v>
          </cell>
        </row>
        <row r="8">
          <cell r="I8">
            <v>27.1875</v>
          </cell>
        </row>
        <row r="8">
          <cell r="R8">
            <v>53</v>
          </cell>
        </row>
        <row r="9">
          <cell r="A9">
            <v>37195</v>
          </cell>
          <cell r="B9">
            <v>34.5</v>
          </cell>
          <cell r="C9">
            <v>33</v>
          </cell>
          <cell r="D9">
            <v>33</v>
          </cell>
          <cell r="E9">
            <v>34.7</v>
          </cell>
          <cell r="F9">
            <v>34.7</v>
          </cell>
          <cell r="G9">
            <v>35.5</v>
          </cell>
        </row>
        <row r="9">
          <cell r="I9">
            <v>27.1875</v>
          </cell>
        </row>
        <row r="9">
          <cell r="R9">
            <v>53</v>
          </cell>
        </row>
        <row r="10">
          <cell r="A10">
            <v>37196</v>
          </cell>
          <cell r="B10">
            <v>32.75</v>
          </cell>
          <cell r="C10">
            <v>35.5</v>
          </cell>
          <cell r="D10">
            <v>35.3</v>
          </cell>
          <cell r="E10">
            <v>35.35</v>
          </cell>
          <cell r="F10">
            <v>34.1</v>
          </cell>
          <cell r="G10">
            <v>33.75</v>
          </cell>
        </row>
        <row r="10">
          <cell r="I10">
            <v>24.9</v>
          </cell>
        </row>
        <row r="10">
          <cell r="R10">
            <v>54.4999961853027</v>
          </cell>
        </row>
        <row r="11">
          <cell r="A11">
            <v>37197</v>
          </cell>
          <cell r="B11">
            <v>32.75</v>
          </cell>
          <cell r="C11">
            <v>35.5</v>
          </cell>
          <cell r="D11">
            <v>35.3</v>
          </cell>
          <cell r="E11">
            <v>35.35</v>
          </cell>
          <cell r="F11">
            <v>34.1</v>
          </cell>
          <cell r="G11">
            <v>33.75</v>
          </cell>
        </row>
        <row r="11">
          <cell r="I11">
            <v>24.9</v>
          </cell>
        </row>
        <row r="11">
          <cell r="R11">
            <v>54.4999961853027</v>
          </cell>
        </row>
        <row r="12">
          <cell r="A12">
            <v>37200</v>
          </cell>
          <cell r="B12">
            <v>32.75</v>
          </cell>
          <cell r="C12">
            <v>35.5</v>
          </cell>
          <cell r="D12">
            <v>35.3</v>
          </cell>
          <cell r="E12">
            <v>35.35</v>
          </cell>
          <cell r="F12">
            <v>34.1</v>
          </cell>
          <cell r="G12">
            <v>33.75</v>
          </cell>
        </row>
        <row r="12">
          <cell r="I12">
            <v>20.1749992370605</v>
          </cell>
        </row>
        <row r="12">
          <cell r="R12">
            <v>54.4999961853027</v>
          </cell>
        </row>
        <row r="13">
          <cell r="A13">
            <v>37201</v>
          </cell>
          <cell r="B13">
            <v>32.75</v>
          </cell>
          <cell r="C13">
            <v>35.5</v>
          </cell>
          <cell r="D13">
            <v>35.3</v>
          </cell>
          <cell r="E13">
            <v>35.35</v>
          </cell>
          <cell r="F13">
            <v>34.1</v>
          </cell>
          <cell r="G13">
            <v>33.75</v>
          </cell>
        </row>
        <row r="13">
          <cell r="I13">
            <v>20.1749992370605</v>
          </cell>
        </row>
        <row r="13">
          <cell r="R13">
            <v>54.4999961853027</v>
          </cell>
        </row>
        <row r="14">
          <cell r="A14">
            <v>37202</v>
          </cell>
          <cell r="B14">
            <v>32.75</v>
          </cell>
          <cell r="C14">
            <v>35.5</v>
          </cell>
          <cell r="D14">
            <v>35.3</v>
          </cell>
          <cell r="E14">
            <v>35.35</v>
          </cell>
          <cell r="F14">
            <v>34.1</v>
          </cell>
          <cell r="G14">
            <v>33.75</v>
          </cell>
        </row>
        <row r="14">
          <cell r="I14">
            <v>20.1749992370605</v>
          </cell>
        </row>
        <row r="14">
          <cell r="R14">
            <v>54.4999961853027</v>
          </cell>
        </row>
        <row r="15">
          <cell r="A15">
            <v>37203</v>
          </cell>
          <cell r="B15">
            <v>32.75</v>
          </cell>
          <cell r="C15">
            <v>35.5</v>
          </cell>
          <cell r="D15">
            <v>35.3</v>
          </cell>
          <cell r="E15">
            <v>35.35</v>
          </cell>
          <cell r="F15">
            <v>34.1</v>
          </cell>
          <cell r="G15">
            <v>33.75</v>
          </cell>
        </row>
        <row r="15">
          <cell r="I15">
            <v>20.1749992370605</v>
          </cell>
        </row>
        <row r="15">
          <cell r="R15">
            <v>54.4999961853027</v>
          </cell>
        </row>
        <row r="16">
          <cell r="A16">
            <v>37204</v>
          </cell>
          <cell r="B16">
            <v>32.75</v>
          </cell>
          <cell r="C16">
            <v>35.5</v>
          </cell>
          <cell r="D16">
            <v>35.3</v>
          </cell>
          <cell r="E16">
            <v>35.35</v>
          </cell>
          <cell r="F16">
            <v>34.1</v>
          </cell>
          <cell r="G16">
            <v>33.75</v>
          </cell>
        </row>
        <row r="16">
          <cell r="I16">
            <v>20.1749992370605</v>
          </cell>
        </row>
        <row r="16">
          <cell r="R16">
            <v>54.4999961853027</v>
          </cell>
        </row>
        <row r="17">
          <cell r="A17">
            <v>37207</v>
          </cell>
          <cell r="B17">
            <v>32.75</v>
          </cell>
          <cell r="C17">
            <v>35.5</v>
          </cell>
          <cell r="D17">
            <v>35.3</v>
          </cell>
          <cell r="E17">
            <v>35.35</v>
          </cell>
          <cell r="F17">
            <v>34.1</v>
          </cell>
          <cell r="G17">
            <v>33.75</v>
          </cell>
        </row>
        <row r="17">
          <cell r="I17">
            <v>20.1749992370605</v>
          </cell>
        </row>
        <row r="17">
          <cell r="R17">
            <v>54.4999961853027</v>
          </cell>
        </row>
        <row r="18">
          <cell r="A18">
            <v>37208</v>
          </cell>
          <cell r="B18">
            <v>32.75</v>
          </cell>
          <cell r="C18">
            <v>35.5</v>
          </cell>
          <cell r="D18">
            <v>35.3</v>
          </cell>
          <cell r="E18">
            <v>35.35</v>
          </cell>
          <cell r="F18">
            <v>34.1</v>
          </cell>
          <cell r="G18">
            <v>33.75</v>
          </cell>
        </row>
        <row r="18">
          <cell r="I18">
            <v>20.1749992370605</v>
          </cell>
        </row>
        <row r="18">
          <cell r="R18">
            <v>54.4999961853027</v>
          </cell>
        </row>
        <row r="19">
          <cell r="A19">
            <v>37209</v>
          </cell>
          <cell r="B19">
            <v>32.75</v>
          </cell>
          <cell r="C19">
            <v>35.5</v>
          </cell>
          <cell r="D19">
            <v>35.3</v>
          </cell>
          <cell r="E19">
            <v>35.35</v>
          </cell>
          <cell r="F19">
            <v>34.1</v>
          </cell>
          <cell r="G19">
            <v>33.75</v>
          </cell>
        </row>
        <row r="19">
          <cell r="I19">
            <v>20.1749992370605</v>
          </cell>
        </row>
        <row r="19">
          <cell r="R19">
            <v>54.4999961853027</v>
          </cell>
        </row>
        <row r="20">
          <cell r="A20">
            <v>37210</v>
          </cell>
          <cell r="B20">
            <v>32.75</v>
          </cell>
          <cell r="C20">
            <v>35.5</v>
          </cell>
          <cell r="D20">
            <v>35.3</v>
          </cell>
          <cell r="E20">
            <v>35.35</v>
          </cell>
          <cell r="F20">
            <v>34.1</v>
          </cell>
          <cell r="G20">
            <v>33.75</v>
          </cell>
        </row>
        <row r="20">
          <cell r="I20">
            <v>20.1749992370605</v>
          </cell>
        </row>
        <row r="20">
          <cell r="R20">
            <v>54.4999961853027</v>
          </cell>
        </row>
        <row r="21">
          <cell r="A21">
            <v>37211</v>
          </cell>
          <cell r="B21">
            <v>32.75</v>
          </cell>
          <cell r="C21">
            <v>35.5</v>
          </cell>
          <cell r="D21">
            <v>35.3</v>
          </cell>
          <cell r="E21">
            <v>35.35</v>
          </cell>
          <cell r="F21">
            <v>34.1</v>
          </cell>
          <cell r="G21">
            <v>33.75</v>
          </cell>
        </row>
        <row r="21">
          <cell r="I21">
            <v>20.1749992370605</v>
          </cell>
        </row>
        <row r="21">
          <cell r="R21">
            <v>54.4999961853027</v>
          </cell>
        </row>
        <row r="22">
          <cell r="A22">
            <v>37214</v>
          </cell>
          <cell r="B22">
            <v>32.75</v>
          </cell>
          <cell r="C22">
            <v>35.5</v>
          </cell>
          <cell r="D22">
            <v>35.3</v>
          </cell>
          <cell r="E22">
            <v>35.35</v>
          </cell>
          <cell r="F22">
            <v>34.1</v>
          </cell>
          <cell r="G22">
            <v>33.75</v>
          </cell>
        </row>
        <row r="22">
          <cell r="I22">
            <v>20.1749992370605</v>
          </cell>
        </row>
        <row r="22">
          <cell r="R22">
            <v>54.4999961853027</v>
          </cell>
        </row>
        <row r="23">
          <cell r="A23">
            <v>37215</v>
          </cell>
          <cell r="B23">
            <v>32.75</v>
          </cell>
          <cell r="C23">
            <v>35.5</v>
          </cell>
          <cell r="D23">
            <v>35.3</v>
          </cell>
          <cell r="E23">
            <v>35.35</v>
          </cell>
          <cell r="F23">
            <v>34.1</v>
          </cell>
          <cell r="G23">
            <v>33.75</v>
          </cell>
        </row>
        <row r="23">
          <cell r="I23">
            <v>20.1749992370605</v>
          </cell>
        </row>
        <row r="23">
          <cell r="R23">
            <v>54.4999961853027</v>
          </cell>
        </row>
        <row r="24">
          <cell r="A24">
            <v>37216</v>
          </cell>
          <cell r="B24">
            <v>32.75</v>
          </cell>
          <cell r="C24">
            <v>35.5</v>
          </cell>
          <cell r="D24">
            <v>35.3</v>
          </cell>
          <cell r="E24">
            <v>35.35</v>
          </cell>
          <cell r="F24">
            <v>34.1</v>
          </cell>
          <cell r="G24">
            <v>33.75</v>
          </cell>
        </row>
        <row r="24">
          <cell r="I24">
            <v>20.1749992370605</v>
          </cell>
        </row>
        <row r="24">
          <cell r="R24">
            <v>54.4999961853027</v>
          </cell>
        </row>
        <row r="25">
          <cell r="A25">
            <v>37218</v>
          </cell>
          <cell r="B25">
            <v>32.75</v>
          </cell>
          <cell r="C25">
            <v>35.5</v>
          </cell>
          <cell r="D25">
            <v>35.3</v>
          </cell>
          <cell r="E25">
            <v>35.35</v>
          </cell>
          <cell r="F25">
            <v>34.1</v>
          </cell>
          <cell r="G25">
            <v>33.75</v>
          </cell>
        </row>
        <row r="25">
          <cell r="I25">
            <v>20.1749992370605</v>
          </cell>
        </row>
        <row r="25">
          <cell r="R25">
            <v>54.4999961853027</v>
          </cell>
        </row>
        <row r="26">
          <cell r="A26">
            <v>37221</v>
          </cell>
          <cell r="B26">
            <v>32.75</v>
          </cell>
          <cell r="C26">
            <v>35.5</v>
          </cell>
          <cell r="D26">
            <v>35.3</v>
          </cell>
          <cell r="E26">
            <v>35.35</v>
          </cell>
          <cell r="F26">
            <v>34.1</v>
          </cell>
          <cell r="G26">
            <v>33.75</v>
          </cell>
        </row>
        <row r="26">
          <cell r="I26">
            <v>20.1749992370605</v>
          </cell>
        </row>
        <row r="26">
          <cell r="R26">
            <v>54.4999940490723</v>
          </cell>
        </row>
        <row r="27">
          <cell r="A27">
            <v>37225</v>
          </cell>
          <cell r="B27">
            <v>32.75</v>
          </cell>
          <cell r="C27">
            <v>35.5</v>
          </cell>
          <cell r="D27">
            <v>35.3</v>
          </cell>
          <cell r="E27">
            <v>35.35</v>
          </cell>
          <cell r="F27">
            <v>34.1</v>
          </cell>
          <cell r="G27">
            <v>33.75</v>
          </cell>
        </row>
        <row r="27">
          <cell r="I27">
            <v>26</v>
          </cell>
        </row>
        <row r="27">
          <cell r="R27">
            <v>54.4999961853027</v>
          </cell>
        </row>
        <row r="28">
          <cell r="A28">
            <v>37226</v>
          </cell>
          <cell r="B28">
            <v>36.5</v>
          </cell>
          <cell r="C28">
            <v>43</v>
          </cell>
          <cell r="D28">
            <v>42.75</v>
          </cell>
          <cell r="E28">
            <v>42.5</v>
          </cell>
          <cell r="F28">
            <v>38.5</v>
          </cell>
          <cell r="G28">
            <v>38.5</v>
          </cell>
        </row>
        <row r="28">
          <cell r="I28">
            <v>38.5</v>
          </cell>
        </row>
        <row r="28">
          <cell r="R28">
            <v>60.0499992370606</v>
          </cell>
        </row>
        <row r="29">
          <cell r="A29">
            <v>37257</v>
          </cell>
          <cell r="B29">
            <v>36.75</v>
          </cell>
          <cell r="C29">
            <v>42.75</v>
          </cell>
          <cell r="D29">
            <v>42.75</v>
          </cell>
          <cell r="E29">
            <v>42.75</v>
          </cell>
          <cell r="F29">
            <v>39.25</v>
          </cell>
          <cell r="G29">
            <v>38.25</v>
          </cell>
        </row>
        <row r="29">
          <cell r="I29">
            <v>39.25</v>
          </cell>
        </row>
        <row r="29">
          <cell r="R29">
            <v>66.2585189819336</v>
          </cell>
        </row>
        <row r="30">
          <cell r="A30">
            <v>37288</v>
          </cell>
          <cell r="B30">
            <v>35.5</v>
          </cell>
          <cell r="C30">
            <v>38.9</v>
          </cell>
          <cell r="D30">
            <v>39</v>
          </cell>
          <cell r="E30">
            <v>40.5</v>
          </cell>
          <cell r="F30">
            <v>37.25</v>
          </cell>
          <cell r="G30">
            <v>36.75</v>
          </cell>
        </row>
        <row r="30">
          <cell r="I30">
            <v>37.25</v>
          </cell>
        </row>
        <row r="30">
          <cell r="R30">
            <v>65.2247412109375</v>
          </cell>
        </row>
        <row r="31">
          <cell r="A31">
            <v>37316</v>
          </cell>
          <cell r="B31">
            <v>35</v>
          </cell>
          <cell r="C31">
            <v>34.25</v>
          </cell>
          <cell r="D31">
            <v>34.25</v>
          </cell>
          <cell r="E31">
            <v>38.25</v>
          </cell>
          <cell r="F31">
            <v>36</v>
          </cell>
          <cell r="G31">
            <v>36.25</v>
          </cell>
        </row>
        <row r="31">
          <cell r="I31">
            <v>36</v>
          </cell>
        </row>
        <row r="31">
          <cell r="R31">
            <v>63.3790481567383</v>
          </cell>
        </row>
        <row r="32">
          <cell r="A32">
            <v>37347</v>
          </cell>
          <cell r="B32">
            <v>32.5</v>
          </cell>
          <cell r="C32">
            <v>32.5</v>
          </cell>
          <cell r="D32">
            <v>30.5</v>
          </cell>
          <cell r="E32">
            <v>33.75</v>
          </cell>
          <cell r="F32">
            <v>34.5</v>
          </cell>
          <cell r="G32">
            <v>34.5</v>
          </cell>
        </row>
        <row r="32">
          <cell r="I32">
            <v>33.75</v>
          </cell>
        </row>
        <row r="32">
          <cell r="R32">
            <v>59.2742712402344</v>
          </cell>
        </row>
        <row r="33">
          <cell r="A33">
            <v>37377</v>
          </cell>
          <cell r="B33">
            <v>37.5</v>
          </cell>
          <cell r="C33">
            <v>31.5</v>
          </cell>
          <cell r="D33">
            <v>29</v>
          </cell>
          <cell r="E33">
            <v>33.5</v>
          </cell>
          <cell r="F33">
            <v>36</v>
          </cell>
          <cell r="G33">
            <v>40.5</v>
          </cell>
        </row>
        <row r="33">
          <cell r="I33">
            <v>33.5</v>
          </cell>
        </row>
        <row r="33">
          <cell r="R33">
            <v>59.9592895507813</v>
          </cell>
        </row>
        <row r="34">
          <cell r="A34">
            <v>37408</v>
          </cell>
          <cell r="B34">
            <v>45</v>
          </cell>
          <cell r="C34">
            <v>32</v>
          </cell>
          <cell r="D34">
            <v>29.5</v>
          </cell>
          <cell r="E34">
            <v>40</v>
          </cell>
          <cell r="F34">
            <v>42</v>
          </cell>
          <cell r="G34">
            <v>50</v>
          </cell>
        </row>
        <row r="34">
          <cell r="I34">
            <v>40</v>
          </cell>
        </row>
        <row r="34">
          <cell r="R34">
            <v>60.850542965025</v>
          </cell>
        </row>
        <row r="35">
          <cell r="A35">
            <v>37438</v>
          </cell>
          <cell r="B35">
            <v>53.5</v>
          </cell>
          <cell r="C35">
            <v>46.5</v>
          </cell>
          <cell r="D35">
            <v>43.5</v>
          </cell>
          <cell r="E35">
            <v>49.75</v>
          </cell>
          <cell r="F35">
            <v>49.25</v>
          </cell>
          <cell r="G35">
            <v>60.5</v>
          </cell>
        </row>
        <row r="35">
          <cell r="I35">
            <v>49.25</v>
          </cell>
        </row>
        <row r="35">
          <cell r="R35">
            <v>51.459633316701</v>
          </cell>
        </row>
        <row r="36">
          <cell r="A36">
            <v>37469</v>
          </cell>
          <cell r="B36">
            <v>63.5</v>
          </cell>
          <cell r="C36">
            <v>53</v>
          </cell>
          <cell r="D36">
            <v>50.5</v>
          </cell>
          <cell r="E36">
            <v>56</v>
          </cell>
          <cell r="F36">
            <v>57.25</v>
          </cell>
          <cell r="G36">
            <v>73.5</v>
          </cell>
        </row>
        <row r="36">
          <cell r="I36">
            <v>56</v>
          </cell>
        </row>
        <row r="36">
          <cell r="R36">
            <v>52.1154657978434</v>
          </cell>
        </row>
        <row r="37">
          <cell r="A37">
            <v>37500</v>
          </cell>
          <cell r="B37">
            <v>51</v>
          </cell>
          <cell r="C37">
            <v>47</v>
          </cell>
          <cell r="D37">
            <v>43.5</v>
          </cell>
          <cell r="E37">
            <v>48.75</v>
          </cell>
          <cell r="F37">
            <v>48.75</v>
          </cell>
          <cell r="G37">
            <v>58</v>
          </cell>
        </row>
        <row r="37">
          <cell r="I37">
            <v>48.75</v>
          </cell>
        </row>
        <row r="37">
          <cell r="R37">
            <v>52.1154235411639</v>
          </cell>
        </row>
        <row r="38">
          <cell r="A38">
            <v>37530</v>
          </cell>
          <cell r="B38">
            <v>38.5</v>
          </cell>
          <cell r="C38">
            <v>39</v>
          </cell>
          <cell r="D38">
            <v>39</v>
          </cell>
          <cell r="E38">
            <v>42.25</v>
          </cell>
          <cell r="F38">
            <v>41</v>
          </cell>
          <cell r="G38">
            <v>41</v>
          </cell>
        </row>
        <row r="38">
          <cell r="I38">
            <v>41</v>
          </cell>
        </row>
        <row r="38">
          <cell r="R38">
            <v>56.7696199319956</v>
          </cell>
        </row>
        <row r="39">
          <cell r="A39">
            <v>37561</v>
          </cell>
          <cell r="B39">
            <v>36.5</v>
          </cell>
          <cell r="C39">
            <v>37</v>
          </cell>
          <cell r="D39">
            <v>37</v>
          </cell>
          <cell r="E39">
            <v>41.25</v>
          </cell>
          <cell r="F39">
            <v>40</v>
          </cell>
          <cell r="G39">
            <v>38.5</v>
          </cell>
        </row>
        <row r="39">
          <cell r="I39">
            <v>40</v>
          </cell>
        </row>
        <row r="39">
          <cell r="R39">
            <v>61.7185355988792</v>
          </cell>
        </row>
        <row r="40">
          <cell r="A40">
            <v>37591</v>
          </cell>
          <cell r="B40">
            <v>37</v>
          </cell>
          <cell r="C40">
            <v>38.5</v>
          </cell>
          <cell r="D40">
            <v>38.5</v>
          </cell>
          <cell r="E40">
            <v>43.25</v>
          </cell>
          <cell r="F40">
            <v>42</v>
          </cell>
          <cell r="G40">
            <v>39</v>
          </cell>
        </row>
        <row r="40">
          <cell r="I40">
            <v>42</v>
          </cell>
        </row>
        <row r="40">
          <cell r="R40">
            <v>65.3935385197898</v>
          </cell>
        </row>
        <row r="41">
          <cell r="A41">
            <v>37622</v>
          </cell>
          <cell r="B41">
            <v>37</v>
          </cell>
          <cell r="C41">
            <v>42.25</v>
          </cell>
          <cell r="D41">
            <v>42</v>
          </cell>
          <cell r="E41">
            <v>44.5</v>
          </cell>
          <cell r="F41">
            <v>42.25</v>
          </cell>
          <cell r="G41">
            <v>39</v>
          </cell>
        </row>
        <row r="41">
          <cell r="I41">
            <v>32.25</v>
          </cell>
        </row>
        <row r="41">
          <cell r="R41">
            <v>52.5911523436266</v>
          </cell>
        </row>
        <row r="42">
          <cell r="A42">
            <v>37653</v>
          </cell>
          <cell r="B42">
            <v>37</v>
          </cell>
          <cell r="C42">
            <v>41.5</v>
          </cell>
          <cell r="D42">
            <v>41</v>
          </cell>
          <cell r="E42">
            <v>42.5</v>
          </cell>
          <cell r="F42">
            <v>40.75</v>
          </cell>
          <cell r="G42">
            <v>39</v>
          </cell>
        </row>
        <row r="42">
          <cell r="I42">
            <v>30.75</v>
          </cell>
        </row>
        <row r="42">
          <cell r="R42">
            <v>51.1486435614418</v>
          </cell>
        </row>
        <row r="43">
          <cell r="A43">
            <v>37681</v>
          </cell>
          <cell r="B43">
            <v>36.5</v>
          </cell>
          <cell r="C43">
            <v>36.75</v>
          </cell>
          <cell r="D43">
            <v>36</v>
          </cell>
          <cell r="E43">
            <v>40.5</v>
          </cell>
          <cell r="F43">
            <v>40</v>
          </cell>
          <cell r="G43">
            <v>38.5</v>
          </cell>
        </row>
        <row r="43">
          <cell r="I43">
            <v>30</v>
          </cell>
        </row>
        <row r="43">
          <cell r="R43">
            <v>49.6584664384238</v>
          </cell>
        </row>
        <row r="44">
          <cell r="A44">
            <v>37712</v>
          </cell>
          <cell r="B44">
            <v>35.5</v>
          </cell>
          <cell r="C44">
            <v>36.5</v>
          </cell>
          <cell r="D44">
            <v>33</v>
          </cell>
          <cell r="E44">
            <v>35.75</v>
          </cell>
          <cell r="F44">
            <v>38.25</v>
          </cell>
          <cell r="G44">
            <v>37.5</v>
          </cell>
        </row>
        <row r="44">
          <cell r="I44">
            <v>25.75</v>
          </cell>
        </row>
        <row r="44">
          <cell r="R44">
            <v>47.4605362712117</v>
          </cell>
        </row>
        <row r="45">
          <cell r="A45">
            <v>37742</v>
          </cell>
          <cell r="B45">
            <v>36.5</v>
          </cell>
          <cell r="C45">
            <v>32.5</v>
          </cell>
          <cell r="D45">
            <v>29</v>
          </cell>
          <cell r="E45">
            <v>36.25</v>
          </cell>
          <cell r="F45">
            <v>39</v>
          </cell>
          <cell r="G45">
            <v>38.5</v>
          </cell>
        </row>
        <row r="45">
          <cell r="I45">
            <v>26.25</v>
          </cell>
        </row>
        <row r="45">
          <cell r="R45">
            <v>47.462304341228</v>
          </cell>
        </row>
        <row r="46">
          <cell r="A46">
            <v>37773</v>
          </cell>
          <cell r="B46">
            <v>43.5</v>
          </cell>
          <cell r="C46">
            <v>30.75</v>
          </cell>
          <cell r="D46">
            <v>30</v>
          </cell>
          <cell r="E46">
            <v>41.25</v>
          </cell>
          <cell r="F46">
            <v>43.5</v>
          </cell>
          <cell r="G46">
            <v>48</v>
          </cell>
        </row>
        <row r="46">
          <cell r="I46">
            <v>31.25</v>
          </cell>
        </row>
        <row r="46">
          <cell r="R46">
            <v>47.7783082512022</v>
          </cell>
        </row>
        <row r="47">
          <cell r="A47">
            <v>37803</v>
          </cell>
          <cell r="B47">
            <v>54.5</v>
          </cell>
          <cell r="C47">
            <v>53.5</v>
          </cell>
          <cell r="D47">
            <v>49</v>
          </cell>
          <cell r="E47">
            <v>52</v>
          </cell>
          <cell r="F47">
            <v>57</v>
          </cell>
          <cell r="G47">
            <v>60.5</v>
          </cell>
        </row>
        <row r="47">
          <cell r="I47">
            <v>42</v>
          </cell>
        </row>
        <row r="47">
          <cell r="R47">
            <v>48.1721315413117</v>
          </cell>
        </row>
        <row r="48">
          <cell r="A48">
            <v>37834</v>
          </cell>
          <cell r="B48">
            <v>63</v>
          </cell>
          <cell r="C48">
            <v>60.5</v>
          </cell>
          <cell r="D48">
            <v>57</v>
          </cell>
          <cell r="E48">
            <v>60.5</v>
          </cell>
          <cell r="F48">
            <v>62.75</v>
          </cell>
          <cell r="G48">
            <v>71</v>
          </cell>
        </row>
        <row r="48">
          <cell r="I48">
            <v>50.5</v>
          </cell>
        </row>
        <row r="48">
          <cell r="R48">
            <v>48.6749170093718</v>
          </cell>
        </row>
        <row r="49">
          <cell r="A49">
            <v>37865</v>
          </cell>
          <cell r="B49">
            <v>52</v>
          </cell>
          <cell r="C49">
            <v>50.5</v>
          </cell>
          <cell r="D49">
            <v>47</v>
          </cell>
          <cell r="E49">
            <v>55.5</v>
          </cell>
          <cell r="F49">
            <v>49.75</v>
          </cell>
          <cell r="G49">
            <v>58</v>
          </cell>
        </row>
        <row r="49">
          <cell r="I49">
            <v>39.75</v>
          </cell>
        </row>
        <row r="49">
          <cell r="R49">
            <v>48.7530406818674</v>
          </cell>
        </row>
        <row r="50">
          <cell r="A50">
            <v>37895</v>
          </cell>
          <cell r="B50">
            <v>38.5</v>
          </cell>
          <cell r="C50">
            <v>41.5</v>
          </cell>
          <cell r="D50">
            <v>41</v>
          </cell>
          <cell r="E50">
            <v>41.75</v>
          </cell>
          <cell r="F50">
            <v>41</v>
          </cell>
          <cell r="G50">
            <v>40.75</v>
          </cell>
        </row>
        <row r="50">
          <cell r="I50">
            <v>31</v>
          </cell>
        </row>
        <row r="50">
          <cell r="R50">
            <v>49.0672193018959</v>
          </cell>
        </row>
        <row r="51">
          <cell r="A51">
            <v>37926</v>
          </cell>
          <cell r="B51">
            <v>37.5</v>
          </cell>
          <cell r="C51">
            <v>37.5</v>
          </cell>
          <cell r="D51">
            <v>37</v>
          </cell>
          <cell r="E51">
            <v>41.75</v>
          </cell>
          <cell r="F51">
            <v>40.75</v>
          </cell>
          <cell r="G51">
            <v>39.25</v>
          </cell>
        </row>
        <row r="51">
          <cell r="I51">
            <v>30.75</v>
          </cell>
        </row>
        <row r="51">
          <cell r="R51">
            <v>52.0996549471508</v>
          </cell>
        </row>
        <row r="52">
          <cell r="A52">
            <v>37956</v>
          </cell>
          <cell r="B52">
            <v>37</v>
          </cell>
          <cell r="C52">
            <v>39.25</v>
          </cell>
          <cell r="D52">
            <v>39</v>
          </cell>
          <cell r="E52">
            <v>44.75</v>
          </cell>
          <cell r="F52">
            <v>42</v>
          </cell>
          <cell r="G52">
            <v>38.5</v>
          </cell>
        </row>
        <row r="52">
          <cell r="I52">
            <v>32</v>
          </cell>
        </row>
        <row r="52">
          <cell r="R52">
            <v>54.48052711985</v>
          </cell>
        </row>
        <row r="53">
          <cell r="A53">
            <v>37987</v>
          </cell>
          <cell r="B53">
            <v>37.7</v>
          </cell>
          <cell r="C53">
            <v>42.61</v>
          </cell>
          <cell r="D53">
            <v>42.13</v>
          </cell>
          <cell r="E53">
            <v>44.77</v>
          </cell>
          <cell r="F53">
            <v>42.51</v>
          </cell>
          <cell r="G53">
            <v>39.9</v>
          </cell>
        </row>
        <row r="53">
          <cell r="I53">
            <v>31.16</v>
          </cell>
        </row>
        <row r="53">
          <cell r="R53">
            <v>51.3102866719539</v>
          </cell>
        </row>
        <row r="54">
          <cell r="A54">
            <v>38018</v>
          </cell>
          <cell r="B54">
            <v>37.7</v>
          </cell>
          <cell r="C54">
            <v>41.96</v>
          </cell>
          <cell r="D54">
            <v>41.27</v>
          </cell>
          <cell r="E54">
            <v>42.75</v>
          </cell>
          <cell r="F54">
            <v>40.99</v>
          </cell>
          <cell r="G54">
            <v>39.9</v>
          </cell>
        </row>
        <row r="54">
          <cell r="I54">
            <v>29.61</v>
          </cell>
        </row>
        <row r="54">
          <cell r="R54">
            <v>50.0177833804368</v>
          </cell>
        </row>
        <row r="55">
          <cell r="A55">
            <v>38047</v>
          </cell>
          <cell r="B55">
            <v>37.23</v>
          </cell>
          <cell r="C55">
            <v>37.89</v>
          </cell>
          <cell r="D55">
            <v>36.98</v>
          </cell>
          <cell r="E55">
            <v>40.74</v>
          </cell>
          <cell r="F55">
            <v>40.23</v>
          </cell>
          <cell r="G55">
            <v>39.43</v>
          </cell>
        </row>
        <row r="55">
          <cell r="I55">
            <v>28.78</v>
          </cell>
        </row>
        <row r="55">
          <cell r="R55">
            <v>47.9817974716395</v>
          </cell>
        </row>
        <row r="56">
          <cell r="A56">
            <v>38078</v>
          </cell>
          <cell r="B56">
            <v>36.31</v>
          </cell>
          <cell r="C56">
            <v>37.67</v>
          </cell>
          <cell r="D56">
            <v>34.4</v>
          </cell>
          <cell r="E56">
            <v>35.96</v>
          </cell>
          <cell r="F56">
            <v>38.47</v>
          </cell>
          <cell r="G56">
            <v>38.51</v>
          </cell>
        </row>
        <row r="56">
          <cell r="I56">
            <v>24.62</v>
          </cell>
        </row>
        <row r="56">
          <cell r="R56">
            <v>45.2926374782887</v>
          </cell>
        </row>
        <row r="57">
          <cell r="A57">
            <v>38108</v>
          </cell>
          <cell r="B57">
            <v>37.23</v>
          </cell>
          <cell r="C57">
            <v>34.24</v>
          </cell>
          <cell r="D57">
            <v>30.97</v>
          </cell>
          <cell r="E57">
            <v>36.46</v>
          </cell>
          <cell r="F57">
            <v>39.22</v>
          </cell>
          <cell r="G57">
            <v>39.43</v>
          </cell>
        </row>
        <row r="57">
          <cell r="I57">
            <v>25.01</v>
          </cell>
        </row>
        <row r="57">
          <cell r="R57">
            <v>45.3633582289436</v>
          </cell>
        </row>
        <row r="58">
          <cell r="A58">
            <v>38139</v>
          </cell>
          <cell r="B58">
            <v>43.72</v>
          </cell>
          <cell r="C58">
            <v>32.74</v>
          </cell>
          <cell r="D58">
            <v>31.83</v>
          </cell>
          <cell r="E58">
            <v>41.48</v>
          </cell>
          <cell r="F58">
            <v>43.74</v>
          </cell>
          <cell r="G58">
            <v>48.05</v>
          </cell>
        </row>
        <row r="58">
          <cell r="I58">
            <v>29.67</v>
          </cell>
        </row>
        <row r="58">
          <cell r="R58">
            <v>45.9149721768045</v>
          </cell>
        </row>
        <row r="59">
          <cell r="A59">
            <v>38169</v>
          </cell>
          <cell r="B59">
            <v>53.91</v>
          </cell>
          <cell r="C59">
            <v>52.26</v>
          </cell>
          <cell r="D59">
            <v>48.14</v>
          </cell>
          <cell r="E59">
            <v>52.29</v>
          </cell>
          <cell r="F59">
            <v>57.31</v>
          </cell>
          <cell r="G59">
            <v>59.51</v>
          </cell>
        </row>
        <row r="59">
          <cell r="I59">
            <v>39.72</v>
          </cell>
        </row>
        <row r="59">
          <cell r="R59">
            <v>46.570629148571</v>
          </cell>
        </row>
        <row r="60">
          <cell r="A60">
            <v>38200</v>
          </cell>
          <cell r="B60">
            <v>61.79</v>
          </cell>
          <cell r="C60">
            <v>58.27</v>
          </cell>
          <cell r="D60">
            <v>55.01</v>
          </cell>
          <cell r="E60">
            <v>60.83</v>
          </cell>
          <cell r="F60">
            <v>63.09</v>
          </cell>
          <cell r="G60">
            <v>69.09</v>
          </cell>
        </row>
        <row r="60">
          <cell r="I60">
            <v>47.59</v>
          </cell>
        </row>
        <row r="60">
          <cell r="R60">
            <v>47.1265972160439</v>
          </cell>
        </row>
        <row r="61">
          <cell r="A61">
            <v>38231</v>
          </cell>
          <cell r="B61">
            <v>51.6</v>
          </cell>
          <cell r="C61">
            <v>49.69</v>
          </cell>
          <cell r="D61">
            <v>46.42</v>
          </cell>
          <cell r="E61">
            <v>55.79</v>
          </cell>
          <cell r="F61">
            <v>50.01</v>
          </cell>
          <cell r="G61">
            <v>57.2</v>
          </cell>
        </row>
        <row r="61">
          <cell r="I61">
            <v>37.32</v>
          </cell>
        </row>
        <row r="61">
          <cell r="R61">
            <v>47.0410969437087</v>
          </cell>
        </row>
        <row r="62">
          <cell r="A62">
            <v>38261</v>
          </cell>
          <cell r="B62">
            <v>39.09</v>
          </cell>
          <cell r="C62">
            <v>41.96</v>
          </cell>
          <cell r="D62">
            <v>41.27</v>
          </cell>
          <cell r="E62">
            <v>41.97</v>
          </cell>
          <cell r="F62">
            <v>41.21</v>
          </cell>
          <cell r="G62">
            <v>41.5</v>
          </cell>
        </row>
        <row r="62">
          <cell r="I62">
            <v>28.99</v>
          </cell>
        </row>
        <row r="62">
          <cell r="R62">
            <v>47.0455898422616</v>
          </cell>
        </row>
        <row r="63">
          <cell r="A63">
            <v>38292</v>
          </cell>
          <cell r="B63">
            <v>38.16</v>
          </cell>
          <cell r="C63">
            <v>38.53</v>
          </cell>
          <cell r="D63">
            <v>37.84</v>
          </cell>
          <cell r="E63">
            <v>41.96</v>
          </cell>
          <cell r="F63">
            <v>40.96</v>
          </cell>
          <cell r="G63">
            <v>40.14</v>
          </cell>
        </row>
        <row r="63">
          <cell r="I63">
            <v>28.65</v>
          </cell>
        </row>
        <row r="63">
          <cell r="R63">
            <v>49.659281106946</v>
          </cell>
        </row>
        <row r="64">
          <cell r="A64">
            <v>38322</v>
          </cell>
          <cell r="B64">
            <v>37.7</v>
          </cell>
          <cell r="C64">
            <v>40.03</v>
          </cell>
          <cell r="D64">
            <v>39.56</v>
          </cell>
          <cell r="E64">
            <v>44.97</v>
          </cell>
          <cell r="F64">
            <v>42.21</v>
          </cell>
          <cell r="G64">
            <v>39.47</v>
          </cell>
        </row>
        <row r="64">
          <cell r="I64">
            <v>29.7</v>
          </cell>
        </row>
        <row r="64">
          <cell r="R64">
            <v>51.8602952108203</v>
          </cell>
        </row>
        <row r="65">
          <cell r="A65">
            <v>38353</v>
          </cell>
          <cell r="B65">
            <v>37.96</v>
          </cell>
          <cell r="C65">
            <v>42.88</v>
          </cell>
          <cell r="D65">
            <v>42.24</v>
          </cell>
          <cell r="E65">
            <v>44.97</v>
          </cell>
          <cell r="F65">
            <v>42.7</v>
          </cell>
          <cell r="G65">
            <v>40.28</v>
          </cell>
        </row>
        <row r="65">
          <cell r="I65">
            <v>27.06</v>
          </cell>
        </row>
        <row r="65">
          <cell r="R65">
            <v>51.3322498641739</v>
          </cell>
        </row>
        <row r="66">
          <cell r="A66">
            <v>38384</v>
          </cell>
          <cell r="B66">
            <v>37.96</v>
          </cell>
          <cell r="C66">
            <v>42.34</v>
          </cell>
          <cell r="D66">
            <v>41.5</v>
          </cell>
          <cell r="E66">
            <v>42.94</v>
          </cell>
          <cell r="F66">
            <v>41.18</v>
          </cell>
          <cell r="G66">
            <v>40.28</v>
          </cell>
        </row>
        <row r="66">
          <cell r="I66">
            <v>25.92</v>
          </cell>
        </row>
        <row r="66">
          <cell r="R66">
            <v>50.0685145398885</v>
          </cell>
        </row>
        <row r="67">
          <cell r="A67">
            <v>38412</v>
          </cell>
          <cell r="B67">
            <v>37.49</v>
          </cell>
          <cell r="C67">
            <v>38.85</v>
          </cell>
          <cell r="D67">
            <v>37.83</v>
          </cell>
          <cell r="E67">
            <v>40.92</v>
          </cell>
          <cell r="F67">
            <v>40.41</v>
          </cell>
          <cell r="G67">
            <v>39.81</v>
          </cell>
        </row>
        <row r="67">
          <cell r="I67">
            <v>25.42</v>
          </cell>
        </row>
        <row r="67">
          <cell r="R67">
            <v>48.0823027087229</v>
          </cell>
        </row>
        <row r="68">
          <cell r="A68">
            <v>38443</v>
          </cell>
          <cell r="B68">
            <v>36.56</v>
          </cell>
          <cell r="C68">
            <v>38.67</v>
          </cell>
          <cell r="D68">
            <v>35.62</v>
          </cell>
          <cell r="E68">
            <v>36.12</v>
          </cell>
          <cell r="F68">
            <v>38.64</v>
          </cell>
          <cell r="G68">
            <v>38.88</v>
          </cell>
        </row>
        <row r="68">
          <cell r="I68">
            <v>21.92</v>
          </cell>
        </row>
        <row r="68">
          <cell r="R68">
            <v>45.3192406488804</v>
          </cell>
        </row>
        <row r="69">
          <cell r="A69">
            <v>38473</v>
          </cell>
          <cell r="B69">
            <v>37.5</v>
          </cell>
          <cell r="C69">
            <v>35.74</v>
          </cell>
          <cell r="D69">
            <v>32.68</v>
          </cell>
          <cell r="E69">
            <v>36.62</v>
          </cell>
          <cell r="F69">
            <v>39.4</v>
          </cell>
          <cell r="G69">
            <v>39.82</v>
          </cell>
        </row>
        <row r="69">
          <cell r="I69">
            <v>22.46</v>
          </cell>
        </row>
        <row r="69">
          <cell r="R69">
            <v>45.3846507124339</v>
          </cell>
        </row>
        <row r="70">
          <cell r="A70">
            <v>38504</v>
          </cell>
          <cell r="B70">
            <v>44.03</v>
          </cell>
          <cell r="C70">
            <v>34.46</v>
          </cell>
          <cell r="D70">
            <v>33.41</v>
          </cell>
          <cell r="E70">
            <v>41.66</v>
          </cell>
          <cell r="F70">
            <v>43.94</v>
          </cell>
          <cell r="G70">
            <v>48.16</v>
          </cell>
        </row>
        <row r="70">
          <cell r="I70">
            <v>26.87</v>
          </cell>
        </row>
        <row r="70">
          <cell r="R70">
            <v>45.9178178764569</v>
          </cell>
        </row>
        <row r="71">
          <cell r="A71">
            <v>38534</v>
          </cell>
          <cell r="B71">
            <v>54.29</v>
          </cell>
          <cell r="C71">
            <v>51.2</v>
          </cell>
          <cell r="D71">
            <v>47.4</v>
          </cell>
          <cell r="E71">
            <v>52.52</v>
          </cell>
          <cell r="F71">
            <v>57.57</v>
          </cell>
          <cell r="G71">
            <v>59.49</v>
          </cell>
        </row>
        <row r="71">
          <cell r="I71">
            <v>36.29</v>
          </cell>
        </row>
        <row r="71">
          <cell r="R71">
            <v>46.5524674685427</v>
          </cell>
        </row>
        <row r="72">
          <cell r="A72">
            <v>38565</v>
          </cell>
          <cell r="B72">
            <v>62.22</v>
          </cell>
          <cell r="C72">
            <v>56.35</v>
          </cell>
          <cell r="D72">
            <v>53.29</v>
          </cell>
          <cell r="E72">
            <v>61.1</v>
          </cell>
          <cell r="F72">
            <v>63.37</v>
          </cell>
          <cell r="G72">
            <v>68.86</v>
          </cell>
        </row>
        <row r="72">
          <cell r="I72">
            <v>43.85</v>
          </cell>
        </row>
        <row r="72">
          <cell r="R72">
            <v>47.0898064499578</v>
          </cell>
        </row>
        <row r="73">
          <cell r="A73">
            <v>38596</v>
          </cell>
          <cell r="B73">
            <v>51.96</v>
          </cell>
          <cell r="C73">
            <v>49</v>
          </cell>
          <cell r="D73">
            <v>45.93</v>
          </cell>
          <cell r="E73">
            <v>56.04</v>
          </cell>
          <cell r="F73">
            <v>50.24</v>
          </cell>
          <cell r="G73">
            <v>57.16</v>
          </cell>
        </row>
        <row r="73">
          <cell r="I73">
            <v>34.69</v>
          </cell>
        </row>
        <row r="73">
          <cell r="R73">
            <v>47.0029301071729</v>
          </cell>
        </row>
        <row r="74">
          <cell r="A74">
            <v>38626</v>
          </cell>
          <cell r="B74">
            <v>39.36</v>
          </cell>
          <cell r="C74">
            <v>42.39</v>
          </cell>
          <cell r="D74">
            <v>41.52</v>
          </cell>
          <cell r="E74">
            <v>42.15</v>
          </cell>
          <cell r="F74">
            <v>41.4</v>
          </cell>
          <cell r="G74">
            <v>41.86</v>
          </cell>
        </row>
        <row r="74">
          <cell r="I74">
            <v>27.19</v>
          </cell>
        </row>
        <row r="74">
          <cell r="R74">
            <v>47.0027924711662</v>
          </cell>
        </row>
        <row r="75">
          <cell r="A75">
            <v>38657</v>
          </cell>
          <cell r="B75">
            <v>38.43</v>
          </cell>
          <cell r="C75">
            <v>39.45</v>
          </cell>
          <cell r="D75">
            <v>38.57</v>
          </cell>
          <cell r="E75">
            <v>42.15</v>
          </cell>
          <cell r="F75">
            <v>41.14</v>
          </cell>
          <cell r="G75">
            <v>40.57</v>
          </cell>
        </row>
        <row r="75">
          <cell r="I75">
            <v>27.11</v>
          </cell>
        </row>
        <row r="75">
          <cell r="R75">
            <v>49.6875041452368</v>
          </cell>
        </row>
        <row r="76">
          <cell r="A76">
            <v>38687</v>
          </cell>
          <cell r="B76">
            <v>37.96</v>
          </cell>
          <cell r="C76">
            <v>40.74</v>
          </cell>
          <cell r="D76">
            <v>40.05</v>
          </cell>
          <cell r="E76">
            <v>45.17</v>
          </cell>
          <cell r="F76">
            <v>42.4</v>
          </cell>
          <cell r="G76">
            <v>39.92</v>
          </cell>
        </row>
        <row r="76">
          <cell r="I76">
            <v>28.35</v>
          </cell>
        </row>
        <row r="76">
          <cell r="R76">
            <v>51.8477671483375</v>
          </cell>
        </row>
        <row r="77">
          <cell r="A77">
            <v>38718</v>
          </cell>
          <cell r="B77">
            <v>38.23</v>
          </cell>
          <cell r="C77">
            <v>43.61</v>
          </cell>
          <cell r="D77">
            <v>42.51</v>
          </cell>
          <cell r="E77">
            <v>45.17</v>
          </cell>
          <cell r="F77">
            <v>42.88</v>
          </cell>
          <cell r="G77">
            <v>40.65</v>
          </cell>
        </row>
        <row r="77">
          <cell r="I77">
            <v>22.29</v>
          </cell>
        </row>
        <row r="77">
          <cell r="R77">
            <v>47.7150503163483</v>
          </cell>
        </row>
        <row r="78">
          <cell r="A78">
            <v>38749</v>
          </cell>
          <cell r="B78">
            <v>38.23</v>
          </cell>
          <cell r="C78">
            <v>43.11</v>
          </cell>
          <cell r="D78">
            <v>41.84</v>
          </cell>
          <cell r="E78">
            <v>43.13</v>
          </cell>
          <cell r="F78">
            <v>41.36</v>
          </cell>
          <cell r="G78">
            <v>40.65</v>
          </cell>
        </row>
        <row r="78">
          <cell r="I78">
            <v>22.32</v>
          </cell>
        </row>
        <row r="78">
          <cell r="R78">
            <v>46.6017750067451</v>
          </cell>
        </row>
        <row r="79">
          <cell r="A79">
            <v>38777</v>
          </cell>
          <cell r="B79">
            <v>37.76</v>
          </cell>
          <cell r="C79">
            <v>39.92</v>
          </cell>
          <cell r="D79">
            <v>38.5</v>
          </cell>
          <cell r="E79">
            <v>41.1</v>
          </cell>
          <cell r="F79">
            <v>40.59</v>
          </cell>
          <cell r="G79">
            <v>40.18</v>
          </cell>
        </row>
        <row r="79">
          <cell r="I79">
            <v>22.82</v>
          </cell>
        </row>
        <row r="79">
          <cell r="R79">
            <v>44.8310559695211</v>
          </cell>
        </row>
        <row r="80">
          <cell r="A80">
            <v>38808</v>
          </cell>
          <cell r="B80">
            <v>36.82</v>
          </cell>
          <cell r="C80">
            <v>39.76</v>
          </cell>
          <cell r="D80">
            <v>36.49</v>
          </cell>
          <cell r="E80">
            <v>36.28</v>
          </cell>
          <cell r="F80">
            <v>38.81</v>
          </cell>
          <cell r="G80">
            <v>39.24</v>
          </cell>
        </row>
        <row r="80">
          <cell r="I80">
            <v>20.49</v>
          </cell>
        </row>
        <row r="80">
          <cell r="R80">
            <v>42.3540311710577</v>
          </cell>
        </row>
        <row r="81">
          <cell r="A81">
            <v>38838</v>
          </cell>
          <cell r="B81">
            <v>37.76</v>
          </cell>
          <cell r="C81">
            <v>37.07</v>
          </cell>
          <cell r="D81">
            <v>33.82</v>
          </cell>
          <cell r="E81">
            <v>36.78</v>
          </cell>
          <cell r="F81">
            <v>39.57</v>
          </cell>
          <cell r="G81">
            <v>40.18</v>
          </cell>
        </row>
        <row r="81">
          <cell r="I81">
            <v>21.82</v>
          </cell>
        </row>
        <row r="81">
          <cell r="R81">
            <v>42.4352371757913</v>
          </cell>
        </row>
        <row r="82">
          <cell r="A82">
            <v>38869</v>
          </cell>
          <cell r="B82">
            <v>44.33</v>
          </cell>
          <cell r="C82">
            <v>35.9</v>
          </cell>
          <cell r="D82">
            <v>34.49</v>
          </cell>
          <cell r="E82">
            <v>41.85</v>
          </cell>
          <cell r="F82">
            <v>44.13</v>
          </cell>
          <cell r="G82">
            <v>48.29</v>
          </cell>
        </row>
        <row r="82">
          <cell r="I82">
            <v>27.1</v>
          </cell>
        </row>
        <row r="82">
          <cell r="R82">
            <v>42.9424283673197</v>
          </cell>
        </row>
        <row r="83">
          <cell r="A83">
            <v>38899</v>
          </cell>
          <cell r="B83">
            <v>54.67</v>
          </cell>
          <cell r="C83">
            <v>51.23</v>
          </cell>
          <cell r="D83">
            <v>47.2</v>
          </cell>
          <cell r="E83">
            <v>52.75</v>
          </cell>
          <cell r="F83">
            <v>57.82</v>
          </cell>
          <cell r="G83">
            <v>59.53</v>
          </cell>
        </row>
        <row r="83">
          <cell r="I83">
            <v>37.94</v>
          </cell>
        </row>
        <row r="83">
          <cell r="R83">
            <v>43.5402072990636</v>
          </cell>
        </row>
        <row r="84">
          <cell r="A84">
            <v>38930</v>
          </cell>
          <cell r="B84">
            <v>62.66</v>
          </cell>
          <cell r="C84">
            <v>55.95</v>
          </cell>
          <cell r="D84">
            <v>52.56</v>
          </cell>
          <cell r="E84">
            <v>61.37</v>
          </cell>
          <cell r="F84">
            <v>63.65</v>
          </cell>
          <cell r="G84">
            <v>68.74</v>
          </cell>
        </row>
        <row r="84">
          <cell r="I84">
            <v>47.46</v>
          </cell>
        </row>
        <row r="84">
          <cell r="R84">
            <v>44.0496047459994</v>
          </cell>
        </row>
        <row r="85">
          <cell r="A85">
            <v>38961</v>
          </cell>
          <cell r="B85">
            <v>52.32</v>
          </cell>
          <cell r="C85">
            <v>49.22</v>
          </cell>
          <cell r="D85">
            <v>45.87</v>
          </cell>
          <cell r="E85">
            <v>56.29</v>
          </cell>
          <cell r="F85">
            <v>50.46</v>
          </cell>
          <cell r="G85">
            <v>57.18</v>
          </cell>
        </row>
        <row r="85">
          <cell r="I85">
            <v>38.82</v>
          </cell>
        </row>
        <row r="85">
          <cell r="R85">
            <v>43.9930644639527</v>
          </cell>
        </row>
        <row r="86">
          <cell r="A86">
            <v>38991</v>
          </cell>
          <cell r="B86">
            <v>39.64</v>
          </cell>
          <cell r="C86">
            <v>43.16</v>
          </cell>
          <cell r="D86">
            <v>41.86</v>
          </cell>
          <cell r="E86">
            <v>42.34</v>
          </cell>
          <cell r="F86">
            <v>41.58</v>
          </cell>
          <cell r="G86">
            <v>42.21</v>
          </cell>
        </row>
        <row r="86">
          <cell r="I86">
            <v>31.42</v>
          </cell>
        </row>
        <row r="86">
          <cell r="R86">
            <v>44.0137913199681</v>
          </cell>
        </row>
        <row r="87">
          <cell r="A87">
            <v>39022</v>
          </cell>
          <cell r="B87">
            <v>38.7</v>
          </cell>
          <cell r="C87">
            <v>40.48</v>
          </cell>
          <cell r="D87">
            <v>39.18</v>
          </cell>
          <cell r="E87">
            <v>42.34</v>
          </cell>
          <cell r="F87">
            <v>41.32</v>
          </cell>
          <cell r="G87">
            <v>40.96</v>
          </cell>
        </row>
        <row r="87">
          <cell r="I87">
            <v>32.32</v>
          </cell>
        </row>
        <row r="87">
          <cell r="R87">
            <v>46.4673630160304</v>
          </cell>
        </row>
        <row r="88">
          <cell r="A88">
            <v>39052</v>
          </cell>
          <cell r="B88">
            <v>38.23</v>
          </cell>
          <cell r="C88">
            <v>41.66</v>
          </cell>
          <cell r="D88">
            <v>40.52</v>
          </cell>
          <cell r="E88">
            <v>45.37</v>
          </cell>
          <cell r="F88">
            <v>42.58</v>
          </cell>
          <cell r="G88">
            <v>40.34</v>
          </cell>
        </row>
        <row r="88">
          <cell r="I88">
            <v>34.84</v>
          </cell>
        </row>
        <row r="88">
          <cell r="R88">
            <v>48.4273513135175</v>
          </cell>
        </row>
        <row r="89">
          <cell r="A89">
            <v>39083</v>
          </cell>
          <cell r="B89">
            <v>38.49</v>
          </cell>
          <cell r="C89">
            <v>44.34</v>
          </cell>
          <cell r="D89">
            <v>42.78</v>
          </cell>
          <cell r="E89">
            <v>45.37</v>
          </cell>
          <cell r="F89">
            <v>43.07</v>
          </cell>
          <cell r="G89">
            <v>40.94</v>
          </cell>
        </row>
        <row r="89">
          <cell r="I89">
            <v>39.52</v>
          </cell>
        </row>
        <row r="89">
          <cell r="R89">
            <v>49.2327617079062</v>
          </cell>
        </row>
        <row r="90">
          <cell r="A90">
            <v>39114</v>
          </cell>
          <cell r="B90">
            <v>38.49</v>
          </cell>
          <cell r="C90">
            <v>43.88</v>
          </cell>
          <cell r="D90">
            <v>42.18</v>
          </cell>
          <cell r="E90">
            <v>43.32</v>
          </cell>
          <cell r="F90">
            <v>41.54</v>
          </cell>
          <cell r="G90">
            <v>40.94</v>
          </cell>
        </row>
        <row r="90">
          <cell r="I90">
            <v>37.86</v>
          </cell>
        </row>
        <row r="90">
          <cell r="R90">
            <v>48.0968770378257</v>
          </cell>
        </row>
        <row r="91">
          <cell r="A91">
            <v>39142</v>
          </cell>
          <cell r="B91">
            <v>38.02</v>
          </cell>
          <cell r="C91">
            <v>40.96</v>
          </cell>
          <cell r="D91">
            <v>39.14</v>
          </cell>
          <cell r="E91">
            <v>41.28</v>
          </cell>
          <cell r="F91">
            <v>40.77</v>
          </cell>
          <cell r="G91">
            <v>40.47</v>
          </cell>
        </row>
        <row r="91">
          <cell r="I91">
            <v>37.11</v>
          </cell>
        </row>
        <row r="91">
          <cell r="R91">
            <v>46.3032306349522</v>
          </cell>
        </row>
        <row r="92">
          <cell r="A92">
            <v>39173</v>
          </cell>
          <cell r="B92">
            <v>37.07</v>
          </cell>
          <cell r="C92">
            <v>40.82</v>
          </cell>
          <cell r="D92">
            <v>37.32</v>
          </cell>
          <cell r="E92">
            <v>36.44</v>
          </cell>
          <cell r="F92">
            <v>38.98</v>
          </cell>
          <cell r="G92">
            <v>39.53</v>
          </cell>
        </row>
        <row r="92">
          <cell r="I92">
            <v>32.01</v>
          </cell>
        </row>
        <row r="92">
          <cell r="R92">
            <v>43.6711272862784</v>
          </cell>
        </row>
        <row r="93">
          <cell r="A93">
            <v>39203</v>
          </cell>
          <cell r="B93">
            <v>38.02</v>
          </cell>
          <cell r="C93">
            <v>38.36</v>
          </cell>
          <cell r="D93">
            <v>34.89</v>
          </cell>
          <cell r="E93">
            <v>36.94</v>
          </cell>
          <cell r="F93">
            <v>39.74</v>
          </cell>
          <cell r="G93">
            <v>40.47</v>
          </cell>
        </row>
        <row r="93">
          <cell r="I93">
            <v>32.79</v>
          </cell>
        </row>
        <row r="93">
          <cell r="R93">
            <v>43.7346060796415</v>
          </cell>
        </row>
        <row r="94">
          <cell r="A94">
            <v>39234</v>
          </cell>
          <cell r="B94">
            <v>44.64</v>
          </cell>
          <cell r="C94">
            <v>37.28</v>
          </cell>
          <cell r="D94">
            <v>35.51</v>
          </cell>
          <cell r="E94">
            <v>42.03</v>
          </cell>
          <cell r="F94">
            <v>44.33</v>
          </cell>
          <cell r="G94">
            <v>48.48</v>
          </cell>
        </row>
        <row r="94">
          <cell r="I94">
            <v>39.22</v>
          </cell>
        </row>
        <row r="94">
          <cell r="R94">
            <v>44.223550186861</v>
          </cell>
        </row>
        <row r="95">
          <cell r="A95">
            <v>39264</v>
          </cell>
          <cell r="B95">
            <v>55.05</v>
          </cell>
          <cell r="C95">
            <v>51.32</v>
          </cell>
          <cell r="D95">
            <v>47.06</v>
          </cell>
          <cell r="E95">
            <v>52.98</v>
          </cell>
          <cell r="F95">
            <v>58.08</v>
          </cell>
          <cell r="G95">
            <v>59.69</v>
          </cell>
        </row>
        <row r="95">
          <cell r="I95">
            <v>52.97</v>
          </cell>
        </row>
        <row r="95">
          <cell r="R95">
            <v>44.8026870216419</v>
          </cell>
        </row>
        <row r="96">
          <cell r="A96">
            <v>39295</v>
          </cell>
          <cell r="B96">
            <v>63.09</v>
          </cell>
          <cell r="C96">
            <v>55.65</v>
          </cell>
          <cell r="D96">
            <v>51.93</v>
          </cell>
          <cell r="E96">
            <v>61.64</v>
          </cell>
          <cell r="F96">
            <v>63.93</v>
          </cell>
          <cell r="G96">
            <v>68.83</v>
          </cell>
        </row>
        <row r="96">
          <cell r="I96">
            <v>64</v>
          </cell>
        </row>
        <row r="96">
          <cell r="R96">
            <v>45.2913776038078</v>
          </cell>
        </row>
        <row r="97">
          <cell r="A97">
            <v>39326</v>
          </cell>
          <cell r="B97">
            <v>52.68</v>
          </cell>
          <cell r="C97">
            <v>49.48</v>
          </cell>
          <cell r="D97">
            <v>45.85</v>
          </cell>
          <cell r="E97">
            <v>56.54</v>
          </cell>
          <cell r="F97">
            <v>50.68</v>
          </cell>
          <cell r="G97">
            <v>57.32</v>
          </cell>
        </row>
        <row r="97">
          <cell r="I97">
            <v>50.62</v>
          </cell>
        </row>
        <row r="97">
          <cell r="R97">
            <v>45.2125226309279</v>
          </cell>
        </row>
        <row r="98">
          <cell r="A98">
            <v>39356</v>
          </cell>
          <cell r="B98">
            <v>39.91</v>
          </cell>
          <cell r="C98">
            <v>43.94</v>
          </cell>
          <cell r="D98">
            <v>42.21</v>
          </cell>
          <cell r="E98">
            <v>42.53</v>
          </cell>
          <cell r="F98">
            <v>41.76</v>
          </cell>
          <cell r="G98">
            <v>42.49</v>
          </cell>
        </row>
        <row r="98">
          <cell r="I98">
            <v>39.67</v>
          </cell>
        </row>
        <row r="98">
          <cell r="R98">
            <v>45.2109961268131</v>
          </cell>
        </row>
        <row r="99">
          <cell r="A99">
            <v>39387</v>
          </cell>
          <cell r="B99">
            <v>38.97</v>
          </cell>
          <cell r="C99">
            <v>41.48</v>
          </cell>
          <cell r="D99">
            <v>39.78</v>
          </cell>
          <cell r="E99">
            <v>42.52</v>
          </cell>
          <cell r="F99">
            <v>41.5</v>
          </cell>
          <cell r="G99">
            <v>41.28</v>
          </cell>
        </row>
        <row r="99">
          <cell r="I99">
            <v>39.54</v>
          </cell>
        </row>
        <row r="99">
          <cell r="R99">
            <v>47.6464446053552</v>
          </cell>
        </row>
        <row r="100">
          <cell r="A100">
            <v>39417</v>
          </cell>
          <cell r="B100">
            <v>38.49</v>
          </cell>
          <cell r="C100">
            <v>42.57</v>
          </cell>
          <cell r="D100">
            <v>41</v>
          </cell>
          <cell r="E100">
            <v>45.57</v>
          </cell>
          <cell r="F100">
            <v>42.77</v>
          </cell>
          <cell r="G100">
            <v>40.66</v>
          </cell>
        </row>
        <row r="100">
          <cell r="I100">
            <v>41.35</v>
          </cell>
        </row>
        <row r="100">
          <cell r="R100">
            <v>49.604574596688</v>
          </cell>
        </row>
        <row r="101">
          <cell r="A101">
            <v>39448</v>
          </cell>
          <cell r="B101">
            <v>38.76</v>
          </cell>
          <cell r="C101">
            <v>45.07</v>
          </cell>
          <cell r="D101">
            <v>43.2</v>
          </cell>
          <cell r="E101">
            <v>45.57</v>
          </cell>
          <cell r="F101">
            <v>43.26</v>
          </cell>
          <cell r="G101">
            <v>41.22</v>
          </cell>
        </row>
        <row r="101">
          <cell r="I101">
            <v>39.8</v>
          </cell>
        </row>
        <row r="101">
          <cell r="R101">
            <v>50.4406147044044</v>
          </cell>
        </row>
        <row r="102">
          <cell r="A102">
            <v>39479</v>
          </cell>
          <cell r="B102">
            <v>38.76</v>
          </cell>
          <cell r="C102">
            <v>44.65</v>
          </cell>
          <cell r="D102">
            <v>42.64</v>
          </cell>
          <cell r="E102">
            <v>43.51</v>
          </cell>
          <cell r="F102">
            <v>41.72</v>
          </cell>
          <cell r="G102">
            <v>41.22</v>
          </cell>
        </row>
        <row r="102">
          <cell r="I102">
            <v>38.13</v>
          </cell>
        </row>
        <row r="102">
          <cell r="R102">
            <v>49.3038028957385</v>
          </cell>
        </row>
        <row r="103">
          <cell r="A103">
            <v>39508</v>
          </cell>
          <cell r="B103">
            <v>38.28</v>
          </cell>
          <cell r="C103">
            <v>41.92</v>
          </cell>
          <cell r="D103">
            <v>39.81</v>
          </cell>
          <cell r="E103">
            <v>41.46</v>
          </cell>
          <cell r="F103">
            <v>40.95</v>
          </cell>
          <cell r="G103">
            <v>40.74</v>
          </cell>
        </row>
        <row r="103">
          <cell r="I103">
            <v>37.38</v>
          </cell>
        </row>
        <row r="103">
          <cell r="R103">
            <v>47.5096011165042</v>
          </cell>
        </row>
        <row r="104">
          <cell r="A104">
            <v>39539</v>
          </cell>
          <cell r="B104">
            <v>37.33</v>
          </cell>
          <cell r="C104">
            <v>41.78</v>
          </cell>
          <cell r="D104">
            <v>38.12</v>
          </cell>
          <cell r="E104">
            <v>36.6</v>
          </cell>
          <cell r="F104">
            <v>39.16</v>
          </cell>
          <cell r="G104">
            <v>39.8</v>
          </cell>
        </row>
        <row r="104">
          <cell r="I104">
            <v>32.24</v>
          </cell>
        </row>
        <row r="104">
          <cell r="R104">
            <v>44.8128734414071</v>
          </cell>
        </row>
        <row r="105">
          <cell r="A105">
            <v>39569</v>
          </cell>
          <cell r="B105">
            <v>38.28</v>
          </cell>
          <cell r="C105">
            <v>39.48</v>
          </cell>
          <cell r="D105">
            <v>35.86</v>
          </cell>
          <cell r="E105">
            <v>37.1</v>
          </cell>
          <cell r="F105">
            <v>39.92</v>
          </cell>
          <cell r="G105">
            <v>40.75</v>
          </cell>
        </row>
        <row r="105">
          <cell r="I105">
            <v>33.02</v>
          </cell>
        </row>
        <row r="105">
          <cell r="R105">
            <v>44.875151697443</v>
          </cell>
        </row>
        <row r="106">
          <cell r="A106">
            <v>39600</v>
          </cell>
          <cell r="B106">
            <v>44.95</v>
          </cell>
          <cell r="C106">
            <v>38.48</v>
          </cell>
          <cell r="D106">
            <v>36.43</v>
          </cell>
          <cell r="E106">
            <v>42.22</v>
          </cell>
          <cell r="F106">
            <v>44.52</v>
          </cell>
          <cell r="G106">
            <v>48.69</v>
          </cell>
        </row>
        <row r="106">
          <cell r="I106">
            <v>39.5</v>
          </cell>
        </row>
        <row r="106">
          <cell r="R106">
            <v>45.3626479104863</v>
          </cell>
        </row>
        <row r="107">
          <cell r="A107">
            <v>39630</v>
          </cell>
          <cell r="B107">
            <v>55.43</v>
          </cell>
          <cell r="C107">
            <v>51.61</v>
          </cell>
          <cell r="D107">
            <v>47.19</v>
          </cell>
          <cell r="E107">
            <v>53.21</v>
          </cell>
          <cell r="F107">
            <v>58.33</v>
          </cell>
          <cell r="G107">
            <v>59.9</v>
          </cell>
        </row>
        <row r="107">
          <cell r="I107">
            <v>53.35</v>
          </cell>
        </row>
        <row r="107">
          <cell r="R107">
            <v>45.9403036616483</v>
          </cell>
        </row>
        <row r="108">
          <cell r="A108">
            <v>39661</v>
          </cell>
          <cell r="B108">
            <v>63.53</v>
          </cell>
          <cell r="C108">
            <v>55.66</v>
          </cell>
          <cell r="D108">
            <v>51.72</v>
          </cell>
          <cell r="E108">
            <v>61.91</v>
          </cell>
          <cell r="F108">
            <v>64.21</v>
          </cell>
          <cell r="G108">
            <v>69.01</v>
          </cell>
        </row>
        <row r="108">
          <cell r="I108">
            <v>64.45</v>
          </cell>
        </row>
        <row r="108">
          <cell r="R108">
            <v>46.4274885239706</v>
          </cell>
        </row>
        <row r="109">
          <cell r="A109">
            <v>39692</v>
          </cell>
          <cell r="B109">
            <v>53.05</v>
          </cell>
          <cell r="C109">
            <v>49.89</v>
          </cell>
          <cell r="D109">
            <v>46.06</v>
          </cell>
          <cell r="E109">
            <v>56.78</v>
          </cell>
          <cell r="F109">
            <v>50.9</v>
          </cell>
          <cell r="G109">
            <v>57.52</v>
          </cell>
        </row>
        <row r="109">
          <cell r="I109">
            <v>50.98</v>
          </cell>
        </row>
        <row r="109">
          <cell r="R109">
            <v>46.347414681805</v>
          </cell>
        </row>
        <row r="110">
          <cell r="A110">
            <v>39722</v>
          </cell>
          <cell r="B110">
            <v>40.19</v>
          </cell>
          <cell r="C110">
            <v>44.71</v>
          </cell>
          <cell r="D110">
            <v>42.67</v>
          </cell>
          <cell r="E110">
            <v>42.71</v>
          </cell>
          <cell r="F110">
            <v>41.94</v>
          </cell>
          <cell r="G110">
            <v>42.77</v>
          </cell>
        </row>
        <row r="110">
          <cell r="I110">
            <v>39.95</v>
          </cell>
        </row>
        <row r="110">
          <cell r="R110">
            <v>46.3446670672939</v>
          </cell>
        </row>
        <row r="111">
          <cell r="A111">
            <v>39753</v>
          </cell>
          <cell r="B111">
            <v>39.23</v>
          </cell>
          <cell r="C111">
            <v>42.41</v>
          </cell>
          <cell r="D111">
            <v>40.41</v>
          </cell>
          <cell r="E111">
            <v>42.71</v>
          </cell>
          <cell r="F111">
            <v>41.68</v>
          </cell>
          <cell r="G111">
            <v>41.56</v>
          </cell>
        </row>
        <row r="111">
          <cell r="I111">
            <v>39.82</v>
          </cell>
        </row>
        <row r="111">
          <cell r="R111">
            <v>48.5857996346424</v>
          </cell>
        </row>
        <row r="112">
          <cell r="A112">
            <v>39783</v>
          </cell>
          <cell r="B112">
            <v>38.76</v>
          </cell>
          <cell r="C112">
            <v>43.42</v>
          </cell>
          <cell r="D112">
            <v>41.54</v>
          </cell>
          <cell r="E112">
            <v>45.77</v>
          </cell>
          <cell r="F112">
            <v>42.96</v>
          </cell>
          <cell r="G112">
            <v>40.96</v>
          </cell>
        </row>
        <row r="112">
          <cell r="I112">
            <v>41.65</v>
          </cell>
        </row>
        <row r="112">
          <cell r="R112">
            <v>50.568849308467</v>
          </cell>
        </row>
        <row r="113">
          <cell r="A113">
            <v>39814</v>
          </cell>
          <cell r="B113">
            <v>39.02</v>
          </cell>
          <cell r="C113">
            <v>45.81</v>
          </cell>
          <cell r="D113">
            <v>43.62</v>
          </cell>
          <cell r="E113">
            <v>45.77</v>
          </cell>
          <cell r="F113">
            <v>43.45</v>
          </cell>
          <cell r="G113">
            <v>41.49</v>
          </cell>
        </row>
        <row r="113">
          <cell r="I113">
            <v>40.09</v>
          </cell>
        </row>
        <row r="113">
          <cell r="R113">
            <v>51.465129132462</v>
          </cell>
        </row>
        <row r="114">
          <cell r="A114">
            <v>39845</v>
          </cell>
          <cell r="B114">
            <v>39.02</v>
          </cell>
          <cell r="C114">
            <v>45.41</v>
          </cell>
          <cell r="D114">
            <v>43.1</v>
          </cell>
          <cell r="E114">
            <v>43.71</v>
          </cell>
          <cell r="F114">
            <v>41.91</v>
          </cell>
          <cell r="G114">
            <v>41.49</v>
          </cell>
        </row>
        <row r="114">
          <cell r="I114">
            <v>38.4</v>
          </cell>
        </row>
        <row r="114">
          <cell r="R114">
            <v>50.3558721675453</v>
          </cell>
        </row>
        <row r="115">
          <cell r="A115">
            <v>39873</v>
          </cell>
          <cell r="B115">
            <v>38.54</v>
          </cell>
          <cell r="C115">
            <v>42.86</v>
          </cell>
          <cell r="D115">
            <v>40.47</v>
          </cell>
          <cell r="E115">
            <v>41.64</v>
          </cell>
          <cell r="F115">
            <v>41.13</v>
          </cell>
          <cell r="G115">
            <v>41.01</v>
          </cell>
        </row>
        <row r="115">
          <cell r="I115">
            <v>37.64</v>
          </cell>
        </row>
        <row r="115">
          <cell r="R115">
            <v>48.5849083551474</v>
          </cell>
        </row>
        <row r="116">
          <cell r="A116">
            <v>39904</v>
          </cell>
          <cell r="B116">
            <v>37.58</v>
          </cell>
          <cell r="C116">
            <v>42.73</v>
          </cell>
          <cell r="D116">
            <v>38.9</v>
          </cell>
          <cell r="E116">
            <v>36.76</v>
          </cell>
          <cell r="F116">
            <v>39.33</v>
          </cell>
          <cell r="G116">
            <v>40.05</v>
          </cell>
        </row>
        <row r="116">
          <cell r="I116">
            <v>32.47</v>
          </cell>
        </row>
        <row r="116">
          <cell r="R116">
            <v>45.4585394423594</v>
          </cell>
        </row>
        <row r="117">
          <cell r="A117">
            <v>39934</v>
          </cell>
          <cell r="B117">
            <v>38.54</v>
          </cell>
          <cell r="C117">
            <v>40.58</v>
          </cell>
          <cell r="D117">
            <v>36.79</v>
          </cell>
          <cell r="E117">
            <v>37.27</v>
          </cell>
          <cell r="F117">
            <v>40.09</v>
          </cell>
          <cell r="G117">
            <v>41.01</v>
          </cell>
        </row>
        <row r="117">
          <cell r="I117">
            <v>33.26</v>
          </cell>
        </row>
        <row r="117">
          <cell r="R117">
            <v>45.5472635725413</v>
          </cell>
        </row>
        <row r="118">
          <cell r="A118">
            <v>39965</v>
          </cell>
          <cell r="B118">
            <v>45.26</v>
          </cell>
          <cell r="C118">
            <v>39.64</v>
          </cell>
          <cell r="D118">
            <v>37.32</v>
          </cell>
          <cell r="E118">
            <v>42.4</v>
          </cell>
          <cell r="F118">
            <v>44.72</v>
          </cell>
          <cell r="G118">
            <v>48.91</v>
          </cell>
        </row>
        <row r="118">
          <cell r="I118">
            <v>39.78</v>
          </cell>
        </row>
        <row r="118">
          <cell r="R118">
            <v>46.0641902916162</v>
          </cell>
        </row>
        <row r="119">
          <cell r="A119">
            <v>39995</v>
          </cell>
          <cell r="B119">
            <v>55.81</v>
          </cell>
          <cell r="C119">
            <v>51.93</v>
          </cell>
          <cell r="D119">
            <v>47.34</v>
          </cell>
          <cell r="E119">
            <v>53.45</v>
          </cell>
          <cell r="F119">
            <v>58.59</v>
          </cell>
          <cell r="G119">
            <v>60.11</v>
          </cell>
        </row>
        <row r="119">
          <cell r="I119">
            <v>53.72</v>
          </cell>
        </row>
        <row r="119">
          <cell r="R119">
            <v>46.6719181535533</v>
          </cell>
        </row>
        <row r="120">
          <cell r="A120">
            <v>40026</v>
          </cell>
          <cell r="B120">
            <v>63.96</v>
          </cell>
          <cell r="C120">
            <v>55.71</v>
          </cell>
          <cell r="D120">
            <v>51.56</v>
          </cell>
          <cell r="E120">
            <v>62.18</v>
          </cell>
          <cell r="F120">
            <v>64.49</v>
          </cell>
          <cell r="G120">
            <v>69.19</v>
          </cell>
        </row>
        <row r="120">
          <cell r="I120">
            <v>64.91</v>
          </cell>
        </row>
        <row r="120">
          <cell r="R120">
            <v>47.1910432228162</v>
          </cell>
        </row>
        <row r="121">
          <cell r="A121">
            <v>40057</v>
          </cell>
          <cell r="B121">
            <v>53.41</v>
          </cell>
          <cell r="C121">
            <v>50.32</v>
          </cell>
          <cell r="D121">
            <v>46.29</v>
          </cell>
          <cell r="E121">
            <v>57.03</v>
          </cell>
          <cell r="F121">
            <v>51.12</v>
          </cell>
          <cell r="G121">
            <v>57.72</v>
          </cell>
        </row>
        <row r="121">
          <cell r="I121">
            <v>51.34</v>
          </cell>
        </row>
        <row r="121">
          <cell r="R121">
            <v>47.141207675237</v>
          </cell>
        </row>
        <row r="122">
          <cell r="A122">
            <v>40087</v>
          </cell>
          <cell r="B122">
            <v>40.46</v>
          </cell>
          <cell r="C122">
            <v>45.47</v>
          </cell>
          <cell r="D122">
            <v>43.13</v>
          </cell>
          <cell r="E122">
            <v>42.9</v>
          </cell>
          <cell r="F122">
            <v>42.13</v>
          </cell>
          <cell r="G122">
            <v>43.03</v>
          </cell>
        </row>
        <row r="122">
          <cell r="I122">
            <v>40.23</v>
          </cell>
        </row>
        <row r="122">
          <cell r="R122">
            <v>47.1686760051026</v>
          </cell>
        </row>
        <row r="123">
          <cell r="A123">
            <v>40118</v>
          </cell>
          <cell r="B123">
            <v>39.5</v>
          </cell>
          <cell r="C123">
            <v>43.32</v>
          </cell>
          <cell r="D123">
            <v>41.03</v>
          </cell>
          <cell r="E123">
            <v>42.89</v>
          </cell>
          <cell r="F123">
            <v>41.87</v>
          </cell>
          <cell r="G123">
            <v>41.84</v>
          </cell>
        </row>
        <row r="123">
          <cell r="I123">
            <v>40.11</v>
          </cell>
        </row>
        <row r="123">
          <cell r="R123">
            <v>49.9086775202621</v>
          </cell>
        </row>
        <row r="124">
          <cell r="A124">
            <v>40148</v>
          </cell>
          <cell r="B124">
            <v>39.02</v>
          </cell>
          <cell r="C124">
            <v>44.27</v>
          </cell>
          <cell r="D124">
            <v>42.09</v>
          </cell>
          <cell r="E124">
            <v>45.97</v>
          </cell>
          <cell r="F124">
            <v>43.15</v>
          </cell>
          <cell r="G124">
            <v>41.24</v>
          </cell>
        </row>
        <row r="124">
          <cell r="I124">
            <v>41.94</v>
          </cell>
        </row>
        <row r="124">
          <cell r="R124">
            <v>51.9116981694486</v>
          </cell>
        </row>
        <row r="125">
          <cell r="A125">
            <v>40179</v>
          </cell>
          <cell r="B125">
            <v>39.29</v>
          </cell>
          <cell r="C125">
            <v>46.55</v>
          </cell>
          <cell r="D125">
            <v>44.05</v>
          </cell>
          <cell r="E125">
            <v>45.97</v>
          </cell>
          <cell r="F125">
            <v>43.64</v>
          </cell>
          <cell r="G125">
            <v>41.71</v>
          </cell>
        </row>
        <row r="125">
          <cell r="I125">
            <v>40.37</v>
          </cell>
        </row>
        <row r="125">
          <cell r="R125">
            <v>52.8537901468198</v>
          </cell>
        </row>
        <row r="126">
          <cell r="A126">
            <v>40210</v>
          </cell>
          <cell r="B126">
            <v>39.29</v>
          </cell>
          <cell r="C126">
            <v>46.18</v>
          </cell>
          <cell r="D126">
            <v>43.57</v>
          </cell>
          <cell r="E126">
            <v>43.9</v>
          </cell>
          <cell r="F126">
            <v>42.09</v>
          </cell>
          <cell r="G126">
            <v>41.71</v>
          </cell>
        </row>
        <row r="126">
          <cell r="I126">
            <v>38.67</v>
          </cell>
        </row>
        <row r="126">
          <cell r="R126">
            <v>51.7442549504342</v>
          </cell>
        </row>
        <row r="127">
          <cell r="A127">
            <v>40238</v>
          </cell>
          <cell r="B127">
            <v>38.8</v>
          </cell>
          <cell r="C127">
            <v>43.79</v>
          </cell>
          <cell r="D127">
            <v>41.12</v>
          </cell>
          <cell r="E127">
            <v>41.83</v>
          </cell>
          <cell r="F127">
            <v>41.31</v>
          </cell>
          <cell r="G127">
            <v>41.23</v>
          </cell>
        </row>
        <row r="127">
          <cell r="I127">
            <v>37.91</v>
          </cell>
        </row>
        <row r="127">
          <cell r="R127">
            <v>49.9673840109137</v>
          </cell>
        </row>
        <row r="128">
          <cell r="A128">
            <v>40269</v>
          </cell>
          <cell r="B128">
            <v>37.84</v>
          </cell>
          <cell r="C128">
            <v>43.67</v>
          </cell>
          <cell r="D128">
            <v>39.65</v>
          </cell>
          <cell r="E128">
            <v>36.92</v>
          </cell>
          <cell r="F128">
            <v>39.5</v>
          </cell>
          <cell r="G128">
            <v>40.27</v>
          </cell>
        </row>
        <row r="128">
          <cell r="I128">
            <v>32.69</v>
          </cell>
        </row>
        <row r="128">
          <cell r="R128">
            <v>46.3701970802914</v>
          </cell>
        </row>
        <row r="129">
          <cell r="A129">
            <v>40299</v>
          </cell>
          <cell r="B129">
            <v>38.8</v>
          </cell>
          <cell r="C129">
            <v>41.66</v>
          </cell>
          <cell r="D129">
            <v>37.7</v>
          </cell>
          <cell r="E129">
            <v>37.43</v>
          </cell>
          <cell r="F129">
            <v>40.27</v>
          </cell>
          <cell r="G129">
            <v>41.23</v>
          </cell>
        </row>
        <row r="129">
          <cell r="I129">
            <v>33.49</v>
          </cell>
        </row>
        <row r="129">
          <cell r="R129">
            <v>46.4657058894476</v>
          </cell>
        </row>
        <row r="130">
          <cell r="A130">
            <v>40330</v>
          </cell>
          <cell r="B130">
            <v>45.56</v>
          </cell>
          <cell r="C130">
            <v>40.78</v>
          </cell>
          <cell r="D130">
            <v>38.19</v>
          </cell>
          <cell r="E130">
            <v>42.59</v>
          </cell>
          <cell r="F130">
            <v>44.91</v>
          </cell>
          <cell r="G130">
            <v>49.06</v>
          </cell>
        </row>
        <row r="130">
          <cell r="I130">
            <v>40.06</v>
          </cell>
        </row>
        <row r="130">
          <cell r="R130">
            <v>46.9928330627988</v>
          </cell>
        </row>
        <row r="131">
          <cell r="A131">
            <v>40360</v>
          </cell>
          <cell r="B131">
            <v>56.19</v>
          </cell>
          <cell r="C131">
            <v>52.27</v>
          </cell>
          <cell r="D131">
            <v>47.51</v>
          </cell>
          <cell r="E131">
            <v>53.68</v>
          </cell>
          <cell r="F131">
            <v>58.84</v>
          </cell>
          <cell r="G131">
            <v>60.28</v>
          </cell>
        </row>
        <row r="131">
          <cell r="I131">
            <v>54.1</v>
          </cell>
        </row>
        <row r="131">
          <cell r="R131">
            <v>47.6113792239126</v>
          </cell>
        </row>
        <row r="132">
          <cell r="A132">
            <v>40391</v>
          </cell>
          <cell r="B132">
            <v>64.39</v>
          </cell>
          <cell r="C132">
            <v>55.81</v>
          </cell>
          <cell r="D132">
            <v>51.44</v>
          </cell>
          <cell r="E132">
            <v>62.45</v>
          </cell>
          <cell r="F132">
            <v>64.77</v>
          </cell>
          <cell r="G132">
            <v>69.33</v>
          </cell>
        </row>
        <row r="132">
          <cell r="I132">
            <v>65.36</v>
          </cell>
        </row>
        <row r="132">
          <cell r="R132">
            <v>48.1410140027566</v>
          </cell>
        </row>
        <row r="133">
          <cell r="A133">
            <v>40422</v>
          </cell>
          <cell r="B133">
            <v>53.77</v>
          </cell>
          <cell r="C133">
            <v>50.77</v>
          </cell>
          <cell r="D133">
            <v>46.54</v>
          </cell>
          <cell r="E133">
            <v>57.28</v>
          </cell>
          <cell r="F133">
            <v>51.35</v>
          </cell>
          <cell r="G133">
            <v>57.87</v>
          </cell>
        </row>
        <row r="133">
          <cell r="I133">
            <v>51.7</v>
          </cell>
        </row>
        <row r="133">
          <cell r="R133">
            <v>48.0973816025977</v>
          </cell>
        </row>
        <row r="134">
          <cell r="A134">
            <v>40452</v>
          </cell>
          <cell r="B134">
            <v>40.74</v>
          </cell>
          <cell r="C134">
            <v>46.24</v>
          </cell>
          <cell r="D134">
            <v>43.6</v>
          </cell>
          <cell r="E134">
            <v>43.08</v>
          </cell>
          <cell r="F134">
            <v>42.31</v>
          </cell>
          <cell r="G134">
            <v>43.26</v>
          </cell>
        </row>
        <row r="134">
          <cell r="I134">
            <v>40.52</v>
          </cell>
        </row>
        <row r="134">
          <cell r="R134">
            <v>48.1314479729918</v>
          </cell>
        </row>
        <row r="135">
          <cell r="A135">
            <v>40483</v>
          </cell>
          <cell r="B135">
            <v>39.77</v>
          </cell>
          <cell r="C135">
            <v>44.23</v>
          </cell>
          <cell r="D135">
            <v>41.64</v>
          </cell>
          <cell r="E135">
            <v>43.08</v>
          </cell>
          <cell r="F135">
            <v>42.05</v>
          </cell>
          <cell r="G135">
            <v>42.08</v>
          </cell>
        </row>
        <row r="135">
          <cell r="I135">
            <v>40.39</v>
          </cell>
        </row>
        <row r="135">
          <cell r="R135">
            <v>50.5078856349935</v>
          </cell>
        </row>
        <row r="136">
          <cell r="A136">
            <v>40513</v>
          </cell>
          <cell r="B136">
            <v>39.29</v>
          </cell>
          <cell r="C136">
            <v>45.12</v>
          </cell>
          <cell r="D136">
            <v>42.63</v>
          </cell>
          <cell r="E136">
            <v>46.17</v>
          </cell>
          <cell r="F136">
            <v>43.33</v>
          </cell>
          <cell r="G136">
            <v>41.49</v>
          </cell>
        </row>
        <row r="136">
          <cell r="I136">
            <v>42.24</v>
          </cell>
        </row>
        <row r="136">
          <cell r="R136">
            <v>52.5337917217745</v>
          </cell>
        </row>
        <row r="137">
          <cell r="A137">
            <v>40544</v>
          </cell>
          <cell r="B137">
            <v>39.55</v>
          </cell>
          <cell r="C137">
            <v>47.29</v>
          </cell>
          <cell r="D137">
            <v>44.49</v>
          </cell>
          <cell r="E137">
            <v>46.17</v>
          </cell>
          <cell r="F137">
            <v>43.83</v>
          </cell>
          <cell r="G137">
            <v>41.92</v>
          </cell>
        </row>
        <row r="137">
          <cell r="I137">
            <v>40.65</v>
          </cell>
        </row>
        <row r="137">
          <cell r="R137">
            <v>42.7784983982437</v>
          </cell>
        </row>
        <row r="138">
          <cell r="A138">
            <v>40575</v>
          </cell>
          <cell r="B138">
            <v>39.55</v>
          </cell>
          <cell r="C138">
            <v>46.94</v>
          </cell>
          <cell r="D138">
            <v>44.04</v>
          </cell>
          <cell r="E138">
            <v>44.09</v>
          </cell>
          <cell r="F138">
            <v>42.27</v>
          </cell>
          <cell r="G138">
            <v>41.92</v>
          </cell>
        </row>
        <row r="138">
          <cell r="I138">
            <v>38.94</v>
          </cell>
        </row>
        <row r="138">
          <cell r="R138">
            <v>41.8564692865553</v>
          </cell>
        </row>
        <row r="139">
          <cell r="A139">
            <v>40603</v>
          </cell>
          <cell r="B139">
            <v>39.07</v>
          </cell>
          <cell r="C139">
            <v>44.71</v>
          </cell>
          <cell r="D139">
            <v>41.76</v>
          </cell>
          <cell r="E139">
            <v>42.01</v>
          </cell>
          <cell r="F139">
            <v>41.49</v>
          </cell>
          <cell r="G139">
            <v>41.45</v>
          </cell>
        </row>
        <row r="139">
          <cell r="I139">
            <v>38.17</v>
          </cell>
        </row>
        <row r="139">
          <cell r="R139">
            <v>40.384420660834</v>
          </cell>
        </row>
        <row r="140">
          <cell r="A140">
            <v>40634</v>
          </cell>
          <cell r="B140">
            <v>38.09</v>
          </cell>
          <cell r="C140">
            <v>44.6</v>
          </cell>
          <cell r="D140">
            <v>40.39</v>
          </cell>
          <cell r="E140">
            <v>37.08</v>
          </cell>
          <cell r="F140">
            <v>39.67</v>
          </cell>
          <cell r="G140">
            <v>40.47</v>
          </cell>
        </row>
        <row r="140">
          <cell r="I140">
            <v>32.92</v>
          </cell>
        </row>
        <row r="140">
          <cell r="R140">
            <v>37.785741326254</v>
          </cell>
        </row>
        <row r="141">
          <cell r="A141">
            <v>40664</v>
          </cell>
          <cell r="B141">
            <v>39.07</v>
          </cell>
          <cell r="C141">
            <v>42.72</v>
          </cell>
          <cell r="D141">
            <v>38.57</v>
          </cell>
          <cell r="E141">
            <v>37.59</v>
          </cell>
          <cell r="F141">
            <v>40.44</v>
          </cell>
          <cell r="G141">
            <v>41.45</v>
          </cell>
        </row>
        <row r="141">
          <cell r="I141">
            <v>33.72</v>
          </cell>
        </row>
        <row r="141">
          <cell r="R141">
            <v>37.8594900008391</v>
          </cell>
        </row>
        <row r="142">
          <cell r="A142">
            <v>40695</v>
          </cell>
          <cell r="B142">
            <v>45.87</v>
          </cell>
          <cell r="C142">
            <v>41.9</v>
          </cell>
          <cell r="D142">
            <v>39.03</v>
          </cell>
          <cell r="E142">
            <v>42.77</v>
          </cell>
          <cell r="F142">
            <v>45.1</v>
          </cell>
          <cell r="G142">
            <v>49.23</v>
          </cell>
        </row>
        <row r="142">
          <cell r="I142">
            <v>40.34</v>
          </cell>
        </row>
        <row r="142">
          <cell r="R142">
            <v>38.2891663505679</v>
          </cell>
        </row>
        <row r="143">
          <cell r="A143">
            <v>40725</v>
          </cell>
          <cell r="B143">
            <v>56.57</v>
          </cell>
          <cell r="C143">
            <v>52.64</v>
          </cell>
          <cell r="D143">
            <v>47.71</v>
          </cell>
          <cell r="E143">
            <v>53.91</v>
          </cell>
          <cell r="F143">
            <v>59.1</v>
          </cell>
          <cell r="G143">
            <v>60.46</v>
          </cell>
        </row>
        <row r="143">
          <cell r="I143">
            <v>54.48</v>
          </cell>
        </row>
        <row r="143">
          <cell r="R143">
            <v>38.7943178153885</v>
          </cell>
        </row>
        <row r="144">
          <cell r="A144">
            <v>40756</v>
          </cell>
          <cell r="B144">
            <v>64.83</v>
          </cell>
          <cell r="C144">
            <v>55.95</v>
          </cell>
          <cell r="D144">
            <v>51.37</v>
          </cell>
          <cell r="E144">
            <v>62.72</v>
          </cell>
          <cell r="F144">
            <v>65.05</v>
          </cell>
          <cell r="G144">
            <v>69.5</v>
          </cell>
        </row>
        <row r="144">
          <cell r="I144">
            <v>65.82</v>
          </cell>
        </row>
        <row r="144">
          <cell r="R144">
            <v>39.2258214629708</v>
          </cell>
        </row>
        <row r="145">
          <cell r="A145">
            <v>40787</v>
          </cell>
          <cell r="B145">
            <v>54.14</v>
          </cell>
          <cell r="C145">
            <v>51.24</v>
          </cell>
          <cell r="D145">
            <v>46.81</v>
          </cell>
          <cell r="E145">
            <v>57.53</v>
          </cell>
          <cell r="F145">
            <v>51.57</v>
          </cell>
          <cell r="G145">
            <v>58.04</v>
          </cell>
        </row>
        <row r="145">
          <cell r="I145">
            <v>52.06</v>
          </cell>
        </row>
        <row r="145">
          <cell r="R145">
            <v>39.184397494388</v>
          </cell>
        </row>
        <row r="146">
          <cell r="A146">
            <v>40817</v>
          </cell>
          <cell r="B146">
            <v>41.01</v>
          </cell>
          <cell r="C146">
            <v>47</v>
          </cell>
          <cell r="D146">
            <v>44.07</v>
          </cell>
          <cell r="E146">
            <v>43.27</v>
          </cell>
          <cell r="F146">
            <v>42.49</v>
          </cell>
          <cell r="G146">
            <v>43.47</v>
          </cell>
        </row>
        <row r="146">
          <cell r="I146">
            <v>40.8</v>
          </cell>
        </row>
        <row r="146">
          <cell r="R146">
            <v>39.2072295347416</v>
          </cell>
        </row>
        <row r="147">
          <cell r="A147">
            <v>40848</v>
          </cell>
          <cell r="B147">
            <v>40.04</v>
          </cell>
          <cell r="C147">
            <v>45.12</v>
          </cell>
          <cell r="D147">
            <v>42.25</v>
          </cell>
          <cell r="E147">
            <v>43.27</v>
          </cell>
          <cell r="F147">
            <v>42.23</v>
          </cell>
          <cell r="G147">
            <v>42.31</v>
          </cell>
        </row>
        <row r="147">
          <cell r="I147">
            <v>40.67</v>
          </cell>
        </row>
        <row r="147">
          <cell r="R147">
            <v>41.4847551604085</v>
          </cell>
        </row>
        <row r="148">
          <cell r="A148">
            <v>40878</v>
          </cell>
          <cell r="B148">
            <v>39.55</v>
          </cell>
          <cell r="C148">
            <v>45.96</v>
          </cell>
          <cell r="D148">
            <v>43.17</v>
          </cell>
          <cell r="E148">
            <v>46.37</v>
          </cell>
          <cell r="F148">
            <v>43.52</v>
          </cell>
          <cell r="G148">
            <v>41.71</v>
          </cell>
        </row>
        <row r="148">
          <cell r="I148">
            <v>42.53</v>
          </cell>
        </row>
        <row r="148">
          <cell r="R148">
            <v>43.1496925088086</v>
          </cell>
        </row>
        <row r="149">
          <cell r="A149">
            <v>40909</v>
          </cell>
          <cell r="B149">
            <v>39.82</v>
          </cell>
          <cell r="C149">
            <v>48.01</v>
          </cell>
          <cell r="D149">
            <v>44.93</v>
          </cell>
          <cell r="E149">
            <v>46.36</v>
          </cell>
          <cell r="F149">
            <v>44.02</v>
          </cell>
          <cell r="G149">
            <v>42.14</v>
          </cell>
        </row>
        <row r="149">
          <cell r="I149">
            <v>40.93</v>
          </cell>
        </row>
        <row r="149">
          <cell r="R149">
            <v>42.7784983982437</v>
          </cell>
        </row>
        <row r="150">
          <cell r="A150">
            <v>40940</v>
          </cell>
          <cell r="B150">
            <v>39.82</v>
          </cell>
          <cell r="C150">
            <v>47.69</v>
          </cell>
          <cell r="D150">
            <v>44.51</v>
          </cell>
          <cell r="E150">
            <v>44.28</v>
          </cell>
          <cell r="F150">
            <v>42.45</v>
          </cell>
          <cell r="G150">
            <v>42.14</v>
          </cell>
        </row>
        <row r="150">
          <cell r="I150">
            <v>39.21</v>
          </cell>
        </row>
        <row r="150">
          <cell r="R150">
            <v>41.8564692865553</v>
          </cell>
        </row>
      </sheetData>
      <sheetData sheetId="16"/>
      <sheetData sheetId="17"/>
      <sheetData sheetId="18">
        <row r="38">
          <cell r="B38">
            <v>32.75</v>
          </cell>
          <cell r="C38">
            <v>35.5</v>
          </cell>
          <cell r="D38">
            <v>35.3</v>
          </cell>
          <cell r="E38">
            <v>35.35</v>
          </cell>
          <cell r="F38">
            <v>34.1</v>
          </cell>
          <cell r="G38">
            <v>33.75</v>
          </cell>
        </row>
        <row r="38">
          <cell r="I38">
            <v>26</v>
          </cell>
        </row>
        <row r="38">
          <cell r="R38">
            <v>54.4999961853027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37193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2.74</v>
      </c>
      <c r="L28" s="70" t="n">
        <f aca="false">LOOKUP($K$15+1,CurveFetch!D$8:D$1000,CurveFetch!F$8:F$1000)</f>
        <v>3.22</v>
      </c>
      <c r="M28" s="70" t="n">
        <f aca="false">L28-$L$49</f>
        <v>0.02</v>
      </c>
      <c r="N28" s="71" t="n">
        <f aca="false">M28-'[5]Gas Average Basis'!M28</f>
        <v>0.335</v>
      </c>
      <c r="O28" s="70" t="n">
        <f aca="false">LOOKUP($K$15+2,CurveFetch!$D$8:$D$1000,CurveFetch!$F$8:$F$1000)</f>
        <v>3.21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P28-'[5]Gas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2.625</v>
      </c>
      <c r="L29" s="70" t="n">
        <f aca="false">LOOKUP($K$15+1,CurveFetch!D$8:D$1000,CurveFetch!Q$8:Q$1000)</f>
        <v>2.98</v>
      </c>
      <c r="M29" s="70" t="n">
        <f aca="false">L29-$L$49</f>
        <v>-0.22</v>
      </c>
      <c r="N29" s="71" t="n">
        <f aca="false">M29-'[5]Gas Average Basis'!M29</f>
        <v>0.2</v>
      </c>
      <c r="O29" s="70" t="n">
        <f aca="false">LOOKUP($K$15+2,CurveFetch!$D$8:$D$1000,CurveFetch!$Q$8:$Q$1000)</f>
        <v>3.16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P29-'[5]Gas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2.655</v>
      </c>
      <c r="L30" s="70" t="n">
        <f aca="false">LOOKUP($K$15+1,CurveFetch!D$8:D$1000,CurveFetch!G$8:G$1000)</f>
        <v>2.96</v>
      </c>
      <c r="M30" s="70" t="n">
        <f aca="false">L30-$L$49</f>
        <v>-0.24</v>
      </c>
      <c r="N30" s="71" t="n">
        <f aca="false">M30-'[5]Gas Average Basis'!M30</f>
        <v>0.155</v>
      </c>
      <c r="O30" s="70" t="n">
        <f aca="false">LOOKUP($K$15+2,CurveFetch!$D$8:$D$1000,CurveFetch!$G$8:$G$1000)</f>
        <v>2.86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P30-'[5]Gas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2.84</v>
      </c>
      <c r="L31" s="70" t="n">
        <f aca="false">LOOKUP($K$15+1,CurveFetch!D$8:D$1000,CurveFetch!H$8:H$1000)</f>
        <v>3.07</v>
      </c>
      <c r="M31" s="70" t="n">
        <f aca="false">L31-$L$49</f>
        <v>-0.13</v>
      </c>
      <c r="N31" s="71" t="n">
        <f aca="false">M31-'[5]Gas Average Basis'!M31</f>
        <v>0.0949999999999998</v>
      </c>
      <c r="O31" s="70" t="n">
        <f aca="false">LOOKUP($K$15+2,CurveFetch!$D$8:$D$1000,CurveFetch!$H$8:$H$1000)</f>
        <v>3.11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P31-'[5]Gas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2.545</v>
      </c>
      <c r="L33" s="70" t="n">
        <f aca="false">LOOKUP($K$15+1,CurveFetch!D$8:D$1000,CurveFetch!K$8:K$1000)</f>
        <v>2.84</v>
      </c>
      <c r="M33" s="70" t="n">
        <f aca="false">L33-$L$49</f>
        <v>-0.36</v>
      </c>
      <c r="N33" s="71" t="n">
        <f aca="false">M33-'[5]Gas Average Basis'!M33</f>
        <v>0.15</v>
      </c>
      <c r="O33" s="70" t="n">
        <f aca="false">LOOKUP($K$15+2,CurveFetch!$D$8:$D$1000,CurveFetch!$K$8:$K$1000)</f>
        <v>2.91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P33-'[5]Gas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2.72</v>
      </c>
      <c r="L34" s="70" t="n">
        <f aca="false">LOOKUP($K$15+1,CurveFetch!D$8:D$1000,CurveFetch!R$8:R$1000)</f>
        <v>2.915</v>
      </c>
      <c r="M34" s="70" t="n">
        <f aca="false">L34-$L$49</f>
        <v>-0.285</v>
      </c>
      <c r="N34" s="71" t="n">
        <f aca="false">M34-'[5]Gas Average Basis'!M34</f>
        <v>0.0699999999999998</v>
      </c>
      <c r="O34" s="70" t="n">
        <f aca="false">LOOKUP($K$15+2,CurveFetch!$D$8:$D$1000,CurveFetch!$R$8:$R$1000)</f>
        <v>2.95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P34-'[5]Gas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2.795</v>
      </c>
      <c r="L35" s="70" t="n">
        <f aca="false">LOOKUP($K$15+1,CurveFetch!D$8:D$1000,CurveFetch!L$8:L$1000)</f>
        <v>2.985</v>
      </c>
      <c r="M35" s="70" t="n">
        <f aca="false">L35-$L$49</f>
        <v>-0.215</v>
      </c>
      <c r="N35" s="71" t="n">
        <f aca="false">M35-'[5]Gas Average Basis'!M35</f>
        <v>0.04</v>
      </c>
      <c r="O35" s="70" t="n">
        <f aca="false">LOOKUP($K$15+2,CurveFetch!$D$8:$D$1000,CurveFetch!$L$8:$L$1000)</f>
        <v>3.04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P35-'[5]Gas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2.885</v>
      </c>
      <c r="L36" s="70" t="n">
        <f aca="false">LOOKUP($K$15+1,CurveFetch!D$8:D$1000,CurveFetch!P$8:P$1000)</f>
        <v>3.11</v>
      </c>
      <c r="M36" s="70" t="n">
        <f aca="false">L36-$L$49</f>
        <v>-0.0900000000000003</v>
      </c>
      <c r="N36" s="71" t="n">
        <f aca="false">M36-'[5]Gas Average Basis'!M36</f>
        <v>-0.0550000000000002</v>
      </c>
      <c r="O36" s="70" t="n">
        <f aca="false">LOOKUP($K$15+2,CurveFetch!$D$8:$D$1000,CurveFetch!$P$8:$P$1000)</f>
        <v>3.11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P36-'[5]Gas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2.445</v>
      </c>
      <c r="L39" s="70" t="n">
        <f aca="false">LOOKUP($K$15+1,CurveFetch!D$8:D$1000,CurveFetch!I$8:I$1000)</f>
        <v>2.71</v>
      </c>
      <c r="M39" s="70" t="n">
        <f aca="false">L39-$L$49</f>
        <v>-0.49</v>
      </c>
      <c r="N39" s="71" t="n">
        <f aca="false">M39-'[5]Gas Average Basis'!M39</f>
        <v>0.125</v>
      </c>
      <c r="O39" s="70" t="n">
        <f aca="false">LOOKUP($K$15+2,CurveFetch!$D$8:$D$1000,CurveFetch!$I$8:$I$1000)</f>
        <v>2.73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P39-'[5]Gas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2.61</v>
      </c>
      <c r="L40" s="70" t="n">
        <f aca="false">LOOKUP($K$15+1,CurveFetch!D$8:D$1000,CurveFetch!M$8:M$1000)</f>
        <v>2.88</v>
      </c>
      <c r="M40" s="70" t="n">
        <f aca="false">L40-$L$49</f>
        <v>-0.32</v>
      </c>
      <c r="N40" s="71" t="n">
        <f aca="false">M40-'[5]Gas Average Basis'!M40</f>
        <v>0.145</v>
      </c>
      <c r="O40" s="70" t="n">
        <f aca="false">LOOKUP($K$15+2,CurveFetch!$D$8:$D$1000,CurveFetch!$M$8:$M$1000)</f>
        <v>2.91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P40-'[5]Gas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2.61</v>
      </c>
      <c r="L41" s="70" t="n">
        <f aca="false">LOOKUP($K$15+1,CurveFetch!D$8:D$1000,CurveFetch!M$8:M$1000)</f>
        <v>2.88</v>
      </c>
      <c r="M41" s="70" t="n">
        <f aca="false">L41-$L$49</f>
        <v>-0.32</v>
      </c>
      <c r="N41" s="71" t="n">
        <f aca="false">M41-'[5]Gas Average Basis'!M41</f>
        <v>0.145</v>
      </c>
      <c r="O41" s="70" t="n">
        <f aca="false">LOOKUP($K$15+2,CurveFetch!$D$8:$D$1000,CurveFetch!$M$8:$M$1000)</f>
        <v>2.91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P41-'[5]Gas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2.6153</v>
      </c>
      <c r="L42" s="70" t="n">
        <f aca="false">LOOKUP($K$15+1,CurveFetch!D$8:D$1000,CurveFetch!N$8:N$1000)</f>
        <v>2.6</v>
      </c>
      <c r="M42" s="70" t="n">
        <f aca="false">L42-$L$49</f>
        <v>-0.6</v>
      </c>
      <c r="N42" s="71" t="n">
        <f aca="false">M42-'[5]Gas Average Basis'!M42</f>
        <v>-0.22</v>
      </c>
      <c r="O42" s="70" t="n">
        <f aca="false">LOOKUP($K$15+2,CurveFetch!$D$8:$D$1000,CurveFetch!$N$8:$N$1000)</f>
        <v>2.728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P42-'[5]Gas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2.38</v>
      </c>
      <c r="L43" s="70" t="n">
        <f aca="false">LOOKUP($K$15+1,CurveFetch!D$8:D$1000,CurveFetch!O$8:O$1000)</f>
        <v>2.64</v>
      </c>
      <c r="M43" s="70" t="n">
        <f aca="false">L43-$L$49</f>
        <v>-0.56</v>
      </c>
      <c r="N43" s="71" t="n">
        <f aca="false">M43-'[5]Gas Average Basis'!M43</f>
        <v>0.115</v>
      </c>
      <c r="O43" s="70" t="n">
        <f aca="false">LOOKUP($K$15+2,CurveFetch!$D$8:$D$1000,CurveFetch!$O$8:$O$1000)</f>
        <v>2.45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P43-'[5]Gas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3.26</v>
      </c>
      <c r="K49" s="69" t="n">
        <f aca="false">LOOKUP($K$15,CurveFetch!$D$8:$D$1000,CurveFetch!$E$8:$E$1000)</f>
        <v>3.055</v>
      </c>
      <c r="L49" s="70" t="n">
        <f aca="false">LOOKUP($K$15+1,CurveFetch!D$8:D$1000,CurveFetch!E$8:E$1000)</f>
        <v>3.2</v>
      </c>
      <c r="M49" s="70"/>
      <c r="N49" s="71" t="n">
        <f aca="false">L49-'[5]Gas Average Basis'!L49</f>
        <v>0.145</v>
      </c>
      <c r="O49" s="70" t="n">
        <f aca="false">LOOKUP($K$15+2,CurveFetch!$D$8:$D$1000,CurveFetch!$E$8:$E$1000)</f>
        <v>3.26</v>
      </c>
      <c r="P49" s="70"/>
      <c r="Q49" s="71" t="n">
        <f aca="false">O49-'[5]Gas Average Basis'!O49</f>
        <v>0.205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37196</v>
      </c>
      <c r="Q58" s="87" t="n">
        <f aca="false">$R$25</f>
        <v>37196</v>
      </c>
      <c r="R58" s="13" t="s">
        <v>18</v>
      </c>
      <c r="S58" s="87" t="s">
        <v>18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2.74</v>
      </c>
      <c r="L60" s="70" t="n">
        <f aca="false">(M60-2)/L30</f>
        <v>8.88513513513514</v>
      </c>
      <c r="M60" s="89" t="n">
        <v>28.3</v>
      </c>
      <c r="N60" s="70" t="n">
        <f aca="false">(PowerPrices!C9-2)/O30</f>
        <v>10.7983682983683</v>
      </c>
      <c r="O60" s="89" t="n">
        <f aca="false">PowerPrices!C9</f>
        <v>32.8833333333333</v>
      </c>
      <c r="P60" s="70" t="e">
        <f aca="false">(PowerPrices!D9-2)/(R$49+R30)</f>
        <v>#VALUE!</v>
      </c>
      <c r="Q60" s="89" t="n">
        <f aca="false">PowerPrices!D9</f>
        <v>35.3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38.81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38.6666666666667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29.6666666666667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37.9285714285714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45.8333333333333</v>
      </c>
      <c r="AG60" s="71"/>
      <c r="AH60" s="70" t="e">
        <f aca="false">(PowerPrices!$S9-2)/($AF$49+$AF30)</f>
        <v>#VALUE!</v>
      </c>
      <c r="AI60" s="89" t="n">
        <f aca="false">PowerPrices!$S9</f>
        <v>38.1666666666667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2.625</v>
      </c>
      <c r="L61" s="70" t="n">
        <f aca="false">(M61-2)/L28</f>
        <v>7.87267080745342</v>
      </c>
      <c r="M61" s="89" t="n">
        <v>27.35</v>
      </c>
      <c r="N61" s="70" t="n">
        <f aca="false">(PowerPrices!C11-2)/(O28+0.2)</f>
        <v>9.50244379276637</v>
      </c>
      <c r="O61" s="89" t="n">
        <f aca="false">PowerPrices!C11</f>
        <v>34.4033333333333</v>
      </c>
      <c r="P61" s="70" t="e">
        <f aca="false">(PowerPrices!D11-2)/(R$49+R28+0.2)</f>
        <v>#VALUE!</v>
      </c>
      <c r="Q61" s="89" t="n">
        <f aca="false">PowerPrices!D11</f>
        <v>35.35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39.87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40.5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35.75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43.4285714285714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51.5</v>
      </c>
      <c r="AG61" s="71"/>
      <c r="AH61" s="70" t="e">
        <f aca="false">(PowerPrices!$S11-2)/($AF$49+$AF28+0.2)</f>
        <v>#VALUE!</v>
      </c>
      <c r="AI61" s="89" t="n">
        <f aca="false">PowerPrices!$S11</f>
        <v>42.25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2.655</v>
      </c>
      <c r="L62" s="70" t="n">
        <f aca="false">(M62-2)/L31</f>
        <v>8.27687296416938</v>
      </c>
      <c r="M62" s="89" t="n">
        <v>27.41</v>
      </c>
      <c r="N62" s="70" t="n">
        <f aca="false">(PowerPrices!C13-2)/(O31+0.33)</f>
        <v>9.34593023255814</v>
      </c>
      <c r="O62" s="89" t="n">
        <f aca="false">PowerPrices!C13</f>
        <v>34.15</v>
      </c>
      <c r="P62" s="70" t="e">
        <f aca="false">(PowerPrices!D13-2)/(R$49+R31+0.33)</f>
        <v>#VALUE!</v>
      </c>
      <c r="Q62" s="89" t="n">
        <f aca="false">PowerPrices!D13</f>
        <v>34.1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37.02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37.5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37.5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44.1071428571429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51.75</v>
      </c>
      <c r="AG62" s="71"/>
      <c r="AH62" s="70" t="e">
        <f aca="false">(PowerPrices!$S13-2)/($AF$49+$AF31+0.33)</f>
        <v>#VALUE!</v>
      </c>
      <c r="AI62" s="89" t="n">
        <f aca="false">PowerPrices!$S13</f>
        <v>41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2.84</v>
      </c>
      <c r="L63" s="70" t="n">
        <f aca="false">(M63-2)/L34</f>
        <v>8.57632933104631</v>
      </c>
      <c r="M63" s="89" t="n">
        <v>27</v>
      </c>
      <c r="N63" s="70" t="n">
        <f aca="false">(PowerPrices!C14-2)/(O34+0.12)</f>
        <v>10.5320304017372</v>
      </c>
      <c r="O63" s="89" t="n">
        <f aca="false">PowerPrices!C14</f>
        <v>34.3333333333333</v>
      </c>
      <c r="P63" s="70" t="e">
        <f aca="false">(PowerPrices!D14-2)/(R$49+R34+0.12)</f>
        <v>#VALUE!</v>
      </c>
      <c r="Q63" s="89" t="n">
        <f aca="false">PowerPrices!D14</f>
        <v>32.75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35.3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35.75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38.3333333333333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45.9285714285714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56</v>
      </c>
      <c r="AG63" s="71"/>
      <c r="AH63" s="70" t="e">
        <f aca="false">(PowerPrices!$S14-2)/($AF$49+$AF34+0.12)</f>
        <v>#VALUE!</v>
      </c>
      <c r="AI63" s="89" t="n">
        <f aca="false">PowerPrices!$S14</f>
        <v>37.3333333333333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87</v>
      </c>
      <c r="G15" s="28" t="n">
        <v>13</v>
      </c>
      <c r="H15" s="28" t="s">
        <v>27</v>
      </c>
      <c r="I15" s="26"/>
      <c r="J15" s="26"/>
      <c r="K15" s="29" t="n">
        <f aca="false">CurveFetch!E2</f>
        <v>37193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3.26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88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89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87</v>
      </c>
      <c r="G15" s="28" t="n">
        <v>13</v>
      </c>
      <c r="H15" s="28" t="s">
        <v>27</v>
      </c>
      <c r="I15" s="26"/>
      <c r="J15" s="26"/>
      <c r="K15" s="29" t="n">
        <f aca="false">CurveFetch!E2</f>
        <v>37193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90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91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92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93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94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95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96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97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98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99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100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101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102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3.26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104</v>
      </c>
      <c r="E2" s="110" t="n">
        <v>37193</v>
      </c>
      <c r="F2" s="111" t="n">
        <f aca="false">E2</f>
        <v>37193</v>
      </c>
      <c r="G2" s="111" t="n">
        <f aca="false">F2</f>
        <v>37193</v>
      </c>
      <c r="H2" s="111" t="n">
        <f aca="false">G2</f>
        <v>37193</v>
      </c>
      <c r="I2" s="111" t="n">
        <f aca="false">H2</f>
        <v>37193</v>
      </c>
      <c r="J2" s="111" t="n">
        <f aca="false">I2</f>
        <v>37193</v>
      </c>
      <c r="K2" s="111" t="n">
        <f aca="false">J2</f>
        <v>37193</v>
      </c>
      <c r="L2" s="111" t="n">
        <f aca="false">K2</f>
        <v>37193</v>
      </c>
      <c r="M2" s="111" t="n">
        <f aca="false">L2</f>
        <v>37193</v>
      </c>
      <c r="N2" s="111" t="n">
        <f aca="false">M2</f>
        <v>37193</v>
      </c>
      <c r="O2" s="111" t="n">
        <f aca="false">N2</f>
        <v>37193</v>
      </c>
      <c r="P2" s="111" t="n">
        <f aca="false">O2</f>
        <v>37193</v>
      </c>
      <c r="Q2" s="111" t="n">
        <f aca="false">P2</f>
        <v>37193</v>
      </c>
      <c r="R2" s="111" t="n">
        <f aca="false">Q2</f>
        <v>37193</v>
      </c>
      <c r="S2" s="111" t="n">
        <f aca="false">R2</f>
        <v>37193</v>
      </c>
      <c r="T2" s="111" t="n">
        <f aca="false">S2</f>
        <v>37193</v>
      </c>
      <c r="U2" s="111" t="n">
        <f aca="false">T2</f>
        <v>37193</v>
      </c>
      <c r="V2" s="111" t="n">
        <f aca="false">U2</f>
        <v>37193</v>
      </c>
      <c r="W2" s="111" t="n">
        <f aca="false">V2</f>
        <v>37193</v>
      </c>
      <c r="X2" s="111" t="n">
        <f aca="false">W2</f>
        <v>37193</v>
      </c>
      <c r="Y2" s="111" t="n">
        <f aca="false">X2</f>
        <v>37193</v>
      </c>
      <c r="Z2" s="111" t="n">
        <f aca="false">Y2</f>
        <v>37193</v>
      </c>
      <c r="AA2" s="111" t="n">
        <f aca="false">Z2</f>
        <v>37193</v>
      </c>
      <c r="AB2" s="112" t="n">
        <f aca="false">AA2</f>
        <v>37193</v>
      </c>
      <c r="AC2" s="112" t="n">
        <f aca="false">AB2</f>
        <v>37193</v>
      </c>
      <c r="AD2" s="112" t="n">
        <f aca="false">AC2</f>
        <v>37193</v>
      </c>
      <c r="AE2" s="112" t="n">
        <f aca="false">AD2</f>
        <v>37193</v>
      </c>
      <c r="AF2" s="112" t="n">
        <f aca="false">AE2</f>
        <v>37193</v>
      </c>
      <c r="AG2" s="112" t="n">
        <f aca="false">AE2</f>
        <v>37193</v>
      </c>
      <c r="AH2" s="112" t="n">
        <f aca="false">AF2</f>
        <v>37193</v>
      </c>
      <c r="AI2" s="112" t="n">
        <f aca="false">AH2</f>
        <v>37193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105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106</v>
      </c>
      <c r="E5" s="119" t="s">
        <v>107</v>
      </c>
      <c r="F5" s="119" t="s">
        <v>107</v>
      </c>
      <c r="G5" s="119" t="s">
        <v>107</v>
      </c>
      <c r="H5" s="119" t="s">
        <v>107</v>
      </c>
      <c r="I5" s="119" t="s">
        <v>107</v>
      </c>
      <c r="J5" s="119" t="s">
        <v>107</v>
      </c>
      <c r="K5" s="119" t="s">
        <v>107</v>
      </c>
      <c r="L5" s="119" t="s">
        <v>107</v>
      </c>
      <c r="M5" s="119" t="s">
        <v>107</v>
      </c>
      <c r="N5" s="119" t="s">
        <v>107</v>
      </c>
      <c r="O5" s="119" t="s">
        <v>107</v>
      </c>
      <c r="P5" s="119" t="s">
        <v>107</v>
      </c>
      <c r="Q5" s="119" t="s">
        <v>107</v>
      </c>
      <c r="R5" s="119" t="s">
        <v>107</v>
      </c>
      <c r="S5" s="119" t="s">
        <v>107</v>
      </c>
      <c r="T5" s="119" t="s">
        <v>107</v>
      </c>
      <c r="U5" s="119" t="s">
        <v>107</v>
      </c>
      <c r="V5" s="119" t="s">
        <v>107</v>
      </c>
      <c r="W5" s="119" t="s">
        <v>107</v>
      </c>
      <c r="X5" s="119" t="s">
        <v>107</v>
      </c>
      <c r="Y5" s="119" t="s">
        <v>107</v>
      </c>
      <c r="Z5" s="119" t="s">
        <v>107</v>
      </c>
      <c r="AA5" s="119" t="s">
        <v>107</v>
      </c>
      <c r="AB5" s="120" t="s">
        <v>107</v>
      </c>
      <c r="AC5" s="120" t="s">
        <v>107</v>
      </c>
      <c r="AD5" s="120" t="s">
        <v>107</v>
      </c>
      <c r="AE5" s="120" t="s">
        <v>107</v>
      </c>
      <c r="AF5" s="120" t="s">
        <v>107</v>
      </c>
      <c r="AG5" s="120" t="s">
        <v>107</v>
      </c>
      <c r="AH5" s="120" t="s">
        <v>107</v>
      </c>
      <c r="AI5" s="120" t="s">
        <v>108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109</v>
      </c>
      <c r="E6" s="119" t="s">
        <v>110</v>
      </c>
      <c r="F6" s="119" t="s">
        <v>110</v>
      </c>
      <c r="G6" s="119" t="s">
        <v>110</v>
      </c>
      <c r="H6" s="119" t="s">
        <v>110</v>
      </c>
      <c r="I6" s="119" t="s">
        <v>110</v>
      </c>
      <c r="J6" s="119" t="s">
        <v>110</v>
      </c>
      <c r="K6" s="119" t="s">
        <v>110</v>
      </c>
      <c r="L6" s="119" t="s">
        <v>110</v>
      </c>
      <c r="M6" s="119" t="s">
        <v>110</v>
      </c>
      <c r="N6" s="119" t="s">
        <v>110</v>
      </c>
      <c r="O6" s="119" t="s">
        <v>110</v>
      </c>
      <c r="P6" s="119" t="s">
        <v>110</v>
      </c>
      <c r="Q6" s="119" t="s">
        <v>110</v>
      </c>
      <c r="R6" s="119" t="s">
        <v>110</v>
      </c>
      <c r="S6" s="119" t="s">
        <v>110</v>
      </c>
      <c r="T6" s="119" t="s">
        <v>110</v>
      </c>
      <c r="U6" s="119" t="s">
        <v>110</v>
      </c>
      <c r="V6" s="119" t="s">
        <v>110</v>
      </c>
      <c r="W6" s="119" t="s">
        <v>110</v>
      </c>
      <c r="X6" s="119" t="s">
        <v>110</v>
      </c>
      <c r="Y6" s="119" t="s">
        <v>110</v>
      </c>
      <c r="Z6" s="119" t="s">
        <v>110</v>
      </c>
      <c r="AA6" s="119" t="s">
        <v>110</v>
      </c>
      <c r="AB6" s="120" t="s">
        <v>110</v>
      </c>
      <c r="AC6" s="120" t="s">
        <v>110</v>
      </c>
      <c r="AD6" s="120" t="s">
        <v>110</v>
      </c>
      <c r="AE6" s="120" t="s">
        <v>110</v>
      </c>
      <c r="AF6" s="120" t="s">
        <v>110</v>
      </c>
      <c r="AG6" s="120" t="s">
        <v>110</v>
      </c>
      <c r="AH6" s="120" t="s">
        <v>110</v>
      </c>
      <c r="AI6" s="120" t="s">
        <v>111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112</v>
      </c>
      <c r="E7" s="119" t="s">
        <v>113</v>
      </c>
      <c r="F7" s="119" t="s">
        <v>114</v>
      </c>
      <c r="G7" s="119" t="s">
        <v>115</v>
      </c>
      <c r="H7" s="119" t="s">
        <v>116</v>
      </c>
      <c r="I7" s="119" t="s">
        <v>117</v>
      </c>
      <c r="J7" s="119" t="s">
        <v>118</v>
      </c>
      <c r="K7" s="119" t="s">
        <v>119</v>
      </c>
      <c r="L7" s="119" t="s">
        <v>120</v>
      </c>
      <c r="M7" s="119" t="s">
        <v>121</v>
      </c>
      <c r="N7" s="119" t="s">
        <v>122</v>
      </c>
      <c r="O7" s="119" t="s">
        <v>123</v>
      </c>
      <c r="P7" s="119" t="s">
        <v>124</v>
      </c>
      <c r="Q7" s="119" t="s">
        <v>125</v>
      </c>
      <c r="R7" s="119" t="s">
        <v>126</v>
      </c>
      <c r="S7" s="119" t="s">
        <v>127</v>
      </c>
      <c r="T7" s="119" t="s">
        <v>128</v>
      </c>
      <c r="U7" s="119" t="s">
        <v>129</v>
      </c>
      <c r="V7" s="119" t="s">
        <v>130</v>
      </c>
      <c r="W7" s="119" t="s">
        <v>131</v>
      </c>
      <c r="X7" s="119" t="s">
        <v>132</v>
      </c>
      <c r="Y7" s="119" t="s">
        <v>133</v>
      </c>
      <c r="Z7" s="119" t="s">
        <v>134</v>
      </c>
      <c r="AA7" s="119" t="s">
        <v>135</v>
      </c>
      <c r="AB7" s="120" t="s">
        <v>136</v>
      </c>
      <c r="AC7" s="120" t="s">
        <v>137</v>
      </c>
      <c r="AD7" s="120" t="s">
        <v>138</v>
      </c>
      <c r="AE7" s="120" t="s">
        <v>139</v>
      </c>
      <c r="AF7" s="120" t="s">
        <v>140</v>
      </c>
      <c r="AG7" s="120" t="s">
        <v>141</v>
      </c>
      <c r="AH7" s="120" t="s">
        <v>142</v>
      </c>
      <c r="AI7" s="120" t="s">
        <v>143</v>
      </c>
    </row>
    <row r="8" customFormat="false" ht="12.75" hidden="false" customHeight="false" outlineLevel="0" collapsed="false">
      <c r="A8" s="105"/>
      <c r="B8" s="105"/>
      <c r="D8" s="121" t="n">
        <v>37165</v>
      </c>
      <c r="E8" s="122" t="n">
        <v>1.835</v>
      </c>
      <c r="F8" s="122" t="n">
        <v>1.91</v>
      </c>
      <c r="G8" s="122" t="n">
        <v>1.585</v>
      </c>
      <c r="H8" s="122" t="n">
        <v>1.875</v>
      </c>
      <c r="I8" s="122" t="n">
        <v>1.4</v>
      </c>
      <c r="J8" s="122" t="n">
        <v>1.465</v>
      </c>
      <c r="K8" s="122" t="n">
        <v>1.53</v>
      </c>
      <c r="L8" s="122" t="n">
        <v>1.6</v>
      </c>
      <c r="M8" s="122" t="n">
        <v>1.375</v>
      </c>
      <c r="N8" s="122" t="n">
        <v>1.6715274</v>
      </c>
      <c r="O8" s="122" t="n">
        <v>1.32</v>
      </c>
      <c r="P8" s="122" t="n">
        <v>1.65</v>
      </c>
      <c r="Q8" s="122" t="n">
        <v>1.71</v>
      </c>
      <c r="R8" s="122" t="n">
        <v>1.625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37166</v>
      </c>
      <c r="E9" s="122" t="n">
        <v>1.77</v>
      </c>
      <c r="F9" s="122" t="n">
        <v>1.885</v>
      </c>
      <c r="G9" s="122" t="n">
        <v>1.555</v>
      </c>
      <c r="H9" s="122" t="n">
        <v>1.87</v>
      </c>
      <c r="I9" s="122" t="n">
        <v>1.345</v>
      </c>
      <c r="J9" s="122" t="n">
        <v>1.39</v>
      </c>
      <c r="K9" s="122" t="n">
        <v>1.49</v>
      </c>
      <c r="L9" s="122" t="n">
        <v>1.59</v>
      </c>
      <c r="M9" s="122" t="n">
        <v>1.33</v>
      </c>
      <c r="N9" s="122" t="n">
        <v>1.2424</v>
      </c>
      <c r="O9" s="122" t="n">
        <v>1.35</v>
      </c>
      <c r="P9" s="122" t="n">
        <v>1.595</v>
      </c>
      <c r="Q9" s="122" t="n">
        <v>1.695</v>
      </c>
      <c r="R9" s="122" t="n">
        <v>1.565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37167</v>
      </c>
      <c r="E10" s="122" t="n">
        <v>1.82</v>
      </c>
      <c r="F10" s="122" t="n">
        <v>1.96</v>
      </c>
      <c r="G10" s="122" t="n">
        <v>1.59</v>
      </c>
      <c r="H10" s="122" t="n">
        <v>1.87</v>
      </c>
      <c r="I10" s="122" t="n">
        <v>1.355</v>
      </c>
      <c r="J10" s="122" t="n">
        <v>1.45</v>
      </c>
      <c r="K10" s="122" t="n">
        <v>1.475</v>
      </c>
      <c r="L10" s="122" t="n">
        <v>1.645</v>
      </c>
      <c r="M10" s="122" t="n">
        <v>1.405</v>
      </c>
      <c r="N10" s="122" t="n">
        <v>1.4385</v>
      </c>
      <c r="O10" s="122" t="n">
        <v>1.32</v>
      </c>
      <c r="P10" s="122" t="n">
        <v>1.65</v>
      </c>
      <c r="Q10" s="122" t="n">
        <v>1.805</v>
      </c>
      <c r="R10" s="122" t="n">
        <v>1.595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37168</v>
      </c>
      <c r="E11" s="122" t="n">
        <v>1.975</v>
      </c>
      <c r="F11" s="122" t="n">
        <v>2.04</v>
      </c>
      <c r="G11" s="122" t="n">
        <v>1.79</v>
      </c>
      <c r="H11" s="122" t="n">
        <v>1.955</v>
      </c>
      <c r="I11" s="122" t="n">
        <v>1.54</v>
      </c>
      <c r="J11" s="122" t="n">
        <v>1.675</v>
      </c>
      <c r="K11" s="122" t="n">
        <v>1.69</v>
      </c>
      <c r="L11" s="122" t="n">
        <v>1.81</v>
      </c>
      <c r="M11" s="122" t="n">
        <v>1.62</v>
      </c>
      <c r="N11" s="122" t="n">
        <v>1.5515</v>
      </c>
      <c r="O11" s="122" t="n">
        <v>1.57</v>
      </c>
      <c r="P11" s="122" t="n">
        <v>1.855</v>
      </c>
      <c r="Q11" s="122" t="n">
        <v>1.93</v>
      </c>
      <c r="R11" s="122" t="n">
        <v>1.8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37169</v>
      </c>
      <c r="E12" s="122" t="n">
        <v>2.13</v>
      </c>
      <c r="F12" s="122" t="n">
        <v>2.13</v>
      </c>
      <c r="G12" s="122" t="n">
        <v>1.955</v>
      </c>
      <c r="H12" s="122" t="n">
        <v>2.125</v>
      </c>
      <c r="I12" s="122" t="n">
        <v>1.715</v>
      </c>
      <c r="J12" s="122" t="n">
        <v>1.855</v>
      </c>
      <c r="K12" s="122" t="n">
        <v>1.85</v>
      </c>
      <c r="L12" s="122" t="n">
        <v>1.98</v>
      </c>
      <c r="M12" s="122" t="n">
        <v>1.775</v>
      </c>
      <c r="N12" s="122" t="n">
        <v>1.816</v>
      </c>
      <c r="O12" s="122" t="n">
        <v>1.695</v>
      </c>
      <c r="P12" s="122" t="n">
        <v>2.005</v>
      </c>
      <c r="Q12" s="122" t="n">
        <v>2.03</v>
      </c>
      <c r="R12" s="122" t="n">
        <v>1.965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37170</v>
      </c>
      <c r="E13" s="122" t="n">
        <v>2.115</v>
      </c>
      <c r="F13" s="122" t="n">
        <v>1.915</v>
      </c>
      <c r="G13" s="122" t="n">
        <v>1.795</v>
      </c>
      <c r="H13" s="122" t="n">
        <v>2.02</v>
      </c>
      <c r="I13" s="122" t="n">
        <v>1.645</v>
      </c>
      <c r="J13" s="122" t="n">
        <v>1.72</v>
      </c>
      <c r="K13" s="122" t="n">
        <v>1.695</v>
      </c>
      <c r="L13" s="122" t="n">
        <v>1.855</v>
      </c>
      <c r="M13" s="122" t="n">
        <v>1.62</v>
      </c>
      <c r="N13" s="122" t="n">
        <v>1.628</v>
      </c>
      <c r="O13" s="122" t="n">
        <v>1.61</v>
      </c>
      <c r="P13" s="122" t="n">
        <v>1.94</v>
      </c>
      <c r="Q13" s="122" t="n">
        <v>1.785</v>
      </c>
      <c r="R13" s="122" t="n">
        <v>1.82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37171</v>
      </c>
      <c r="E14" s="122" t="n">
        <v>2.115</v>
      </c>
      <c r="F14" s="122" t="n">
        <v>1.915</v>
      </c>
      <c r="G14" s="122" t="n">
        <v>1.795</v>
      </c>
      <c r="H14" s="122" t="n">
        <v>2.02</v>
      </c>
      <c r="I14" s="122" t="n">
        <v>1.645</v>
      </c>
      <c r="J14" s="122" t="n">
        <v>1.72</v>
      </c>
      <c r="K14" s="122" t="n">
        <v>1.695</v>
      </c>
      <c r="L14" s="122" t="n">
        <v>1.855</v>
      </c>
      <c r="M14" s="122" t="n">
        <v>1.62</v>
      </c>
      <c r="N14" s="122" t="n">
        <v>1.628</v>
      </c>
      <c r="O14" s="122" t="n">
        <v>1.61</v>
      </c>
      <c r="P14" s="122" t="n">
        <v>1.94</v>
      </c>
      <c r="Q14" s="122" t="n">
        <v>1.785</v>
      </c>
      <c r="R14" s="122" t="n">
        <v>1.82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37172</v>
      </c>
      <c r="E15" s="122" t="n">
        <v>2.115</v>
      </c>
      <c r="F15" s="122" t="n">
        <v>1.915</v>
      </c>
      <c r="G15" s="122" t="n">
        <v>1.795</v>
      </c>
      <c r="H15" s="122" t="n">
        <v>2.02</v>
      </c>
      <c r="I15" s="122" t="n">
        <v>1.645</v>
      </c>
      <c r="J15" s="122" t="n">
        <v>1.72</v>
      </c>
      <c r="K15" s="122" t="n">
        <v>1.695</v>
      </c>
      <c r="L15" s="122" t="n">
        <v>1.855</v>
      </c>
      <c r="M15" s="122" t="n">
        <v>1.62</v>
      </c>
      <c r="N15" s="122" t="n">
        <v>1.628</v>
      </c>
      <c r="O15" s="122" t="n">
        <v>1.61</v>
      </c>
      <c r="P15" s="122" t="n">
        <v>1.94</v>
      </c>
      <c r="Q15" s="122" t="n">
        <v>1.785</v>
      </c>
      <c r="R15" s="122" t="n">
        <v>1.82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37173</v>
      </c>
      <c r="E16" s="122" t="n">
        <v>2.035</v>
      </c>
      <c r="F16" s="122" t="n">
        <v>1.905</v>
      </c>
      <c r="G16" s="122" t="n">
        <v>1.775</v>
      </c>
      <c r="H16" s="122" t="n">
        <v>1.915</v>
      </c>
      <c r="I16" s="122" t="n">
        <v>1.555</v>
      </c>
      <c r="J16" s="122" t="n">
        <v>1.7</v>
      </c>
      <c r="K16" s="122" t="n">
        <v>1.585</v>
      </c>
      <c r="L16" s="122" t="n">
        <v>1.76</v>
      </c>
      <c r="M16" s="122" t="n">
        <v>1.615</v>
      </c>
      <c r="N16" s="122" t="n">
        <v>1.63</v>
      </c>
      <c r="O16" s="122" t="n">
        <v>1.525</v>
      </c>
      <c r="P16" s="122" t="n">
        <v>1.79</v>
      </c>
      <c r="Q16" s="122" t="n">
        <v>1.815</v>
      </c>
      <c r="R16" s="122" t="n">
        <v>1.72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37174</v>
      </c>
      <c r="E17" s="122" t="n">
        <v>2.115</v>
      </c>
      <c r="F17" s="122" t="n">
        <v>1.89</v>
      </c>
      <c r="G17" s="122" t="n">
        <v>1.66</v>
      </c>
      <c r="H17" s="122" t="n">
        <v>1.86</v>
      </c>
      <c r="I17" s="122" t="n">
        <v>1.48</v>
      </c>
      <c r="J17" s="122" t="n">
        <v>1.7</v>
      </c>
      <c r="K17" s="122" t="n">
        <v>1.62</v>
      </c>
      <c r="L17" s="122" t="n">
        <v>1.805</v>
      </c>
      <c r="M17" s="122" t="n">
        <v>1.6</v>
      </c>
      <c r="N17" s="122" t="n">
        <v>1.6075</v>
      </c>
      <c r="O17" s="122" t="n">
        <v>1.46</v>
      </c>
      <c r="P17" s="122" t="n">
        <v>1.85</v>
      </c>
      <c r="Q17" s="122" t="n">
        <v>1.75</v>
      </c>
      <c r="R17" s="122" t="n">
        <v>1.755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37175</v>
      </c>
      <c r="E18" s="122" t="n">
        <v>2.23</v>
      </c>
      <c r="F18" s="122" t="n">
        <v>2.045</v>
      </c>
      <c r="G18" s="122" t="n">
        <v>1.885</v>
      </c>
      <c r="H18" s="122" t="n">
        <v>2.02</v>
      </c>
      <c r="I18" s="122" t="n">
        <v>1.735</v>
      </c>
      <c r="J18" s="122" t="n">
        <v>1.875</v>
      </c>
      <c r="K18" s="122" t="n">
        <v>1.85</v>
      </c>
      <c r="L18" s="122" t="n">
        <v>1.94</v>
      </c>
      <c r="M18" s="122" t="n">
        <v>1.845</v>
      </c>
      <c r="N18" s="122" t="n">
        <v>1.7713</v>
      </c>
      <c r="O18" s="122" t="n">
        <v>1.73</v>
      </c>
      <c r="P18" s="122" t="n">
        <v>2</v>
      </c>
      <c r="Q18" s="122" t="n">
        <v>1.925</v>
      </c>
      <c r="R18" s="122" t="n">
        <v>1.91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37176</v>
      </c>
      <c r="E19" s="122" t="n">
        <v>2.405</v>
      </c>
      <c r="F19" s="122" t="n">
        <v>2.34</v>
      </c>
      <c r="G19" s="122" t="n">
        <v>2.205</v>
      </c>
      <c r="H19" s="122" t="n">
        <v>2.31</v>
      </c>
      <c r="I19" s="122" t="n">
        <v>2.075</v>
      </c>
      <c r="J19" s="122" t="n">
        <v>2.155</v>
      </c>
      <c r="K19" s="122" t="n">
        <v>2.15</v>
      </c>
      <c r="L19" s="122" t="n">
        <v>2.22</v>
      </c>
      <c r="M19" s="122" t="n">
        <v>2.115</v>
      </c>
      <c r="N19" s="122" t="n">
        <v>1.9961</v>
      </c>
      <c r="O19" s="122" t="n">
        <v>2.045</v>
      </c>
      <c r="P19" s="122" t="n">
        <v>2.21</v>
      </c>
      <c r="Q19" s="122" t="n">
        <v>2.26</v>
      </c>
      <c r="R19" s="122" t="n">
        <v>2.165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37177</v>
      </c>
      <c r="E20" s="122" t="n">
        <v>2.305</v>
      </c>
      <c r="F20" s="122" t="n">
        <v>2.24</v>
      </c>
      <c r="G20" s="122" t="n">
        <v>2.11</v>
      </c>
      <c r="H20" s="122" t="n">
        <v>2.25</v>
      </c>
      <c r="I20" s="122" t="n">
        <v>1.97</v>
      </c>
      <c r="J20" s="122" t="n">
        <v>2.06</v>
      </c>
      <c r="K20" s="122" t="n">
        <v>2.08</v>
      </c>
      <c r="L20" s="122" t="n">
        <v>2.12</v>
      </c>
      <c r="M20" s="122" t="n">
        <v>1.99</v>
      </c>
      <c r="N20" s="122" t="n">
        <v>1.9363</v>
      </c>
      <c r="O20" s="122" t="n">
        <v>1.94</v>
      </c>
      <c r="P20" s="122" t="n">
        <v>2.15</v>
      </c>
      <c r="Q20" s="122" t="n">
        <v>2.12</v>
      </c>
      <c r="R20" s="122" t="n">
        <v>2.08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37178</v>
      </c>
      <c r="E21" s="122" t="n">
        <v>2.305</v>
      </c>
      <c r="F21" s="122" t="n">
        <v>2.24</v>
      </c>
      <c r="G21" s="122" t="n">
        <v>2.11</v>
      </c>
      <c r="H21" s="122" t="n">
        <v>2.25</v>
      </c>
      <c r="I21" s="122" t="n">
        <v>1.97</v>
      </c>
      <c r="J21" s="122" t="n">
        <v>2.06</v>
      </c>
      <c r="K21" s="122" t="n">
        <v>2.08</v>
      </c>
      <c r="L21" s="122" t="n">
        <v>2.12</v>
      </c>
      <c r="M21" s="122" t="n">
        <v>1.99</v>
      </c>
      <c r="N21" s="122" t="n">
        <v>1.9363</v>
      </c>
      <c r="O21" s="122" t="n">
        <v>1.94</v>
      </c>
      <c r="P21" s="122" t="n">
        <v>2.15</v>
      </c>
      <c r="Q21" s="122" t="n">
        <v>2.12</v>
      </c>
      <c r="R21" s="122" t="n">
        <v>2.08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37179</v>
      </c>
      <c r="E22" s="122" t="n">
        <v>2.305</v>
      </c>
      <c r="F22" s="122" t="n">
        <v>2.24</v>
      </c>
      <c r="G22" s="122" t="n">
        <v>2.11</v>
      </c>
      <c r="H22" s="122" t="n">
        <v>2.25</v>
      </c>
      <c r="I22" s="122" t="n">
        <v>1.97</v>
      </c>
      <c r="J22" s="122" t="n">
        <v>2.06</v>
      </c>
      <c r="K22" s="122" t="n">
        <v>2.08</v>
      </c>
      <c r="L22" s="122" t="n">
        <v>2.12</v>
      </c>
      <c r="M22" s="122" t="n">
        <v>1.99</v>
      </c>
      <c r="N22" s="122" t="n">
        <v>1.9363</v>
      </c>
      <c r="O22" s="122" t="n">
        <v>1.94</v>
      </c>
      <c r="P22" s="122" t="n">
        <v>2.15</v>
      </c>
      <c r="Q22" s="122" t="n">
        <v>2.12</v>
      </c>
      <c r="R22" s="122" t="n">
        <v>2.08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37180</v>
      </c>
      <c r="E23" s="122" t="n">
        <v>2.26</v>
      </c>
      <c r="F23" s="122" t="n">
        <v>2.235</v>
      </c>
      <c r="G23" s="122" t="n">
        <v>2.005</v>
      </c>
      <c r="H23" s="122" t="n">
        <v>2.24</v>
      </c>
      <c r="I23" s="122" t="n">
        <v>1.785</v>
      </c>
      <c r="J23" s="122" t="n">
        <v>1.965</v>
      </c>
      <c r="K23" s="122" t="n">
        <v>1.975</v>
      </c>
      <c r="L23" s="122" t="n">
        <v>2.055</v>
      </c>
      <c r="M23" s="122" t="n">
        <v>1.885</v>
      </c>
      <c r="N23" s="122" t="n">
        <v>1.9129</v>
      </c>
      <c r="O23" s="122" t="n">
        <v>1.785</v>
      </c>
      <c r="P23" s="122" t="n">
        <v>2.095</v>
      </c>
      <c r="Q23" s="122" t="n">
        <v>2.12</v>
      </c>
      <c r="R23" s="122" t="n">
        <v>2.04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37181</v>
      </c>
      <c r="E24" s="122" t="n">
        <v>2.505</v>
      </c>
      <c r="F24" s="122" t="n">
        <v>2.49</v>
      </c>
      <c r="G24" s="122" t="n">
        <v>2.28</v>
      </c>
      <c r="H24" s="122" t="n">
        <v>2.405</v>
      </c>
      <c r="I24" s="122" t="n">
        <v>1.855</v>
      </c>
      <c r="J24" s="122" t="n">
        <v>2.2</v>
      </c>
      <c r="K24" s="122" t="n">
        <v>2.17</v>
      </c>
      <c r="L24" s="122" t="n">
        <v>2.285</v>
      </c>
      <c r="M24" s="122" t="n">
        <v>2.165</v>
      </c>
      <c r="N24" s="122" t="n">
        <v>2.1531</v>
      </c>
      <c r="O24" s="122" t="n">
        <v>1.84</v>
      </c>
      <c r="P24" s="122" t="n">
        <v>2.32</v>
      </c>
      <c r="Q24" s="122" t="n">
        <v>2.375</v>
      </c>
      <c r="R24" s="122" t="n">
        <v>2.255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37182</v>
      </c>
      <c r="E25" s="122" t="n">
        <v>2.65</v>
      </c>
      <c r="F25" s="122" t="n">
        <v>2.675</v>
      </c>
      <c r="G25" s="122" t="n">
        <v>2.49</v>
      </c>
      <c r="H25" s="122" t="n">
        <v>2.6</v>
      </c>
      <c r="I25" s="122" t="n">
        <v>2.225</v>
      </c>
      <c r="J25" s="122" t="n">
        <v>2.43</v>
      </c>
      <c r="K25" s="122" t="n">
        <v>2.355</v>
      </c>
      <c r="L25" s="122" t="n">
        <v>2.48</v>
      </c>
      <c r="M25" s="122" t="n">
        <v>2.375</v>
      </c>
      <c r="N25" s="122" t="n">
        <v>2.2198</v>
      </c>
      <c r="O25" s="122" t="n">
        <v>2.205</v>
      </c>
      <c r="P25" s="122" t="n">
        <v>2.525</v>
      </c>
      <c r="Q25" s="122" t="n">
        <v>2.595</v>
      </c>
      <c r="R25" s="122" t="n">
        <v>2.46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37183</v>
      </c>
      <c r="E26" s="122" t="n">
        <v>2.4</v>
      </c>
      <c r="F26" s="122" t="n">
        <v>2.445</v>
      </c>
      <c r="G26" s="122" t="n">
        <v>2.25</v>
      </c>
      <c r="H26" s="122" t="n">
        <v>2.34</v>
      </c>
      <c r="I26" s="122" t="n">
        <v>2.005</v>
      </c>
      <c r="J26" s="122" t="n">
        <v>2.16</v>
      </c>
      <c r="K26" s="122" t="n">
        <v>2.12</v>
      </c>
      <c r="L26" s="122" t="n">
        <v>2.21</v>
      </c>
      <c r="M26" s="122" t="n">
        <v>2.085</v>
      </c>
      <c r="N26" s="122" t="n">
        <v>2.0199</v>
      </c>
      <c r="O26" s="122" t="n">
        <v>1.995</v>
      </c>
      <c r="P26" s="122" t="n">
        <v>2.255</v>
      </c>
      <c r="Q26" s="122" t="n">
        <v>2.35</v>
      </c>
      <c r="R26" s="122" t="n">
        <v>2.195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37184</v>
      </c>
      <c r="E27" s="122" t="n">
        <v>2.335</v>
      </c>
      <c r="F27" s="122" t="n">
        <v>2.08</v>
      </c>
      <c r="G27" s="122" t="n">
        <v>1.985</v>
      </c>
      <c r="H27" s="122" t="n">
        <v>2.17</v>
      </c>
      <c r="I27" s="122" t="n">
        <v>1.825</v>
      </c>
      <c r="J27" s="122" t="n">
        <v>2.095</v>
      </c>
      <c r="K27" s="122" t="n">
        <v>1.92</v>
      </c>
      <c r="L27" s="122" t="n">
        <v>2.1</v>
      </c>
      <c r="M27" s="122" t="n">
        <v>2.06</v>
      </c>
      <c r="N27" s="122" t="n">
        <v>2.1411</v>
      </c>
      <c r="O27" s="122" t="n">
        <v>1.81</v>
      </c>
      <c r="P27" s="122" t="n">
        <v>2.18</v>
      </c>
      <c r="Q27" s="122" t="n">
        <v>2.015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37185</v>
      </c>
      <c r="E28" s="122" t="n">
        <v>2.335</v>
      </c>
      <c r="F28" s="122" t="n">
        <v>2.08</v>
      </c>
      <c r="G28" s="122" t="n">
        <v>1.985</v>
      </c>
      <c r="H28" s="122" t="n">
        <v>2.17</v>
      </c>
      <c r="I28" s="122" t="n">
        <v>1.825</v>
      </c>
      <c r="J28" s="122" t="n">
        <v>2.095</v>
      </c>
      <c r="K28" s="122" t="n">
        <v>1.92</v>
      </c>
      <c r="L28" s="122" t="n">
        <v>2.1</v>
      </c>
      <c r="M28" s="122" t="n">
        <v>2.06</v>
      </c>
      <c r="N28" s="122" t="n">
        <v>2.1411</v>
      </c>
      <c r="O28" s="122" t="n">
        <v>1.81</v>
      </c>
      <c r="P28" s="122" t="n">
        <v>2.18</v>
      </c>
      <c r="Q28" s="122" t="n">
        <v>2.015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37186</v>
      </c>
      <c r="E29" s="122" t="n">
        <v>2.335</v>
      </c>
      <c r="F29" s="122" t="n">
        <v>2.08</v>
      </c>
      <c r="G29" s="122" t="n">
        <v>1.985</v>
      </c>
      <c r="H29" s="122" t="n">
        <v>2.17</v>
      </c>
      <c r="I29" s="122" t="n">
        <v>1.825</v>
      </c>
      <c r="J29" s="122" t="n">
        <v>2.095</v>
      </c>
      <c r="K29" s="122" t="n">
        <v>1.92</v>
      </c>
      <c r="L29" s="122" t="n">
        <v>2.1</v>
      </c>
      <c r="M29" s="122" t="n">
        <v>2.06</v>
      </c>
      <c r="N29" s="122" t="n">
        <v>2.1411</v>
      </c>
      <c r="O29" s="122" t="n">
        <v>1.81</v>
      </c>
      <c r="P29" s="122" t="n">
        <v>2.18</v>
      </c>
      <c r="Q29" s="122" t="n">
        <v>2.015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37187</v>
      </c>
      <c r="E30" s="122" t="n">
        <v>2.63</v>
      </c>
      <c r="F30" s="122" t="n">
        <v>2.675</v>
      </c>
      <c r="G30" s="122" t="n">
        <v>2.54</v>
      </c>
      <c r="H30" s="122" t="n">
        <v>2.59</v>
      </c>
      <c r="I30" s="122" t="n">
        <v>2.285</v>
      </c>
      <c r="J30" s="122" t="n">
        <v>2.52</v>
      </c>
      <c r="K30" s="122" t="n">
        <v>2.375</v>
      </c>
      <c r="L30" s="122" t="n">
        <v>2.5</v>
      </c>
      <c r="M30" s="122" t="n">
        <v>2.485</v>
      </c>
      <c r="N30" s="122" t="n">
        <v>2.4503</v>
      </c>
      <c r="O30" s="122" t="n">
        <v>2.285</v>
      </c>
      <c r="P30" s="122" t="n">
        <v>2.52</v>
      </c>
      <c r="Q30" s="122" t="n">
        <v>2.515</v>
      </c>
      <c r="R30" s="122" t="n">
        <v>2.445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37188</v>
      </c>
      <c r="E31" s="122" t="n">
        <v>2.83</v>
      </c>
      <c r="F31" s="122" t="n">
        <v>2.98</v>
      </c>
      <c r="G31" s="122" t="n">
        <v>2.845</v>
      </c>
      <c r="H31" s="122" t="n">
        <v>2.895</v>
      </c>
      <c r="I31" s="122" t="n">
        <v>2.575</v>
      </c>
      <c r="J31" s="122" t="n">
        <v>2.81</v>
      </c>
      <c r="K31" s="122" t="n">
        <v>2.665</v>
      </c>
      <c r="L31" s="122" t="n">
        <v>2.735</v>
      </c>
      <c r="M31" s="122" t="n">
        <v>2.78</v>
      </c>
      <c r="N31" s="122" t="n">
        <v>2.5633</v>
      </c>
      <c r="O31" s="122" t="n">
        <v>2.585</v>
      </c>
      <c r="P31" s="122" t="n">
        <v>2.74</v>
      </c>
      <c r="Q31" s="122" t="n">
        <v>2.82</v>
      </c>
      <c r="R31" s="122" t="n">
        <v>2.725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37189</v>
      </c>
      <c r="E32" s="122" t="n">
        <v>2.68</v>
      </c>
      <c r="F32" s="122" t="n">
        <v>2.82</v>
      </c>
      <c r="G32" s="122" t="n">
        <v>2.655</v>
      </c>
      <c r="H32" s="122" t="n">
        <v>2.69</v>
      </c>
      <c r="I32" s="122" t="n">
        <v>2.39</v>
      </c>
      <c r="J32" s="122" t="n">
        <v>2.605</v>
      </c>
      <c r="K32" s="122" t="n">
        <v>2.48</v>
      </c>
      <c r="L32" s="122" t="n">
        <v>2.57</v>
      </c>
      <c r="M32" s="122" t="n">
        <v>2.555</v>
      </c>
      <c r="N32" s="122" t="n">
        <v>2.4652</v>
      </c>
      <c r="O32" s="122" t="n">
        <v>2.405</v>
      </c>
      <c r="P32" s="122" t="n">
        <v>2.6</v>
      </c>
      <c r="Q32" s="122" t="n">
        <v>2.625</v>
      </c>
      <c r="R32" s="122" t="n">
        <v>2.545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37190</v>
      </c>
      <c r="E33" s="122" t="n">
        <v>3.145</v>
      </c>
      <c r="F33" s="122" t="n">
        <v>3.215</v>
      </c>
      <c r="G33" s="122" t="n">
        <v>2.94</v>
      </c>
      <c r="H33" s="122" t="n">
        <v>3.07</v>
      </c>
      <c r="I33" s="122" t="n">
        <v>2.83</v>
      </c>
      <c r="J33" s="122" t="n">
        <v>2.97</v>
      </c>
      <c r="K33" s="122" t="n">
        <v>2.87</v>
      </c>
      <c r="L33" s="122" t="n">
        <v>3</v>
      </c>
      <c r="M33" s="122" t="n">
        <v>2.92</v>
      </c>
      <c r="N33" s="122" t="n">
        <v>2.8737</v>
      </c>
      <c r="O33" s="122" t="n">
        <v>2.8</v>
      </c>
      <c r="P33" s="122" t="n">
        <v>3.06</v>
      </c>
      <c r="Q33" s="122" t="n">
        <v>3.02</v>
      </c>
      <c r="R33" s="122" t="n">
        <v>2.98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37191</v>
      </c>
      <c r="E34" s="122" t="n">
        <v>3.055</v>
      </c>
      <c r="F34" s="122" t="n">
        <v>2.74</v>
      </c>
      <c r="G34" s="122" t="n">
        <v>2.655</v>
      </c>
      <c r="H34" s="122" t="n">
        <v>2.84</v>
      </c>
      <c r="I34" s="122" t="n">
        <v>2.445</v>
      </c>
      <c r="J34" s="122" t="n">
        <v>2.645</v>
      </c>
      <c r="K34" s="122" t="n">
        <v>2.545</v>
      </c>
      <c r="L34" s="122" t="n">
        <v>2.795</v>
      </c>
      <c r="M34" s="122" t="n">
        <v>2.61</v>
      </c>
      <c r="N34" s="122" t="n">
        <v>2.6153</v>
      </c>
      <c r="O34" s="122" t="n">
        <v>2.38</v>
      </c>
      <c r="P34" s="122" t="n">
        <v>2.885</v>
      </c>
      <c r="Q34" s="122" t="n">
        <v>2.625</v>
      </c>
      <c r="R34" s="122" t="n">
        <v>2.72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37192</v>
      </c>
      <c r="E35" s="122" t="n">
        <v>3.055</v>
      </c>
      <c r="F35" s="122" t="n">
        <v>2.74</v>
      </c>
      <c r="G35" s="122" t="n">
        <v>2.655</v>
      </c>
      <c r="H35" s="122" t="n">
        <v>2.84</v>
      </c>
      <c r="I35" s="122" t="n">
        <v>2.445</v>
      </c>
      <c r="J35" s="122" t="n">
        <v>2.645</v>
      </c>
      <c r="K35" s="122" t="n">
        <v>2.545</v>
      </c>
      <c r="L35" s="122" t="n">
        <v>2.795</v>
      </c>
      <c r="M35" s="122" t="n">
        <v>2.61</v>
      </c>
      <c r="N35" s="122" t="n">
        <v>2.6153</v>
      </c>
      <c r="O35" s="122" t="n">
        <v>2.38</v>
      </c>
      <c r="P35" s="122" t="n">
        <v>2.885</v>
      </c>
      <c r="Q35" s="122" t="n">
        <v>2.625</v>
      </c>
      <c r="R35" s="122" t="n">
        <v>2.72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37193</v>
      </c>
      <c r="E36" s="122" t="n">
        <v>3.055</v>
      </c>
      <c r="F36" s="122" t="n">
        <v>2.74</v>
      </c>
      <c r="G36" s="122" t="n">
        <v>2.655</v>
      </c>
      <c r="H36" s="122" t="n">
        <v>2.84</v>
      </c>
      <c r="I36" s="122" t="n">
        <v>2.445</v>
      </c>
      <c r="J36" s="122" t="n">
        <v>2.645</v>
      </c>
      <c r="K36" s="122" t="n">
        <v>2.545</v>
      </c>
      <c r="L36" s="122" t="n">
        <v>2.795</v>
      </c>
      <c r="M36" s="122" t="n">
        <v>2.61</v>
      </c>
      <c r="N36" s="122" t="n">
        <v>2.6153</v>
      </c>
      <c r="O36" s="122" t="n">
        <v>2.38</v>
      </c>
      <c r="P36" s="122" t="n">
        <v>2.885</v>
      </c>
      <c r="Q36" s="122" t="n">
        <v>2.625</v>
      </c>
      <c r="R36" s="122" t="n">
        <v>2.72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37194</v>
      </c>
      <c r="E37" s="122" t="n">
        <v>3.2</v>
      </c>
      <c r="F37" s="122" t="n">
        <v>3.22</v>
      </c>
      <c r="G37" s="122" t="n">
        <v>2.96</v>
      </c>
      <c r="H37" s="122" t="n">
        <v>3.07</v>
      </c>
      <c r="I37" s="122" t="n">
        <v>2.71</v>
      </c>
      <c r="J37" s="122" t="n">
        <v>2.865</v>
      </c>
      <c r="K37" s="122" t="n">
        <v>2.84</v>
      </c>
      <c r="L37" s="122" t="n">
        <v>2.985</v>
      </c>
      <c r="M37" s="122" t="n">
        <v>2.88</v>
      </c>
      <c r="N37" s="122" t="n">
        <v>2.6</v>
      </c>
      <c r="O37" s="122" t="n">
        <v>2.64</v>
      </c>
      <c r="P37" s="122" t="n">
        <v>3.11</v>
      </c>
      <c r="Q37" s="122" t="n">
        <v>2.98</v>
      </c>
      <c r="R37" s="122" t="n">
        <v>2.915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37195</v>
      </c>
      <c r="E38" s="122" t="n">
        <v>3.26</v>
      </c>
      <c r="F38" s="122" t="n">
        <v>3.21</v>
      </c>
      <c r="G38" s="122" t="n">
        <v>2.86</v>
      </c>
      <c r="H38" s="122" t="n">
        <v>3.11</v>
      </c>
      <c r="I38" s="122" t="n">
        <v>2.73</v>
      </c>
      <c r="J38" s="122" t="n">
        <v>2.91</v>
      </c>
      <c r="K38" s="122" t="n">
        <v>2.91</v>
      </c>
      <c r="L38" s="122" t="n">
        <v>3.04</v>
      </c>
      <c r="M38" s="122" t="n">
        <v>2.91</v>
      </c>
      <c r="N38" s="122" t="n">
        <v>2.728</v>
      </c>
      <c r="O38" s="122" t="n">
        <v>2.45</v>
      </c>
      <c r="P38" s="122" t="n">
        <v>3.11</v>
      </c>
      <c r="Q38" s="122" t="n">
        <v>3.16</v>
      </c>
      <c r="R38" s="122" t="n">
        <v>2.95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37196</v>
      </c>
      <c r="E39" s="122" t="n">
        <v>3.2095</v>
      </c>
      <c r="F39" s="122" t="n">
        <v>3.052</v>
      </c>
      <c r="G39" s="122" t="n">
        <v>2.917</v>
      </c>
      <c r="H39" s="122" t="n">
        <v>2.912</v>
      </c>
      <c r="I39" s="122" t="n">
        <v>2.602</v>
      </c>
      <c r="J39" s="122" t="n">
        <v>3.111</v>
      </c>
      <c r="K39" s="122" t="n">
        <v>2.697</v>
      </c>
      <c r="L39" s="122" t="n">
        <v>2.9</v>
      </c>
      <c r="M39" s="122" t="n">
        <v>2.982</v>
      </c>
      <c r="N39" s="122" t="n">
        <v>2.728</v>
      </c>
      <c r="O39" s="122" t="n">
        <v>2.542</v>
      </c>
      <c r="P39" s="122" t="n">
        <v>3.0795</v>
      </c>
      <c r="Q39" s="122" t="n">
        <v>3.147</v>
      </c>
      <c r="R39" s="122" t="n">
        <v>2.8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37197</v>
      </c>
      <c r="E40" s="122" t="n">
        <v>3.2095</v>
      </c>
      <c r="F40" s="122" t="n">
        <v>3.052</v>
      </c>
      <c r="G40" s="122" t="n">
        <v>2.917</v>
      </c>
      <c r="H40" s="122" t="n">
        <v>2.912</v>
      </c>
      <c r="I40" s="122" t="n">
        <v>2.602</v>
      </c>
      <c r="J40" s="122" t="n">
        <v>3.111</v>
      </c>
      <c r="K40" s="122" t="n">
        <v>2.697</v>
      </c>
      <c r="L40" s="122" t="n">
        <v>2.9</v>
      </c>
      <c r="M40" s="122" t="n">
        <v>2.982</v>
      </c>
      <c r="N40" s="122" t="n">
        <v>2.728</v>
      </c>
      <c r="O40" s="122" t="n">
        <v>2.542</v>
      </c>
      <c r="P40" s="122" t="n">
        <v>3.0795</v>
      </c>
      <c r="Q40" s="122" t="n">
        <v>3.147</v>
      </c>
      <c r="R40" s="122" t="n">
        <v>2.8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37198</v>
      </c>
      <c r="E41" s="122" t="n">
        <v>3.2095</v>
      </c>
      <c r="F41" s="122" t="n">
        <v>3.052</v>
      </c>
      <c r="G41" s="122" t="n">
        <v>2.917</v>
      </c>
      <c r="H41" s="122" t="n">
        <v>2.912</v>
      </c>
      <c r="I41" s="122" t="n">
        <v>2.602</v>
      </c>
      <c r="J41" s="122" t="n">
        <v>3.111</v>
      </c>
      <c r="K41" s="122" t="n">
        <v>2.697</v>
      </c>
      <c r="L41" s="122" t="n">
        <v>2.9</v>
      </c>
      <c r="M41" s="122" t="n">
        <v>2.982</v>
      </c>
      <c r="N41" s="122" t="n">
        <v>2.728</v>
      </c>
      <c r="O41" s="122" t="n">
        <v>2.542</v>
      </c>
      <c r="P41" s="122" t="n">
        <v>3.0795</v>
      </c>
      <c r="Q41" s="122" t="n">
        <v>3.147</v>
      </c>
      <c r="R41" s="122" t="n">
        <v>2.8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37199</v>
      </c>
      <c r="E42" s="122" t="n">
        <v>3.2095</v>
      </c>
      <c r="F42" s="122" t="n">
        <v>3.052</v>
      </c>
      <c r="G42" s="122" t="n">
        <v>2.917</v>
      </c>
      <c r="H42" s="122" t="n">
        <v>2.912</v>
      </c>
      <c r="I42" s="122" t="n">
        <v>2.602</v>
      </c>
      <c r="J42" s="122" t="n">
        <v>3.111</v>
      </c>
      <c r="K42" s="122" t="n">
        <v>2.697</v>
      </c>
      <c r="L42" s="122" t="n">
        <v>2.9</v>
      </c>
      <c r="M42" s="122" t="n">
        <v>2.982</v>
      </c>
      <c r="N42" s="122" t="n">
        <v>2.728</v>
      </c>
      <c r="O42" s="122" t="n">
        <v>2.542</v>
      </c>
      <c r="P42" s="122" t="n">
        <v>3.0795</v>
      </c>
      <c r="Q42" s="122" t="n">
        <v>3.147</v>
      </c>
      <c r="R42" s="122" t="n">
        <v>2.8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37200</v>
      </c>
      <c r="E43" s="122" t="n">
        <v>3.2095</v>
      </c>
      <c r="F43" s="122" t="n">
        <v>3.052</v>
      </c>
      <c r="G43" s="122" t="n">
        <v>2.917</v>
      </c>
      <c r="H43" s="122" t="n">
        <v>2.912</v>
      </c>
      <c r="I43" s="122" t="n">
        <v>2.602</v>
      </c>
      <c r="J43" s="122" t="n">
        <v>3.111</v>
      </c>
      <c r="K43" s="122" t="n">
        <v>2.697</v>
      </c>
      <c r="L43" s="122" t="n">
        <v>2.9</v>
      </c>
      <c r="M43" s="122" t="n">
        <v>2.982</v>
      </c>
      <c r="N43" s="122" t="n">
        <v>2.728</v>
      </c>
      <c r="O43" s="122" t="n">
        <v>2.542</v>
      </c>
      <c r="P43" s="122" t="n">
        <v>3.0795</v>
      </c>
      <c r="Q43" s="122" t="n">
        <v>3.147</v>
      </c>
      <c r="R43" s="122" t="n">
        <v>2.8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37201</v>
      </c>
      <c r="E44" s="122" t="n">
        <v>3.2095</v>
      </c>
      <c r="F44" s="122" t="n">
        <v>3.052</v>
      </c>
      <c r="G44" s="122" t="n">
        <v>2.917</v>
      </c>
      <c r="H44" s="122" t="n">
        <v>2.912</v>
      </c>
      <c r="I44" s="122" t="n">
        <v>2.602</v>
      </c>
      <c r="J44" s="122" t="n">
        <v>3.111</v>
      </c>
      <c r="K44" s="122" t="n">
        <v>2.697</v>
      </c>
      <c r="L44" s="122" t="n">
        <v>2.9</v>
      </c>
      <c r="M44" s="122" t="n">
        <v>2.982</v>
      </c>
      <c r="N44" s="122" t="n">
        <v>2.728</v>
      </c>
      <c r="O44" s="122" t="n">
        <v>2.542</v>
      </c>
      <c r="P44" s="122" t="n">
        <v>3.0795</v>
      </c>
      <c r="Q44" s="122" t="n">
        <v>3.147</v>
      </c>
      <c r="R44" s="122" t="n">
        <v>2.8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37202</v>
      </c>
      <c r="E45" s="122" t="n">
        <v>3.2095</v>
      </c>
      <c r="F45" s="122" t="n">
        <v>3.052</v>
      </c>
      <c r="G45" s="122" t="n">
        <v>2.917</v>
      </c>
      <c r="H45" s="122" t="n">
        <v>2.912</v>
      </c>
      <c r="I45" s="122" t="n">
        <v>2.602</v>
      </c>
      <c r="J45" s="122" t="n">
        <v>3.111</v>
      </c>
      <c r="K45" s="122" t="n">
        <v>2.697</v>
      </c>
      <c r="L45" s="122" t="n">
        <v>2.9</v>
      </c>
      <c r="M45" s="122" t="n">
        <v>2.982</v>
      </c>
      <c r="N45" s="122" t="n">
        <v>2.728</v>
      </c>
      <c r="O45" s="122" t="n">
        <v>2.542</v>
      </c>
      <c r="P45" s="122" t="n">
        <v>3.0795</v>
      </c>
      <c r="Q45" s="122" t="n">
        <v>3.147</v>
      </c>
      <c r="R45" s="122" t="n">
        <v>2.8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37203</v>
      </c>
      <c r="E46" s="122" t="n">
        <v>3.2095</v>
      </c>
      <c r="F46" s="122" t="n">
        <v>3.052</v>
      </c>
      <c r="G46" s="122" t="n">
        <v>2.917</v>
      </c>
      <c r="H46" s="122" t="n">
        <v>2.912</v>
      </c>
      <c r="I46" s="122" t="n">
        <v>2.602</v>
      </c>
      <c r="J46" s="122" t="n">
        <v>3.111</v>
      </c>
      <c r="K46" s="122" t="n">
        <v>2.697</v>
      </c>
      <c r="L46" s="122" t="n">
        <v>2.9</v>
      </c>
      <c r="M46" s="122" t="n">
        <v>2.982</v>
      </c>
      <c r="N46" s="122" t="n">
        <v>2.728</v>
      </c>
      <c r="O46" s="122" t="n">
        <v>2.542</v>
      </c>
      <c r="P46" s="122" t="n">
        <v>3.0795</v>
      </c>
      <c r="Q46" s="122" t="n">
        <v>3.147</v>
      </c>
      <c r="R46" s="122" t="n">
        <v>2.8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37204</v>
      </c>
      <c r="E47" s="122" t="n">
        <v>3.2095</v>
      </c>
      <c r="F47" s="122" t="n">
        <v>3.052</v>
      </c>
      <c r="G47" s="122" t="n">
        <v>2.917</v>
      </c>
      <c r="H47" s="122" t="n">
        <v>2.912</v>
      </c>
      <c r="I47" s="122" t="n">
        <v>2.602</v>
      </c>
      <c r="J47" s="122" t="n">
        <v>3.111</v>
      </c>
      <c r="K47" s="122" t="n">
        <v>2.697</v>
      </c>
      <c r="L47" s="122" t="n">
        <v>2.9</v>
      </c>
      <c r="M47" s="122" t="n">
        <v>2.982</v>
      </c>
      <c r="N47" s="122" t="n">
        <v>2.728</v>
      </c>
      <c r="O47" s="122" t="n">
        <v>2.542</v>
      </c>
      <c r="P47" s="122" t="n">
        <v>3.0795</v>
      </c>
      <c r="Q47" s="122" t="n">
        <v>3.147</v>
      </c>
      <c r="R47" s="122" t="n">
        <v>2.8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37205</v>
      </c>
      <c r="E48" s="122" t="n">
        <v>3.2095</v>
      </c>
      <c r="F48" s="122" t="n">
        <v>3.052</v>
      </c>
      <c r="G48" s="122" t="n">
        <v>2.917</v>
      </c>
      <c r="H48" s="122" t="n">
        <v>2.912</v>
      </c>
      <c r="I48" s="122" t="n">
        <v>2.602</v>
      </c>
      <c r="J48" s="122" t="n">
        <v>3.111</v>
      </c>
      <c r="K48" s="122" t="n">
        <v>2.697</v>
      </c>
      <c r="L48" s="122" t="n">
        <v>2.9</v>
      </c>
      <c r="M48" s="122" t="n">
        <v>2.982</v>
      </c>
      <c r="N48" s="122" t="n">
        <v>2.728</v>
      </c>
      <c r="O48" s="122" t="n">
        <v>2.542</v>
      </c>
      <c r="P48" s="122" t="n">
        <v>3.0795</v>
      </c>
      <c r="Q48" s="122" t="n">
        <v>3.147</v>
      </c>
      <c r="R48" s="122" t="n">
        <v>2.8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37206</v>
      </c>
      <c r="E49" s="122" t="n">
        <v>3.2095</v>
      </c>
      <c r="F49" s="122" t="n">
        <v>3.052</v>
      </c>
      <c r="G49" s="122" t="n">
        <v>2.917</v>
      </c>
      <c r="H49" s="122" t="n">
        <v>2.912</v>
      </c>
      <c r="I49" s="122" t="n">
        <v>2.602</v>
      </c>
      <c r="J49" s="122" t="n">
        <v>3.111</v>
      </c>
      <c r="K49" s="122" t="n">
        <v>2.697</v>
      </c>
      <c r="L49" s="122" t="n">
        <v>2.9</v>
      </c>
      <c r="M49" s="122" t="n">
        <v>2.982</v>
      </c>
      <c r="N49" s="122" t="n">
        <v>2.728</v>
      </c>
      <c r="O49" s="122" t="n">
        <v>2.542</v>
      </c>
      <c r="P49" s="122" t="n">
        <v>3.0795</v>
      </c>
      <c r="Q49" s="122" t="n">
        <v>3.147</v>
      </c>
      <c r="R49" s="122" t="n">
        <v>2.8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37207</v>
      </c>
      <c r="E50" s="122" t="n">
        <v>3.2095</v>
      </c>
      <c r="F50" s="122" t="n">
        <v>3.052</v>
      </c>
      <c r="G50" s="122" t="n">
        <v>2.917</v>
      </c>
      <c r="H50" s="122" t="n">
        <v>2.912</v>
      </c>
      <c r="I50" s="122" t="n">
        <v>2.602</v>
      </c>
      <c r="J50" s="122" t="n">
        <v>3.111</v>
      </c>
      <c r="K50" s="122" t="n">
        <v>2.697</v>
      </c>
      <c r="L50" s="122" t="n">
        <v>2.9</v>
      </c>
      <c r="M50" s="122" t="n">
        <v>2.982</v>
      </c>
      <c r="N50" s="122" t="n">
        <v>2.728</v>
      </c>
      <c r="O50" s="122" t="n">
        <v>2.542</v>
      </c>
      <c r="P50" s="122" t="n">
        <v>3.0795</v>
      </c>
      <c r="Q50" s="122" t="n">
        <v>3.147</v>
      </c>
      <c r="R50" s="122" t="n">
        <v>2.8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37208</v>
      </c>
      <c r="E51" s="122" t="n">
        <v>3.2095</v>
      </c>
      <c r="F51" s="122" t="n">
        <v>3.052</v>
      </c>
      <c r="G51" s="122" t="n">
        <v>2.917</v>
      </c>
      <c r="H51" s="122" t="n">
        <v>2.912</v>
      </c>
      <c r="I51" s="122" t="n">
        <v>2.602</v>
      </c>
      <c r="J51" s="122" t="n">
        <v>3.111</v>
      </c>
      <c r="K51" s="122" t="n">
        <v>2.697</v>
      </c>
      <c r="L51" s="122" t="n">
        <v>2.9</v>
      </c>
      <c r="M51" s="122" t="n">
        <v>2.982</v>
      </c>
      <c r="N51" s="122" t="n">
        <v>2.728</v>
      </c>
      <c r="O51" s="122" t="n">
        <v>2.542</v>
      </c>
      <c r="P51" s="122" t="n">
        <v>3.0795</v>
      </c>
      <c r="Q51" s="122" t="n">
        <v>3.147</v>
      </c>
      <c r="R51" s="122" t="n">
        <v>2.8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37209</v>
      </c>
      <c r="E52" s="122" t="n">
        <v>3.2095</v>
      </c>
      <c r="F52" s="122" t="n">
        <v>3.052</v>
      </c>
      <c r="G52" s="122" t="n">
        <v>2.917</v>
      </c>
      <c r="H52" s="122" t="n">
        <v>2.912</v>
      </c>
      <c r="I52" s="122" t="n">
        <v>2.602</v>
      </c>
      <c r="J52" s="122" t="n">
        <v>3.111</v>
      </c>
      <c r="K52" s="122" t="n">
        <v>2.697</v>
      </c>
      <c r="L52" s="122" t="n">
        <v>2.9</v>
      </c>
      <c r="M52" s="122" t="n">
        <v>2.982</v>
      </c>
      <c r="N52" s="122" t="n">
        <v>2.728</v>
      </c>
      <c r="O52" s="122" t="n">
        <v>2.542</v>
      </c>
      <c r="P52" s="122" t="n">
        <v>3.0795</v>
      </c>
      <c r="Q52" s="122" t="n">
        <v>3.147</v>
      </c>
      <c r="R52" s="122" t="n">
        <v>2.8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37210</v>
      </c>
      <c r="E53" s="122" t="n">
        <v>3.2095</v>
      </c>
      <c r="F53" s="122" t="n">
        <v>3.052</v>
      </c>
      <c r="G53" s="122" t="n">
        <v>2.917</v>
      </c>
      <c r="H53" s="122" t="n">
        <v>2.912</v>
      </c>
      <c r="I53" s="122" t="n">
        <v>2.602</v>
      </c>
      <c r="J53" s="122" t="n">
        <v>3.111</v>
      </c>
      <c r="K53" s="122" t="n">
        <v>2.697</v>
      </c>
      <c r="L53" s="122" t="n">
        <v>2.9</v>
      </c>
      <c r="M53" s="122" t="n">
        <v>2.982</v>
      </c>
      <c r="N53" s="122" t="n">
        <v>2.728</v>
      </c>
      <c r="O53" s="122" t="n">
        <v>2.542</v>
      </c>
      <c r="P53" s="122" t="n">
        <v>3.0795</v>
      </c>
      <c r="Q53" s="122" t="n">
        <v>3.147</v>
      </c>
      <c r="R53" s="122" t="n">
        <v>2.8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37211</v>
      </c>
      <c r="E54" s="122" t="n">
        <v>3.2095</v>
      </c>
      <c r="F54" s="122" t="n">
        <v>3.052</v>
      </c>
      <c r="G54" s="122" t="n">
        <v>2.917</v>
      </c>
      <c r="H54" s="122" t="n">
        <v>2.912</v>
      </c>
      <c r="I54" s="122" t="n">
        <v>2.602</v>
      </c>
      <c r="J54" s="122" t="n">
        <v>3.111</v>
      </c>
      <c r="K54" s="122" t="n">
        <v>2.697</v>
      </c>
      <c r="L54" s="122" t="n">
        <v>2.9</v>
      </c>
      <c r="M54" s="122" t="n">
        <v>2.982</v>
      </c>
      <c r="N54" s="122" t="n">
        <v>2.728</v>
      </c>
      <c r="O54" s="122" t="n">
        <v>2.542</v>
      </c>
      <c r="P54" s="122" t="n">
        <v>3.0795</v>
      </c>
      <c r="Q54" s="122" t="n">
        <v>3.147</v>
      </c>
      <c r="R54" s="122" t="n">
        <v>2.8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37212</v>
      </c>
      <c r="E55" s="122" t="n">
        <v>3.2095</v>
      </c>
      <c r="F55" s="122" t="n">
        <v>3.052</v>
      </c>
      <c r="G55" s="122" t="n">
        <v>2.917</v>
      </c>
      <c r="H55" s="122" t="n">
        <v>2.912</v>
      </c>
      <c r="I55" s="122" t="n">
        <v>2.602</v>
      </c>
      <c r="J55" s="122" t="n">
        <v>3.111</v>
      </c>
      <c r="K55" s="122" t="n">
        <v>2.697</v>
      </c>
      <c r="L55" s="122" t="n">
        <v>2.9</v>
      </c>
      <c r="M55" s="122" t="n">
        <v>2.982</v>
      </c>
      <c r="N55" s="122" t="n">
        <v>2.728</v>
      </c>
      <c r="O55" s="122" t="n">
        <v>2.542</v>
      </c>
      <c r="P55" s="122" t="n">
        <v>3.0795</v>
      </c>
      <c r="Q55" s="122" t="n">
        <v>3.147</v>
      </c>
      <c r="R55" s="122" t="n">
        <v>2.8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37213</v>
      </c>
      <c r="E56" s="122" t="n">
        <v>3.2095</v>
      </c>
      <c r="F56" s="122" t="n">
        <v>3.052</v>
      </c>
      <c r="G56" s="122" t="n">
        <v>2.917</v>
      </c>
      <c r="H56" s="122" t="n">
        <v>2.912</v>
      </c>
      <c r="I56" s="122" t="n">
        <v>2.602</v>
      </c>
      <c r="J56" s="122" t="n">
        <v>3.111</v>
      </c>
      <c r="K56" s="122" t="n">
        <v>2.697</v>
      </c>
      <c r="L56" s="122" t="n">
        <v>2.9</v>
      </c>
      <c r="M56" s="122" t="n">
        <v>2.982</v>
      </c>
      <c r="N56" s="122" t="n">
        <v>2.728</v>
      </c>
      <c r="O56" s="122" t="n">
        <v>2.542</v>
      </c>
      <c r="P56" s="122" t="n">
        <v>3.0795</v>
      </c>
      <c r="Q56" s="122" t="n">
        <v>3.147</v>
      </c>
      <c r="R56" s="122" t="n">
        <v>2.8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37214</v>
      </c>
      <c r="E57" s="122" t="n">
        <v>3.2095</v>
      </c>
      <c r="F57" s="122" t="n">
        <v>3.052</v>
      </c>
      <c r="G57" s="122" t="n">
        <v>2.917</v>
      </c>
      <c r="H57" s="122" t="n">
        <v>2.912</v>
      </c>
      <c r="I57" s="122" t="n">
        <v>2.602</v>
      </c>
      <c r="J57" s="122" t="n">
        <v>3.111</v>
      </c>
      <c r="K57" s="122" t="n">
        <v>2.697</v>
      </c>
      <c r="L57" s="122" t="n">
        <v>2.9</v>
      </c>
      <c r="M57" s="122" t="n">
        <v>2.982</v>
      </c>
      <c r="N57" s="122" t="n">
        <v>2.728</v>
      </c>
      <c r="O57" s="122" t="n">
        <v>2.542</v>
      </c>
      <c r="P57" s="122" t="n">
        <v>3.0795</v>
      </c>
      <c r="Q57" s="122" t="n">
        <v>3.147</v>
      </c>
      <c r="R57" s="122" t="n">
        <v>2.8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37215</v>
      </c>
      <c r="E58" s="122" t="n">
        <v>3.2095</v>
      </c>
      <c r="F58" s="122" t="n">
        <v>3.052</v>
      </c>
      <c r="G58" s="122" t="n">
        <v>2.917</v>
      </c>
      <c r="H58" s="122" t="n">
        <v>2.912</v>
      </c>
      <c r="I58" s="122" t="n">
        <v>2.602</v>
      </c>
      <c r="J58" s="122" t="n">
        <v>3.111</v>
      </c>
      <c r="K58" s="122" t="n">
        <v>2.697</v>
      </c>
      <c r="L58" s="122" t="n">
        <v>2.9</v>
      </c>
      <c r="M58" s="122" t="n">
        <v>2.982</v>
      </c>
      <c r="N58" s="122" t="n">
        <v>2.728</v>
      </c>
      <c r="O58" s="122" t="n">
        <v>2.542</v>
      </c>
      <c r="P58" s="122" t="n">
        <v>3.0795</v>
      </c>
      <c r="Q58" s="122" t="n">
        <v>3.147</v>
      </c>
      <c r="R58" s="122" t="n">
        <v>2.8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37216</v>
      </c>
      <c r="E59" s="122" t="n">
        <v>3.2095</v>
      </c>
      <c r="F59" s="122" t="n">
        <v>3.052</v>
      </c>
      <c r="G59" s="122" t="n">
        <v>2.917</v>
      </c>
      <c r="H59" s="122" t="n">
        <v>2.912</v>
      </c>
      <c r="I59" s="122" t="n">
        <v>2.602</v>
      </c>
      <c r="J59" s="122" t="n">
        <v>3.111</v>
      </c>
      <c r="K59" s="122" t="n">
        <v>2.697</v>
      </c>
      <c r="L59" s="122" t="n">
        <v>2.9</v>
      </c>
      <c r="M59" s="122" t="n">
        <v>2.982</v>
      </c>
      <c r="N59" s="122" t="n">
        <v>2.728</v>
      </c>
      <c r="O59" s="122" t="n">
        <v>2.542</v>
      </c>
      <c r="P59" s="122" t="n">
        <v>3.0795</v>
      </c>
      <c r="Q59" s="122" t="n">
        <v>3.147</v>
      </c>
      <c r="R59" s="122" t="n">
        <v>2.8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37217</v>
      </c>
      <c r="E60" s="122" t="n">
        <v>3.2095</v>
      </c>
      <c r="F60" s="122" t="n">
        <v>3.052</v>
      </c>
      <c r="G60" s="122" t="n">
        <v>2.917</v>
      </c>
      <c r="H60" s="122" t="n">
        <v>2.912</v>
      </c>
      <c r="I60" s="122" t="n">
        <v>2.602</v>
      </c>
      <c r="J60" s="122" t="n">
        <v>3.111</v>
      </c>
      <c r="K60" s="122" t="n">
        <v>2.697</v>
      </c>
      <c r="L60" s="122" t="n">
        <v>2.9</v>
      </c>
      <c r="M60" s="122" t="n">
        <v>2.982</v>
      </c>
      <c r="N60" s="122" t="n">
        <v>2.728</v>
      </c>
      <c r="O60" s="122" t="n">
        <v>2.542</v>
      </c>
      <c r="P60" s="122" t="n">
        <v>3.0795</v>
      </c>
      <c r="Q60" s="122" t="n">
        <v>3.147</v>
      </c>
      <c r="R60" s="122" t="n">
        <v>2.8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37218</v>
      </c>
      <c r="E61" s="122" t="n">
        <v>3.2095</v>
      </c>
      <c r="F61" s="122" t="n">
        <v>3.052</v>
      </c>
      <c r="G61" s="122" t="n">
        <v>2.917</v>
      </c>
      <c r="H61" s="122" t="n">
        <v>2.912</v>
      </c>
      <c r="I61" s="122" t="n">
        <v>2.602</v>
      </c>
      <c r="J61" s="122" t="n">
        <v>3.111</v>
      </c>
      <c r="K61" s="122" t="n">
        <v>2.697</v>
      </c>
      <c r="L61" s="122" t="n">
        <v>2.9</v>
      </c>
      <c r="M61" s="122" t="n">
        <v>2.982</v>
      </c>
      <c r="N61" s="122" t="n">
        <v>2.728</v>
      </c>
      <c r="O61" s="122" t="n">
        <v>2.542</v>
      </c>
      <c r="P61" s="122" t="n">
        <v>3.0795</v>
      </c>
      <c r="Q61" s="122" t="n">
        <v>3.147</v>
      </c>
      <c r="R61" s="122" t="n">
        <v>2.8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37219</v>
      </c>
      <c r="E62" s="122" t="n">
        <v>3.2095</v>
      </c>
      <c r="F62" s="122" t="n">
        <v>3.052</v>
      </c>
      <c r="G62" s="122" t="n">
        <v>2.917</v>
      </c>
      <c r="H62" s="122" t="n">
        <v>2.912</v>
      </c>
      <c r="I62" s="122" t="n">
        <v>2.602</v>
      </c>
      <c r="J62" s="122" t="n">
        <v>3.111</v>
      </c>
      <c r="K62" s="122" t="n">
        <v>2.697</v>
      </c>
      <c r="L62" s="122" t="n">
        <v>2.9</v>
      </c>
      <c r="M62" s="122" t="n">
        <v>2.982</v>
      </c>
      <c r="N62" s="122" t="n">
        <v>2.728</v>
      </c>
      <c r="O62" s="122" t="n">
        <v>2.542</v>
      </c>
      <c r="P62" s="122" t="n">
        <v>3.0795</v>
      </c>
      <c r="Q62" s="122" t="n">
        <v>3.147</v>
      </c>
      <c r="R62" s="122" t="n">
        <v>2.8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37220</v>
      </c>
      <c r="E63" s="122" t="n">
        <v>3.2095</v>
      </c>
      <c r="F63" s="122" t="n">
        <v>3.052</v>
      </c>
      <c r="G63" s="122" t="n">
        <v>2.917</v>
      </c>
      <c r="H63" s="122" t="n">
        <v>2.912</v>
      </c>
      <c r="I63" s="122" t="n">
        <v>2.602</v>
      </c>
      <c r="J63" s="122" t="n">
        <v>3.111</v>
      </c>
      <c r="K63" s="122" t="n">
        <v>2.697</v>
      </c>
      <c r="L63" s="122" t="n">
        <v>2.9</v>
      </c>
      <c r="M63" s="122" t="n">
        <v>2.982</v>
      </c>
      <c r="N63" s="122" t="n">
        <v>2.728</v>
      </c>
      <c r="O63" s="122" t="n">
        <v>2.542</v>
      </c>
      <c r="P63" s="122" t="n">
        <v>3.0795</v>
      </c>
      <c r="Q63" s="122" t="n">
        <v>3.147</v>
      </c>
      <c r="R63" s="122" t="n">
        <v>2.8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37221</v>
      </c>
      <c r="E64" s="122" t="n">
        <v>3.2095</v>
      </c>
      <c r="F64" s="122" t="n">
        <v>3.052</v>
      </c>
      <c r="G64" s="122" t="n">
        <v>2.917</v>
      </c>
      <c r="H64" s="122" t="n">
        <v>2.912</v>
      </c>
      <c r="I64" s="122" t="n">
        <v>2.602</v>
      </c>
      <c r="J64" s="122" t="n">
        <v>3.111</v>
      </c>
      <c r="K64" s="122" t="n">
        <v>2.697</v>
      </c>
      <c r="L64" s="122" t="n">
        <v>2.9</v>
      </c>
      <c r="M64" s="122" t="n">
        <v>2.982</v>
      </c>
      <c r="N64" s="122" t="n">
        <v>2.728</v>
      </c>
      <c r="O64" s="122" t="n">
        <v>2.542</v>
      </c>
      <c r="P64" s="122" t="n">
        <v>3.0795</v>
      </c>
      <c r="Q64" s="122" t="n">
        <v>3.147</v>
      </c>
      <c r="R64" s="122" t="n">
        <v>2.8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37222</v>
      </c>
      <c r="E65" s="122" t="n">
        <v>3.2095</v>
      </c>
      <c r="F65" s="122" t="n">
        <v>3.052</v>
      </c>
      <c r="G65" s="122" t="n">
        <v>2.917</v>
      </c>
      <c r="H65" s="122" t="n">
        <v>2.912</v>
      </c>
      <c r="I65" s="122" t="n">
        <v>2.602</v>
      </c>
      <c r="J65" s="122" t="n">
        <v>3.111</v>
      </c>
      <c r="K65" s="122" t="n">
        <v>2.697</v>
      </c>
      <c r="L65" s="122" t="n">
        <v>2.9</v>
      </c>
      <c r="M65" s="122" t="n">
        <v>2.982</v>
      </c>
      <c r="N65" s="122" t="n">
        <v>2.728</v>
      </c>
      <c r="O65" s="122" t="n">
        <v>2.542</v>
      </c>
      <c r="P65" s="122" t="n">
        <v>3.0795</v>
      </c>
      <c r="Q65" s="122" t="n">
        <v>3.147</v>
      </c>
      <c r="R65" s="122" t="n">
        <v>2.8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37223</v>
      </c>
      <c r="E66" s="122" t="n">
        <v>3.2095</v>
      </c>
      <c r="F66" s="122" t="n">
        <v>3.052</v>
      </c>
      <c r="G66" s="122" t="n">
        <v>2.917</v>
      </c>
      <c r="H66" s="122" t="n">
        <v>2.912</v>
      </c>
      <c r="I66" s="122" t="n">
        <v>2.602</v>
      </c>
      <c r="J66" s="122" t="n">
        <v>3.111</v>
      </c>
      <c r="K66" s="122" t="n">
        <v>2.697</v>
      </c>
      <c r="L66" s="122" t="n">
        <v>2.9</v>
      </c>
      <c r="M66" s="122" t="n">
        <v>2.982</v>
      </c>
      <c r="N66" s="122" t="n">
        <v>2.728</v>
      </c>
      <c r="O66" s="122" t="n">
        <v>2.542</v>
      </c>
      <c r="P66" s="122" t="n">
        <v>3.0795</v>
      </c>
      <c r="Q66" s="122" t="n">
        <v>3.147</v>
      </c>
      <c r="R66" s="122" t="n">
        <v>2.8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37224</v>
      </c>
      <c r="E67" s="122" t="n">
        <v>3.2095</v>
      </c>
      <c r="F67" s="122" t="n">
        <v>3.052</v>
      </c>
      <c r="G67" s="122" t="n">
        <v>2.917</v>
      </c>
      <c r="H67" s="122" t="n">
        <v>2.912</v>
      </c>
      <c r="I67" s="122" t="n">
        <v>2.602</v>
      </c>
      <c r="J67" s="122" t="n">
        <v>3.111</v>
      </c>
      <c r="K67" s="122" t="n">
        <v>2.697</v>
      </c>
      <c r="L67" s="122" t="n">
        <v>2.9</v>
      </c>
      <c r="M67" s="122" t="n">
        <v>2.982</v>
      </c>
      <c r="N67" s="122" t="n">
        <v>2.728</v>
      </c>
      <c r="O67" s="122" t="n">
        <v>2.542</v>
      </c>
      <c r="P67" s="122" t="n">
        <v>3.0795</v>
      </c>
      <c r="Q67" s="122" t="n">
        <v>3.147</v>
      </c>
      <c r="R67" s="122" t="n">
        <v>2.8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37225</v>
      </c>
      <c r="E68" s="122" t="n">
        <v>3.2095</v>
      </c>
      <c r="F68" s="122" t="n">
        <v>3.052</v>
      </c>
      <c r="G68" s="122" t="n">
        <v>2.917</v>
      </c>
      <c r="H68" s="122" t="n">
        <v>2.912</v>
      </c>
      <c r="I68" s="122" t="n">
        <v>2.602</v>
      </c>
      <c r="J68" s="122" t="n">
        <v>3.111</v>
      </c>
      <c r="K68" s="122" t="n">
        <v>2.697</v>
      </c>
      <c r="L68" s="122" t="n">
        <v>2.9</v>
      </c>
      <c r="M68" s="122" t="n">
        <v>2.982</v>
      </c>
      <c r="N68" s="122" t="n">
        <v>2.728</v>
      </c>
      <c r="O68" s="122" t="n">
        <v>2.542</v>
      </c>
      <c r="P68" s="122" t="n">
        <v>3.0795</v>
      </c>
      <c r="Q68" s="122" t="n">
        <v>3.147</v>
      </c>
      <c r="R68" s="122" t="n">
        <v>2.8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I14" activeCellId="0" sqref="I14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144</v>
      </c>
      <c r="B1" s="126" t="s">
        <v>145</v>
      </c>
      <c r="C1" s="128" t="s">
        <v>146</v>
      </c>
    </row>
    <row r="2" customFormat="false" ht="12" hidden="false" customHeight="false" outlineLevel="0" collapsed="false">
      <c r="A2" s="125" t="s">
        <v>147</v>
      </c>
      <c r="B2" s="126" t="s">
        <v>145</v>
      </c>
      <c r="C2" s="128" t="s">
        <v>148</v>
      </c>
    </row>
    <row r="3" customFormat="false" ht="12" hidden="false" customHeight="false" outlineLevel="0" collapsed="false">
      <c r="A3" s="125" t="s">
        <v>149</v>
      </c>
      <c r="B3" s="126" t="s">
        <v>150</v>
      </c>
      <c r="C3" s="128" t="s">
        <v>151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152</v>
      </c>
      <c r="B5" s="130" t="n">
        <f aca="false">CurveFetch!E2</f>
        <v>37193</v>
      </c>
      <c r="C5" s="128" t="s">
        <v>153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104</v>
      </c>
      <c r="C11" s="132" t="n">
        <f aca="false">EffDt</f>
        <v>37193</v>
      </c>
      <c r="D11" s="132" t="n">
        <f aca="false">EffDt</f>
        <v>37193</v>
      </c>
      <c r="E11" s="132" t="n">
        <f aca="false">EffDt</f>
        <v>37193</v>
      </c>
      <c r="F11" s="132" t="n">
        <f aca="false">EffDt</f>
        <v>37193</v>
      </c>
      <c r="G11" s="132" t="n">
        <f aca="false">EffDt</f>
        <v>37193</v>
      </c>
      <c r="H11" s="132" t="n">
        <f aca="false">EffDt</f>
        <v>37193</v>
      </c>
      <c r="I11" s="132" t="n">
        <f aca="false">EffDt</f>
        <v>37193</v>
      </c>
      <c r="J11" s="132" t="n">
        <f aca="false">EffDt</f>
        <v>37193</v>
      </c>
      <c r="K11" s="133" t="n">
        <f aca="false">EffDt</f>
        <v>37193</v>
      </c>
      <c r="L11" s="132" t="n">
        <f aca="false">EffDt</f>
        <v>37193</v>
      </c>
      <c r="M11" s="132" t="n">
        <f aca="false">EffDt</f>
        <v>37193</v>
      </c>
      <c r="N11" s="132" t="n">
        <f aca="false">EffDt</f>
        <v>37193</v>
      </c>
      <c r="O11" s="132" t="n">
        <f aca="false">EffDt</f>
        <v>37193</v>
      </c>
      <c r="P11" s="132" t="n">
        <f aca="false">EffDt</f>
        <v>37193</v>
      </c>
      <c r="Q11" s="132" t="n">
        <f aca="false">EffDt</f>
        <v>37193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105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106</v>
      </c>
      <c r="C14" s="125" t="s">
        <v>107</v>
      </c>
      <c r="D14" s="125" t="s">
        <v>107</v>
      </c>
      <c r="E14" s="125" t="s">
        <v>107</v>
      </c>
      <c r="F14" s="125" t="s">
        <v>107</v>
      </c>
      <c r="G14" s="125" t="s">
        <v>107</v>
      </c>
      <c r="H14" s="125" t="s">
        <v>107</v>
      </c>
      <c r="I14" s="125" t="s">
        <v>107</v>
      </c>
      <c r="J14" s="125" t="s">
        <v>107</v>
      </c>
      <c r="K14" s="127" t="s">
        <v>107</v>
      </c>
      <c r="L14" s="125" t="s">
        <v>107</v>
      </c>
      <c r="M14" s="125" t="s">
        <v>107</v>
      </c>
      <c r="N14" s="125" t="s">
        <v>107</v>
      </c>
      <c r="O14" s="125" t="s">
        <v>107</v>
      </c>
      <c r="P14" s="125" t="s">
        <v>107</v>
      </c>
      <c r="Q14" s="125" t="s">
        <v>107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109</v>
      </c>
      <c r="C15" s="125" t="s">
        <v>154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3.202</v>
      </c>
      <c r="D16" s="125" t="n">
        <v>0.0075</v>
      </c>
      <c r="E16" s="125" t="n">
        <v>-0.15</v>
      </c>
      <c r="F16" s="125" t="n">
        <v>-0.285</v>
      </c>
      <c r="G16" s="125" t="n">
        <v>-0.29</v>
      </c>
      <c r="H16" s="125" t="n">
        <v>-0.6</v>
      </c>
      <c r="I16" s="125" t="n">
        <v>-0.091</v>
      </c>
      <c r="J16" s="125" t="n">
        <v>-0.505</v>
      </c>
      <c r="K16" s="127" t="n">
        <v>-0.302</v>
      </c>
      <c r="L16" s="125" t="n">
        <v>-0.4</v>
      </c>
      <c r="M16" s="125" t="n">
        <v>-0.87651890439328</v>
      </c>
      <c r="N16" s="125" t="n">
        <v>-0.66</v>
      </c>
      <c r="O16" s="125" t="n">
        <v>-0.14</v>
      </c>
      <c r="P16" s="125" t="n">
        <v>-0.055</v>
      </c>
      <c r="Q16" s="125" t="n">
        <v>-0.402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3.339</v>
      </c>
      <c r="D17" s="125" t="n">
        <v>0.0075</v>
      </c>
      <c r="E17" s="125" t="n">
        <v>0.09</v>
      </c>
      <c r="F17" s="125" t="n">
        <v>-0.055</v>
      </c>
      <c r="G17" s="125" t="n">
        <v>-0.045</v>
      </c>
      <c r="H17" s="125" t="n">
        <v>-0.39</v>
      </c>
      <c r="I17" s="125" t="n">
        <v>0</v>
      </c>
      <c r="J17" s="125" t="n">
        <v>-0.335</v>
      </c>
      <c r="K17" s="127" t="n">
        <v>-0.14</v>
      </c>
      <c r="L17" s="125" t="n">
        <v>0.12</v>
      </c>
      <c r="M17" s="125" t="n">
        <v>-0.43</v>
      </c>
      <c r="N17" s="125" t="n">
        <v>-0.435</v>
      </c>
      <c r="O17" s="125" t="n">
        <v>-0.1425</v>
      </c>
      <c r="P17" s="125" t="n">
        <v>0.01</v>
      </c>
      <c r="Q17" s="125" t="n">
        <v>-0.205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3.464</v>
      </c>
      <c r="D18" s="125" t="n">
        <v>0.0075</v>
      </c>
      <c r="E18" s="125" t="n">
        <v>0.21</v>
      </c>
      <c r="F18" s="125" t="n">
        <v>0.015</v>
      </c>
      <c r="G18" s="125" t="n">
        <v>0.03</v>
      </c>
      <c r="H18" s="125" t="n">
        <v>-0.33</v>
      </c>
      <c r="I18" s="125" t="n">
        <v>-1.1355</v>
      </c>
      <c r="J18" s="125" t="n">
        <v>-0.265</v>
      </c>
      <c r="K18" s="127" t="n">
        <v>-0.145</v>
      </c>
      <c r="L18" s="125" t="n">
        <v>0.16</v>
      </c>
      <c r="M18" s="125" t="n">
        <v>-0.46</v>
      </c>
      <c r="N18" s="125" t="n">
        <v>-0.375</v>
      </c>
      <c r="O18" s="125" t="n">
        <v>-0.145</v>
      </c>
      <c r="P18" s="125" t="n">
        <v>0.145</v>
      </c>
      <c r="Q18" s="125" t="n">
        <v>-0.175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3.452</v>
      </c>
      <c r="D19" s="125" t="n">
        <v>0.0075</v>
      </c>
      <c r="E19" s="125" t="n">
        <v>0.14</v>
      </c>
      <c r="F19" s="125" t="n">
        <v>-0.055</v>
      </c>
      <c r="G19" s="125" t="n">
        <v>0.02</v>
      </c>
      <c r="H19" s="125" t="n">
        <v>-0.33</v>
      </c>
      <c r="I19" s="125" t="n">
        <v>0.3795</v>
      </c>
      <c r="J19" s="125" t="n">
        <v>-0.265</v>
      </c>
      <c r="K19" s="127" t="n">
        <v>-0.135</v>
      </c>
      <c r="L19" s="125" t="n">
        <v>-0.07</v>
      </c>
      <c r="M19" s="125" t="n">
        <v>-0.485</v>
      </c>
      <c r="N19" s="125" t="n">
        <v>-0.375</v>
      </c>
      <c r="O19" s="125" t="n">
        <v>-0.1375</v>
      </c>
      <c r="P19" s="125" t="n">
        <v>0.035</v>
      </c>
      <c r="Q19" s="125" t="n">
        <v>-0.17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3.389</v>
      </c>
      <c r="D20" s="125" t="n">
        <v>0.0075</v>
      </c>
      <c r="E20" s="125" t="n">
        <v>0.025</v>
      </c>
      <c r="F20" s="125" t="n">
        <v>-0.105</v>
      </c>
      <c r="G20" s="125" t="n">
        <v>-0.02</v>
      </c>
      <c r="H20" s="125" t="n">
        <v>-0.38</v>
      </c>
      <c r="I20" s="125" t="n">
        <v>-0.0855</v>
      </c>
      <c r="J20" s="125" t="n">
        <v>-0.305</v>
      </c>
      <c r="K20" s="127" t="n">
        <v>-0.13</v>
      </c>
      <c r="L20" s="125" t="n">
        <v>-0.33</v>
      </c>
      <c r="M20" s="125" t="n">
        <v>-0.505</v>
      </c>
      <c r="N20" s="125" t="n">
        <v>-0.425</v>
      </c>
      <c r="O20" s="125" t="n">
        <v>-0.135</v>
      </c>
      <c r="P20" s="125" t="n">
        <v>-0.075</v>
      </c>
      <c r="Q20" s="125" t="n">
        <v>-0.165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3.279</v>
      </c>
      <c r="D21" s="125" t="n">
        <v>0.0025</v>
      </c>
      <c r="E21" s="125" t="n">
        <v>0.09</v>
      </c>
      <c r="F21" s="125" t="n">
        <v>-0.13</v>
      </c>
      <c r="G21" s="125" t="n">
        <v>0.02</v>
      </c>
      <c r="H21" s="125" t="n">
        <v>-0.53</v>
      </c>
      <c r="I21" s="125" t="n">
        <v>-0.0015</v>
      </c>
      <c r="J21" s="125" t="n">
        <v>-0.35</v>
      </c>
      <c r="K21" s="127" t="n">
        <v>-0.12</v>
      </c>
      <c r="L21" s="125" t="n">
        <v>-0.31</v>
      </c>
      <c r="M21" s="125" t="n">
        <v>-0.505</v>
      </c>
      <c r="N21" s="125" t="n">
        <v>-0.63</v>
      </c>
      <c r="O21" s="125" t="n">
        <v>-0.14</v>
      </c>
      <c r="P21" s="125" t="n">
        <v>-0.12</v>
      </c>
      <c r="Q21" s="125" t="n">
        <v>-0.1525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3.309</v>
      </c>
      <c r="D22" s="125" t="n">
        <v>0.0025</v>
      </c>
      <c r="E22" s="125" t="n">
        <v>0.1</v>
      </c>
      <c r="F22" s="125" t="n">
        <v>-0.13</v>
      </c>
      <c r="G22" s="125" t="n">
        <v>0.05</v>
      </c>
      <c r="H22" s="125" t="n">
        <v>-0.53</v>
      </c>
      <c r="I22" s="125" t="n">
        <v>-0.2465</v>
      </c>
      <c r="J22" s="125" t="n">
        <v>-0.35</v>
      </c>
      <c r="K22" s="127" t="n">
        <v>-0.1125</v>
      </c>
      <c r="L22" s="125" t="n">
        <v>-0.31</v>
      </c>
      <c r="M22" s="125" t="n">
        <v>-0.505</v>
      </c>
      <c r="N22" s="125" t="n">
        <v>-0.63</v>
      </c>
      <c r="O22" s="125" t="n">
        <v>-0.14</v>
      </c>
      <c r="P22" s="125" t="n">
        <v>-0.095</v>
      </c>
      <c r="Q22" s="125" t="n">
        <v>-0.1475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3.344</v>
      </c>
      <c r="D23" s="125" t="n">
        <v>0.0025</v>
      </c>
      <c r="E23" s="125" t="n">
        <v>0.11</v>
      </c>
      <c r="F23" s="125" t="n">
        <v>-0.13</v>
      </c>
      <c r="G23" s="125" t="n">
        <v>0.105</v>
      </c>
      <c r="H23" s="125" t="n">
        <v>-0.53</v>
      </c>
      <c r="I23" s="125" t="n">
        <v>-0.6335</v>
      </c>
      <c r="J23" s="125" t="n">
        <v>-0.35</v>
      </c>
      <c r="K23" s="127" t="n">
        <v>-0.0975</v>
      </c>
      <c r="L23" s="125" t="n">
        <v>-0.31</v>
      </c>
      <c r="M23" s="125" t="n">
        <v>-0.505</v>
      </c>
      <c r="N23" s="125" t="n">
        <v>-0.63</v>
      </c>
      <c r="O23" s="125" t="n">
        <v>-0.14</v>
      </c>
      <c r="P23" s="125" t="n">
        <v>-0.09</v>
      </c>
      <c r="Q23" s="125" t="n">
        <v>-0.1375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3.379</v>
      </c>
      <c r="D24" s="125" t="n">
        <v>0.0025</v>
      </c>
      <c r="E24" s="125" t="n">
        <v>0.25</v>
      </c>
      <c r="F24" s="125" t="n">
        <v>-0.01</v>
      </c>
      <c r="G24" s="125" t="n">
        <v>0.21</v>
      </c>
      <c r="H24" s="125" t="n">
        <v>-0.53</v>
      </c>
      <c r="I24" s="125" t="n">
        <v>-0.3265</v>
      </c>
      <c r="J24" s="125" t="n">
        <v>-0.3</v>
      </c>
      <c r="K24" s="127" t="n">
        <v>-0.07</v>
      </c>
      <c r="L24" s="125" t="n">
        <v>-0.38</v>
      </c>
      <c r="M24" s="125" t="n">
        <v>-0.505</v>
      </c>
      <c r="N24" s="125" t="n">
        <v>-0.63</v>
      </c>
      <c r="O24" s="125" t="n">
        <v>-0.14</v>
      </c>
      <c r="P24" s="125" t="n">
        <v>0.055</v>
      </c>
      <c r="Q24" s="125" t="n">
        <v>-0.1125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3.414</v>
      </c>
      <c r="D25" s="125" t="n">
        <v>0.0025</v>
      </c>
      <c r="E25" s="125" t="n">
        <v>0.26</v>
      </c>
      <c r="F25" s="125" t="n">
        <v>-0.01</v>
      </c>
      <c r="G25" s="125" t="n">
        <v>0.225</v>
      </c>
      <c r="H25" s="125" t="n">
        <v>-0.53</v>
      </c>
      <c r="I25" s="125" t="n">
        <v>-0.6075</v>
      </c>
      <c r="J25" s="125" t="n">
        <v>-0.3</v>
      </c>
      <c r="K25" s="127" t="n">
        <v>-0.0625</v>
      </c>
      <c r="L25" s="125" t="n">
        <v>-0.38</v>
      </c>
      <c r="M25" s="125" t="n">
        <v>-0.505</v>
      </c>
      <c r="N25" s="125" t="n">
        <v>-0.63</v>
      </c>
      <c r="O25" s="125" t="n">
        <v>-0.14</v>
      </c>
      <c r="P25" s="125" t="n">
        <v>0.06</v>
      </c>
      <c r="Q25" s="125" t="n">
        <v>-0.105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3.414</v>
      </c>
      <c r="D26" s="125" t="n">
        <v>0.0025</v>
      </c>
      <c r="E26" s="125" t="n">
        <v>0.2</v>
      </c>
      <c r="F26" s="125" t="n">
        <v>-0.01</v>
      </c>
      <c r="G26" s="125" t="n">
        <v>0.21</v>
      </c>
      <c r="H26" s="125" t="n">
        <v>-0.53</v>
      </c>
      <c r="I26" s="125" t="n">
        <v>-1.0855</v>
      </c>
      <c r="J26" s="125" t="n">
        <v>-0.3</v>
      </c>
      <c r="K26" s="127" t="n">
        <v>-0.0725</v>
      </c>
      <c r="L26" s="125" t="n">
        <v>-0.38</v>
      </c>
      <c r="M26" s="125" t="n">
        <v>-0.505</v>
      </c>
      <c r="N26" s="125" t="n">
        <v>-0.63</v>
      </c>
      <c r="O26" s="125" t="n">
        <v>-0.14</v>
      </c>
      <c r="P26" s="125" t="n">
        <v>-0.01</v>
      </c>
      <c r="Q26" s="125" t="n">
        <v>-0.115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3.439</v>
      </c>
      <c r="D27" s="125" t="n">
        <v>0.0025</v>
      </c>
      <c r="E27" s="125" t="n">
        <v>0.14</v>
      </c>
      <c r="F27" s="125" t="n">
        <v>-0.04</v>
      </c>
      <c r="G27" s="125" t="n">
        <v>0.095</v>
      </c>
      <c r="H27" s="125" t="n">
        <v>-0.53</v>
      </c>
      <c r="I27" s="125" t="n">
        <v>-0.8995</v>
      </c>
      <c r="J27" s="125" t="n">
        <v>-0.32</v>
      </c>
      <c r="K27" s="127" t="n">
        <v>-0.12</v>
      </c>
      <c r="L27" s="125" t="n">
        <v>-0.235</v>
      </c>
      <c r="M27" s="125" t="n">
        <v>-0.505</v>
      </c>
      <c r="N27" s="125" t="n">
        <v>-0.63</v>
      </c>
      <c r="O27" s="125" t="n">
        <v>-0.14</v>
      </c>
      <c r="P27" s="125" t="n">
        <v>-0.05</v>
      </c>
      <c r="Q27" s="125" t="n">
        <v>-0.1575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3.604</v>
      </c>
      <c r="D28" s="125" t="n">
        <v>0.0025</v>
      </c>
      <c r="E28" s="125" t="n">
        <v>0.275</v>
      </c>
      <c r="F28" s="125" t="n">
        <v>0.09</v>
      </c>
      <c r="G28" s="125" t="n">
        <v>0.135</v>
      </c>
      <c r="H28" s="125" t="n">
        <v>-0.27</v>
      </c>
      <c r="I28" s="125" t="n">
        <v>-0.0885</v>
      </c>
      <c r="J28" s="125" t="n">
        <v>-0.195</v>
      </c>
      <c r="K28" s="127" t="n">
        <v>-0.12</v>
      </c>
      <c r="L28" s="125" t="n">
        <v>-0.02</v>
      </c>
      <c r="M28" s="125" t="n">
        <v>-0.42</v>
      </c>
      <c r="N28" s="125" t="n">
        <v>-0.315</v>
      </c>
      <c r="O28" s="125" t="n">
        <v>-0.14</v>
      </c>
      <c r="P28" s="125" t="n">
        <v>0.125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3.786</v>
      </c>
      <c r="D29" s="125" t="n">
        <v>0.0025</v>
      </c>
      <c r="E29" s="125" t="n">
        <v>0.35</v>
      </c>
      <c r="F29" s="125" t="n">
        <v>0.11</v>
      </c>
      <c r="G29" s="125" t="n">
        <v>0.135</v>
      </c>
      <c r="H29" s="125" t="n">
        <v>-0.27</v>
      </c>
      <c r="I29" s="125" t="n">
        <v>0.0025</v>
      </c>
      <c r="J29" s="125" t="n">
        <v>-0.195</v>
      </c>
      <c r="K29" s="127" t="n">
        <v>-0.12</v>
      </c>
      <c r="L29" s="125" t="n">
        <v>0.32</v>
      </c>
      <c r="M29" s="125" t="n">
        <v>-0.42</v>
      </c>
      <c r="N29" s="125" t="n">
        <v>-0.315</v>
      </c>
      <c r="O29" s="125" t="n">
        <v>-0.1425</v>
      </c>
      <c r="P29" s="125" t="n">
        <v>0.22</v>
      </c>
      <c r="Q29" s="125" t="n">
        <v>-0.14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3.896</v>
      </c>
      <c r="D30" s="125" t="n">
        <v>0.0025</v>
      </c>
      <c r="E30" s="125" t="n">
        <v>0.38</v>
      </c>
      <c r="F30" s="125" t="n">
        <v>0.13</v>
      </c>
      <c r="G30" s="125" t="n">
        <v>0.125</v>
      </c>
      <c r="H30" s="125" t="n">
        <v>-0.27</v>
      </c>
      <c r="I30" s="125" t="n">
        <v>-1.133</v>
      </c>
      <c r="J30" s="125" t="n">
        <v>-0.195</v>
      </c>
      <c r="K30" s="127" t="n">
        <v>-0.1175</v>
      </c>
      <c r="L30" s="125" t="n">
        <v>0.35</v>
      </c>
      <c r="M30" s="125" t="n">
        <v>-0.42</v>
      </c>
      <c r="N30" s="125" t="n">
        <v>-0.315</v>
      </c>
      <c r="O30" s="125" t="n">
        <v>-0.145</v>
      </c>
      <c r="P30" s="125" t="n">
        <v>0.23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3.801</v>
      </c>
      <c r="D31" s="125" t="n">
        <v>0.0025</v>
      </c>
      <c r="E31" s="125" t="n">
        <v>0.34</v>
      </c>
      <c r="F31" s="125" t="n">
        <v>0.09</v>
      </c>
      <c r="G31" s="125" t="n">
        <v>0.125</v>
      </c>
      <c r="H31" s="125" t="n">
        <v>-0.27</v>
      </c>
      <c r="I31" s="125" t="n">
        <v>0.382</v>
      </c>
      <c r="J31" s="125" t="n">
        <v>-0.195</v>
      </c>
      <c r="K31" s="127" t="n">
        <v>-0.1175</v>
      </c>
      <c r="L31" s="125" t="n">
        <v>0.03</v>
      </c>
      <c r="M31" s="125" t="n">
        <v>-0.42</v>
      </c>
      <c r="N31" s="125" t="n">
        <v>-0.315</v>
      </c>
      <c r="O31" s="125" t="n">
        <v>-0.1375</v>
      </c>
      <c r="P31" s="125" t="n">
        <v>0.16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3.691</v>
      </c>
      <c r="D32" s="125" t="n">
        <v>0.0025</v>
      </c>
      <c r="E32" s="125" t="n">
        <v>0.2</v>
      </c>
      <c r="F32" s="125" t="n">
        <v>0.05</v>
      </c>
      <c r="G32" s="125" t="n">
        <v>0.125</v>
      </c>
      <c r="H32" s="125" t="n">
        <v>-0.27</v>
      </c>
      <c r="I32" s="125" t="n">
        <v>-0.083</v>
      </c>
      <c r="J32" s="125" t="n">
        <v>-0.195</v>
      </c>
      <c r="K32" s="127" t="n">
        <v>-0.1175</v>
      </c>
      <c r="L32" s="125" t="n">
        <v>-0.28</v>
      </c>
      <c r="M32" s="125" t="n">
        <v>-0.42</v>
      </c>
      <c r="N32" s="125" t="n">
        <v>-0.315</v>
      </c>
      <c r="O32" s="125" t="n">
        <v>-0.135</v>
      </c>
      <c r="P32" s="125" t="n">
        <v>0.075</v>
      </c>
      <c r="Q32" s="125" t="n">
        <v>-0.1375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3.561</v>
      </c>
      <c r="D33" s="125" t="n">
        <v>0.0025</v>
      </c>
      <c r="E33" s="125" t="n">
        <v>0.36</v>
      </c>
      <c r="F33" s="125" t="n">
        <v>0.035</v>
      </c>
      <c r="G33" s="125" t="n">
        <v>0.23</v>
      </c>
      <c r="H33" s="125" t="n">
        <v>-0.42</v>
      </c>
      <c r="I33" s="125" t="n">
        <v>0.001</v>
      </c>
      <c r="J33" s="125" t="n">
        <v>-0.27</v>
      </c>
      <c r="K33" s="127" t="n">
        <v>-0.085</v>
      </c>
      <c r="L33" s="125" t="n">
        <v>-0.25</v>
      </c>
      <c r="M33" s="125" t="n">
        <v>-0.425</v>
      </c>
      <c r="N33" s="125" t="n">
        <v>-0.51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3.561</v>
      </c>
      <c r="D34" s="125" t="n">
        <v>0.0025</v>
      </c>
      <c r="E34" s="125" t="n">
        <v>0.36</v>
      </c>
      <c r="F34" s="125" t="n">
        <v>0.035</v>
      </c>
      <c r="G34" s="125" t="n">
        <v>0.23</v>
      </c>
      <c r="H34" s="125" t="n">
        <v>-0.42</v>
      </c>
      <c r="I34" s="125" t="n">
        <v>-0.244</v>
      </c>
      <c r="J34" s="125" t="n">
        <v>-0.27</v>
      </c>
      <c r="K34" s="127" t="n">
        <v>-0.085</v>
      </c>
      <c r="L34" s="125" t="n">
        <v>-0.25</v>
      </c>
      <c r="M34" s="125" t="n">
        <v>-0.425</v>
      </c>
      <c r="N34" s="125" t="n">
        <v>-0.51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3.581</v>
      </c>
      <c r="D35" s="125" t="n">
        <v>0.0025</v>
      </c>
      <c r="E35" s="125" t="n">
        <v>0.36</v>
      </c>
      <c r="F35" s="125" t="n">
        <v>0.035</v>
      </c>
      <c r="G35" s="125" t="n">
        <v>0.23</v>
      </c>
      <c r="H35" s="125" t="n">
        <v>-0.42</v>
      </c>
      <c r="I35" s="125" t="n">
        <v>-0.631</v>
      </c>
      <c r="J35" s="125" t="n">
        <v>-0.27</v>
      </c>
      <c r="K35" s="127" t="n">
        <v>-0.085</v>
      </c>
      <c r="L35" s="125" t="n">
        <v>-0.25</v>
      </c>
      <c r="M35" s="125" t="n">
        <v>-0.425</v>
      </c>
      <c r="N35" s="125" t="n">
        <v>-0.51</v>
      </c>
      <c r="O35" s="125" t="n">
        <v>-0.14</v>
      </c>
      <c r="P35" s="125" t="n">
        <v>0.16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3.606</v>
      </c>
      <c r="D36" s="125" t="n">
        <v>0.0025</v>
      </c>
      <c r="E36" s="125" t="n">
        <v>0.39</v>
      </c>
      <c r="F36" s="125" t="n">
        <v>0.035</v>
      </c>
      <c r="G36" s="125" t="n">
        <v>0.23</v>
      </c>
      <c r="H36" s="125" t="n">
        <v>-0.42</v>
      </c>
      <c r="I36" s="125" t="n">
        <v>-0.324</v>
      </c>
      <c r="J36" s="125" t="n">
        <v>-0.27</v>
      </c>
      <c r="K36" s="127" t="n">
        <v>-0.085</v>
      </c>
      <c r="L36" s="125" t="n">
        <v>-0.25</v>
      </c>
      <c r="M36" s="125" t="n">
        <v>-0.425</v>
      </c>
      <c r="N36" s="125" t="n">
        <v>-0.51</v>
      </c>
      <c r="O36" s="125" t="n">
        <v>-0.14</v>
      </c>
      <c r="P36" s="125" t="n">
        <v>0.19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3.638</v>
      </c>
      <c r="D37" s="125" t="n">
        <v>0.0025</v>
      </c>
      <c r="E37" s="125" t="n">
        <v>0.4</v>
      </c>
      <c r="F37" s="125" t="n">
        <v>0.035</v>
      </c>
      <c r="G37" s="125" t="n">
        <v>0.23</v>
      </c>
      <c r="H37" s="125" t="n">
        <v>-0.42</v>
      </c>
      <c r="I37" s="125" t="n">
        <v>-0.605</v>
      </c>
      <c r="J37" s="125" t="n">
        <v>-0.27</v>
      </c>
      <c r="K37" s="127" t="n">
        <v>-0.085</v>
      </c>
      <c r="L37" s="125" t="n">
        <v>-0.25</v>
      </c>
      <c r="M37" s="125" t="n">
        <v>-0.425</v>
      </c>
      <c r="N37" s="125" t="n">
        <v>-0.51</v>
      </c>
      <c r="O37" s="125" t="n">
        <v>-0.14</v>
      </c>
      <c r="P37" s="125" t="n">
        <v>0.2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3.643</v>
      </c>
      <c r="D38" s="125" t="n">
        <v>0.0025</v>
      </c>
      <c r="E38" s="125" t="n">
        <v>0.375</v>
      </c>
      <c r="F38" s="125" t="n">
        <v>0.035</v>
      </c>
      <c r="G38" s="125" t="n">
        <v>0.23</v>
      </c>
      <c r="H38" s="125" t="n">
        <v>-0.42</v>
      </c>
      <c r="I38" s="125" t="n">
        <v>-1.083</v>
      </c>
      <c r="J38" s="125" t="n">
        <v>-0.27</v>
      </c>
      <c r="K38" s="127" t="n">
        <v>-0.085</v>
      </c>
      <c r="L38" s="125" t="n">
        <v>-0.25</v>
      </c>
      <c r="M38" s="125" t="n">
        <v>-0.425</v>
      </c>
      <c r="N38" s="125" t="n">
        <v>-0.51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3.663</v>
      </c>
      <c r="D39" s="125" t="n">
        <v>0.0025</v>
      </c>
      <c r="E39" s="125" t="n">
        <v>0.375</v>
      </c>
      <c r="F39" s="125" t="n">
        <v>0.035</v>
      </c>
      <c r="G39" s="125" t="n">
        <v>0.23</v>
      </c>
      <c r="H39" s="125" t="n">
        <v>-0.42</v>
      </c>
      <c r="I39" s="125" t="n">
        <v>-0.897</v>
      </c>
      <c r="J39" s="125" t="n">
        <v>-0.27</v>
      </c>
      <c r="K39" s="127" t="n">
        <v>-0.085</v>
      </c>
      <c r="L39" s="125" t="n">
        <v>-0.25</v>
      </c>
      <c r="M39" s="125" t="n">
        <v>-0.425</v>
      </c>
      <c r="N39" s="125" t="n">
        <v>-0.51</v>
      </c>
      <c r="O39" s="125" t="n">
        <v>-0.14</v>
      </c>
      <c r="P39" s="125" t="n">
        <v>0.175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3.831</v>
      </c>
      <c r="D40" s="125" t="n">
        <v>0.0025</v>
      </c>
      <c r="E40" s="125" t="n">
        <v>0.475</v>
      </c>
      <c r="F40" s="125" t="n">
        <v>0.22</v>
      </c>
      <c r="G40" s="125" t="n">
        <v>0.22</v>
      </c>
      <c r="H40" s="125" t="n">
        <v>-0.25</v>
      </c>
      <c r="I40" s="125" t="n">
        <v>-0.086</v>
      </c>
      <c r="J40" s="125" t="n">
        <v>-0.155</v>
      </c>
      <c r="K40" s="127" t="n">
        <v>-0.085</v>
      </c>
      <c r="L40" s="125" t="n">
        <v>0.06</v>
      </c>
      <c r="M40" s="125" t="n">
        <v>-0.4</v>
      </c>
      <c r="N40" s="125" t="n">
        <v>-0.33</v>
      </c>
      <c r="O40" s="125" t="n">
        <v>-0.14</v>
      </c>
      <c r="P40" s="125" t="n">
        <v>0.275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3.983</v>
      </c>
      <c r="D41" s="125" t="n">
        <v>0.0025</v>
      </c>
      <c r="E41" s="125" t="n">
        <v>0.53</v>
      </c>
      <c r="F41" s="125" t="n">
        <v>0.22</v>
      </c>
      <c r="G41" s="125" t="n">
        <v>0.22</v>
      </c>
      <c r="H41" s="125" t="n">
        <v>-0.25</v>
      </c>
      <c r="I41" s="125" t="n">
        <v>0.005</v>
      </c>
      <c r="J41" s="125" t="n">
        <v>-0.155</v>
      </c>
      <c r="K41" s="127" t="n">
        <v>-0.085</v>
      </c>
      <c r="L41" s="125" t="n">
        <v>0.4</v>
      </c>
      <c r="M41" s="125" t="n">
        <v>-0.4</v>
      </c>
      <c r="N41" s="125" t="n">
        <v>-0.33</v>
      </c>
      <c r="O41" s="125" t="n">
        <v>-0.1425</v>
      </c>
      <c r="P41" s="125" t="n">
        <v>0.33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4.033</v>
      </c>
      <c r="D42" s="125" t="n">
        <v>0.0025</v>
      </c>
      <c r="E42" s="125" t="n">
        <v>0.55</v>
      </c>
      <c r="F42" s="125" t="n">
        <v>0.22</v>
      </c>
      <c r="G42" s="125" t="n">
        <v>0.22</v>
      </c>
      <c r="H42" s="125" t="n">
        <v>-0.25</v>
      </c>
      <c r="I42" s="125" t="n">
        <v>-1.1305</v>
      </c>
      <c r="J42" s="125" t="n">
        <v>-0.155</v>
      </c>
      <c r="K42" s="127" t="n">
        <v>-0.085</v>
      </c>
      <c r="L42" s="125" t="n">
        <v>0.43</v>
      </c>
      <c r="M42" s="125" t="n">
        <v>-0.4</v>
      </c>
      <c r="N42" s="125" t="n">
        <v>-0.33</v>
      </c>
      <c r="O42" s="125" t="n">
        <v>-0.145</v>
      </c>
      <c r="P42" s="125" t="n">
        <v>0.35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3.945</v>
      </c>
      <c r="D43" s="125" t="n">
        <v>0.0025</v>
      </c>
      <c r="E43" s="125" t="n">
        <v>0.47</v>
      </c>
      <c r="F43" s="125" t="n">
        <v>0.22</v>
      </c>
      <c r="G43" s="125" t="n">
        <v>0.22</v>
      </c>
      <c r="H43" s="125" t="n">
        <v>-0.25</v>
      </c>
      <c r="I43" s="125" t="n">
        <v>0.3845</v>
      </c>
      <c r="J43" s="125" t="n">
        <v>-0.155</v>
      </c>
      <c r="K43" s="127" t="n">
        <v>-0.085</v>
      </c>
      <c r="L43" s="125" t="n">
        <v>0.11</v>
      </c>
      <c r="M43" s="125" t="n">
        <v>-0.4</v>
      </c>
      <c r="N43" s="125" t="n">
        <v>-0.33</v>
      </c>
      <c r="O43" s="125" t="n">
        <v>-0.1375</v>
      </c>
      <c r="P43" s="125" t="n">
        <v>0.27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3.806</v>
      </c>
      <c r="D44" s="125" t="n">
        <v>0.0025</v>
      </c>
      <c r="E44" s="125" t="n">
        <v>0.39</v>
      </c>
      <c r="F44" s="125" t="n">
        <v>0.22</v>
      </c>
      <c r="G44" s="125" t="n">
        <v>0.22</v>
      </c>
      <c r="H44" s="125" t="n">
        <v>-0.25</v>
      </c>
      <c r="I44" s="125" t="n">
        <v>-0.0805</v>
      </c>
      <c r="J44" s="125" t="n">
        <v>-0.155</v>
      </c>
      <c r="K44" s="127" t="n">
        <v>-0.085</v>
      </c>
      <c r="L44" s="125" t="n">
        <v>-0.2</v>
      </c>
      <c r="M44" s="125" t="n">
        <v>-0.4</v>
      </c>
      <c r="N44" s="125" t="n">
        <v>-0.33</v>
      </c>
      <c r="O44" s="125" t="n">
        <v>-0.135</v>
      </c>
      <c r="P44" s="125" t="n">
        <v>0.19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3.652</v>
      </c>
      <c r="D45" s="125" t="n">
        <v>0.0025</v>
      </c>
      <c r="E45" s="125" t="n">
        <v>0.46</v>
      </c>
      <c r="F45" s="125" t="n">
        <v>0.145</v>
      </c>
      <c r="G45" s="125" t="n">
        <v>0.26</v>
      </c>
      <c r="H45" s="125" t="n">
        <v>-0.355</v>
      </c>
      <c r="I45" s="125" t="n">
        <v>0.0035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-0.445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3.657</v>
      </c>
      <c r="D46" s="125" t="n">
        <v>0.0025</v>
      </c>
      <c r="E46" s="125" t="n">
        <v>0.46</v>
      </c>
      <c r="F46" s="125" t="n">
        <v>0.145</v>
      </c>
      <c r="G46" s="125" t="n">
        <v>0.26</v>
      </c>
      <c r="H46" s="125" t="n">
        <v>-0.355</v>
      </c>
      <c r="I46" s="125" t="n">
        <v>-0.2415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-0.445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3.695</v>
      </c>
      <c r="D47" s="125" t="n">
        <v>0.0025</v>
      </c>
      <c r="E47" s="125" t="n">
        <v>0.46</v>
      </c>
      <c r="F47" s="125" t="n">
        <v>0.145</v>
      </c>
      <c r="G47" s="125" t="n">
        <v>0.26</v>
      </c>
      <c r="H47" s="125" t="n">
        <v>-0.355</v>
      </c>
      <c r="I47" s="125" t="n">
        <v>-0.6285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-0.445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3.74</v>
      </c>
      <c r="D48" s="125" t="n">
        <v>0.0025</v>
      </c>
      <c r="E48" s="125" t="n">
        <v>0.46</v>
      </c>
      <c r="F48" s="125" t="n">
        <v>0.145</v>
      </c>
      <c r="G48" s="125" t="n">
        <v>0.26</v>
      </c>
      <c r="H48" s="125" t="n">
        <v>-0.355</v>
      </c>
      <c r="I48" s="125" t="n">
        <v>-0.3215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-0.445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3.778</v>
      </c>
      <c r="D49" s="125" t="n">
        <v>0.0025</v>
      </c>
      <c r="E49" s="125" t="n">
        <v>0.46</v>
      </c>
      <c r="F49" s="125" t="n">
        <v>0.145</v>
      </c>
      <c r="G49" s="125" t="n">
        <v>0.26</v>
      </c>
      <c r="H49" s="125" t="n">
        <v>-0.355</v>
      </c>
      <c r="I49" s="125" t="n">
        <v>-0.6025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-0.445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3.772</v>
      </c>
      <c r="D50" s="125" t="n">
        <v>0.0025</v>
      </c>
      <c r="E50" s="125" t="n">
        <v>0.46</v>
      </c>
      <c r="F50" s="125" t="n">
        <v>0.145</v>
      </c>
      <c r="G50" s="125" t="n">
        <v>0.26</v>
      </c>
      <c r="H50" s="125" t="n">
        <v>-0.355</v>
      </c>
      <c r="I50" s="125" t="n">
        <v>-1.0805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-0.445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3.772</v>
      </c>
      <c r="D51" s="125" t="n">
        <v>0.0025</v>
      </c>
      <c r="E51" s="125" t="n">
        <v>0.46</v>
      </c>
      <c r="F51" s="125" t="n">
        <v>0.145</v>
      </c>
      <c r="G51" s="125" t="n">
        <v>0.26</v>
      </c>
      <c r="H51" s="125" t="n">
        <v>-0.355</v>
      </c>
      <c r="I51" s="125" t="n">
        <v>-0.8945</v>
      </c>
      <c r="J51" s="125" t="n">
        <v>-0.22</v>
      </c>
      <c r="K51" s="127" t="n">
        <v>-0.085</v>
      </c>
      <c r="L51" s="125" t="n">
        <v>-0.3</v>
      </c>
      <c r="M51" s="125" t="n">
        <v>-0.43</v>
      </c>
      <c r="N51" s="125" t="n">
        <v>-0.445</v>
      </c>
      <c r="O51" s="125" t="n">
        <v>-0.14</v>
      </c>
      <c r="P51" s="125" t="n">
        <v>0.26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3.921</v>
      </c>
      <c r="D52" s="125" t="n">
        <v>0.0025</v>
      </c>
      <c r="E52" s="125" t="n">
        <v>0.5</v>
      </c>
      <c r="F52" s="125" t="n">
        <v>0.19</v>
      </c>
      <c r="G52" s="125" t="n">
        <v>0.25</v>
      </c>
      <c r="H52" s="125" t="n">
        <v>-0.24</v>
      </c>
      <c r="I52" s="125" t="n">
        <v>-0.0835</v>
      </c>
      <c r="J52" s="125" t="n">
        <v>-0.145</v>
      </c>
      <c r="K52" s="127" t="n">
        <v>-0.085</v>
      </c>
      <c r="L52" s="125" t="n">
        <v>0.248</v>
      </c>
      <c r="M52" s="125" t="n">
        <v>-0.4</v>
      </c>
      <c r="N52" s="125" t="n">
        <v>-0.32</v>
      </c>
      <c r="O52" s="125" t="n">
        <v>-0.14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4.073</v>
      </c>
      <c r="D53" s="125" t="n">
        <v>0.0025</v>
      </c>
      <c r="E53" s="125" t="n">
        <v>0.5</v>
      </c>
      <c r="F53" s="125" t="n">
        <v>0.19</v>
      </c>
      <c r="G53" s="125" t="n">
        <v>0.25</v>
      </c>
      <c r="H53" s="125" t="n">
        <v>-0.24</v>
      </c>
      <c r="I53" s="125" t="n">
        <v>0.0075</v>
      </c>
      <c r="J53" s="125" t="n">
        <v>-0.145</v>
      </c>
      <c r="K53" s="127" t="n">
        <v>-0.085</v>
      </c>
      <c r="L53" s="125" t="n">
        <v>0.308</v>
      </c>
      <c r="M53" s="125" t="n">
        <v>-0.4</v>
      </c>
      <c r="N53" s="125" t="n">
        <v>-0.32</v>
      </c>
      <c r="O53" s="125" t="n">
        <v>-0.1425</v>
      </c>
      <c r="P53" s="125" t="n">
        <v>0.3</v>
      </c>
      <c r="Q53" s="125" t="n">
        <v>-0.095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4.128</v>
      </c>
      <c r="D54" s="125" t="n">
        <v>0.0025</v>
      </c>
      <c r="E54" s="125" t="n">
        <v>0.5</v>
      </c>
      <c r="F54" s="125" t="n">
        <v>0.19</v>
      </c>
      <c r="G54" s="125" t="n">
        <v>0.25</v>
      </c>
      <c r="H54" s="125" t="n">
        <v>-0.24</v>
      </c>
      <c r="I54" s="125" t="n">
        <v>-1.128</v>
      </c>
      <c r="J54" s="125" t="n">
        <v>-0.145</v>
      </c>
      <c r="K54" s="127" t="n">
        <v>-0.075</v>
      </c>
      <c r="L54" s="125" t="n">
        <v>0.378</v>
      </c>
      <c r="M54" s="125" t="n">
        <v>-0.4</v>
      </c>
      <c r="N54" s="125" t="n">
        <v>-0.32</v>
      </c>
      <c r="O54" s="125" t="n">
        <v>-0.145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4.04</v>
      </c>
      <c r="D55" s="125" t="n">
        <v>0.0025</v>
      </c>
      <c r="E55" s="125" t="n">
        <v>0.5</v>
      </c>
      <c r="F55" s="125" t="n">
        <v>0.19</v>
      </c>
      <c r="G55" s="125" t="n">
        <v>0.25</v>
      </c>
      <c r="H55" s="125" t="n">
        <v>-0.24</v>
      </c>
      <c r="I55" s="125" t="n">
        <v>0.387</v>
      </c>
      <c r="J55" s="125" t="n">
        <v>-0.145</v>
      </c>
      <c r="K55" s="127" t="n">
        <v>-0.075</v>
      </c>
      <c r="L55" s="125" t="n">
        <v>0.248</v>
      </c>
      <c r="M55" s="125" t="n">
        <v>-0.4</v>
      </c>
      <c r="N55" s="125" t="n">
        <v>-0.32</v>
      </c>
      <c r="O55" s="125" t="n">
        <v>-0.1375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3.901</v>
      </c>
      <c r="D56" s="125" t="n">
        <v>0.0025</v>
      </c>
      <c r="E56" s="125" t="n">
        <v>0.5</v>
      </c>
      <c r="F56" s="125" t="n">
        <v>0.19</v>
      </c>
      <c r="G56" s="125" t="n">
        <v>0.25</v>
      </c>
      <c r="H56" s="125" t="n">
        <v>-0.24</v>
      </c>
      <c r="I56" s="125" t="n">
        <v>-0.078</v>
      </c>
      <c r="J56" s="125" t="n">
        <v>-0.145</v>
      </c>
      <c r="K56" s="127" t="n">
        <v>-0.075</v>
      </c>
      <c r="L56" s="125" t="n">
        <v>0.068</v>
      </c>
      <c r="M56" s="125" t="n">
        <v>-0.4</v>
      </c>
      <c r="N56" s="125" t="n">
        <v>-0.32</v>
      </c>
      <c r="O56" s="125" t="n">
        <v>-0.135</v>
      </c>
      <c r="P56" s="125" t="n">
        <v>0.3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3.747</v>
      </c>
      <c r="D57" s="125" t="n">
        <v>0.0025</v>
      </c>
      <c r="E57" s="125" t="n">
        <v>0.46</v>
      </c>
      <c r="F57" s="125" t="n">
        <v>0.145</v>
      </c>
      <c r="G57" s="125" t="n">
        <v>0.26</v>
      </c>
      <c r="H57" s="125" t="n">
        <v>-0.33</v>
      </c>
      <c r="I57" s="125" t="n">
        <v>0.006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-0.41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3.752</v>
      </c>
      <c r="D58" s="125" t="n">
        <v>0.0025</v>
      </c>
      <c r="E58" s="125" t="n">
        <v>0.46</v>
      </c>
      <c r="F58" s="125" t="n">
        <v>0.145</v>
      </c>
      <c r="G58" s="125" t="n">
        <v>0.26</v>
      </c>
      <c r="H58" s="125" t="n">
        <v>-0.33</v>
      </c>
      <c r="I58" s="125" t="n">
        <v>-0.239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-0.41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3.79</v>
      </c>
      <c r="D59" s="125" t="n">
        <v>0.0025</v>
      </c>
      <c r="E59" s="125" t="n">
        <v>0.46</v>
      </c>
      <c r="F59" s="125" t="n">
        <v>0.145</v>
      </c>
      <c r="G59" s="125" t="n">
        <v>0.26</v>
      </c>
      <c r="H59" s="125" t="n">
        <v>-0.33</v>
      </c>
      <c r="I59" s="125" t="n">
        <v>-0.626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-0.41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3.835</v>
      </c>
      <c r="D60" s="125" t="n">
        <v>0.0025</v>
      </c>
      <c r="E60" s="125" t="n">
        <v>0.46</v>
      </c>
      <c r="F60" s="125" t="n">
        <v>0.145</v>
      </c>
      <c r="G60" s="125" t="n">
        <v>0.26</v>
      </c>
      <c r="H60" s="125" t="n">
        <v>-0.33</v>
      </c>
      <c r="I60" s="125" t="n">
        <v>-0.319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-0.41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3.873</v>
      </c>
      <c r="D61" s="125" t="n">
        <v>0.0025</v>
      </c>
      <c r="E61" s="125" t="n">
        <v>0.46</v>
      </c>
      <c r="F61" s="125" t="n">
        <v>0.145</v>
      </c>
      <c r="G61" s="125" t="n">
        <v>0.26</v>
      </c>
      <c r="H61" s="125" t="n">
        <v>-0.33</v>
      </c>
      <c r="I61" s="125" t="n">
        <v>-0.6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-0.41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3.867</v>
      </c>
      <c r="D62" s="125" t="n">
        <v>0.0025</v>
      </c>
      <c r="E62" s="125" t="n">
        <v>0.46</v>
      </c>
      <c r="F62" s="125" t="n">
        <v>0.145</v>
      </c>
      <c r="G62" s="125" t="n">
        <v>0.26</v>
      </c>
      <c r="H62" s="125" t="n">
        <v>-0.33</v>
      </c>
      <c r="I62" s="125" t="n">
        <v>-1.078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-0.41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3.867</v>
      </c>
      <c r="D63" s="125" t="n">
        <v>0.0025</v>
      </c>
      <c r="E63" s="125" t="n">
        <v>0.46</v>
      </c>
      <c r="F63" s="125" t="n">
        <v>0.145</v>
      </c>
      <c r="G63" s="125" t="n">
        <v>0.26</v>
      </c>
      <c r="H63" s="125" t="n">
        <v>-0.33</v>
      </c>
      <c r="I63" s="125" t="n">
        <v>-0.892</v>
      </c>
      <c r="J63" s="125" t="n">
        <v>-0.21</v>
      </c>
      <c r="K63" s="127" t="n">
        <v>-0.075</v>
      </c>
      <c r="L63" s="125" t="n">
        <v>-0.25</v>
      </c>
      <c r="M63" s="125" t="n">
        <v>-0.44</v>
      </c>
      <c r="N63" s="125" t="n">
        <v>-0.41</v>
      </c>
      <c r="O63" s="125" t="n">
        <v>-0.14</v>
      </c>
      <c r="P63" s="125" t="n">
        <v>0.26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4.016</v>
      </c>
      <c r="D64" s="125" t="n">
        <v>0.0025</v>
      </c>
      <c r="E64" s="125" t="n">
        <v>0.5</v>
      </c>
      <c r="F64" s="125" t="n">
        <v>0.19</v>
      </c>
      <c r="G64" s="125" t="n">
        <v>0.25</v>
      </c>
      <c r="H64" s="125" t="n">
        <v>-0.22</v>
      </c>
      <c r="I64" s="125" t="n">
        <v>-0.081</v>
      </c>
      <c r="J64" s="125" t="n">
        <v>-0.13</v>
      </c>
      <c r="K64" s="127" t="n">
        <v>-0.075</v>
      </c>
      <c r="L64" s="125" t="n">
        <v>0.248</v>
      </c>
      <c r="M64" s="125" t="n">
        <v>-0.4</v>
      </c>
      <c r="N64" s="125" t="n">
        <v>-0.3</v>
      </c>
      <c r="O64" s="125" t="n">
        <v>-0.14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4.168</v>
      </c>
      <c r="D65" s="125" t="n">
        <v>0.0025</v>
      </c>
      <c r="E65" s="125" t="n">
        <v>0.5</v>
      </c>
      <c r="F65" s="125" t="n">
        <v>0.19</v>
      </c>
      <c r="G65" s="125" t="n">
        <v>0.25</v>
      </c>
      <c r="H65" s="125" t="n">
        <v>-0.22</v>
      </c>
      <c r="I65" s="125" t="n">
        <v>0.01</v>
      </c>
      <c r="J65" s="125" t="n">
        <v>-0.13</v>
      </c>
      <c r="K65" s="127" t="n">
        <v>-0.075</v>
      </c>
      <c r="L65" s="125" t="n">
        <v>0.308</v>
      </c>
      <c r="M65" s="125" t="n">
        <v>-0.4</v>
      </c>
      <c r="N65" s="125" t="n">
        <v>-0.3</v>
      </c>
      <c r="O65" s="125" t="n">
        <v>-0.1425</v>
      </c>
      <c r="P65" s="125" t="n">
        <v>0.3</v>
      </c>
      <c r="Q65" s="125" t="n">
        <v>-0.085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4.2255</v>
      </c>
      <c r="D66" s="125" t="n">
        <v>0.0025</v>
      </c>
      <c r="E66" s="125" t="n">
        <v>0.5</v>
      </c>
      <c r="F66" s="125" t="n">
        <v>0.19</v>
      </c>
      <c r="G66" s="125" t="n">
        <v>0.25</v>
      </c>
      <c r="H66" s="125" t="n">
        <v>-0.22</v>
      </c>
      <c r="I66" s="125" t="n">
        <v>-1.1255</v>
      </c>
      <c r="J66" s="125" t="n">
        <v>-0.13</v>
      </c>
      <c r="K66" s="127" t="n">
        <v>-0.065</v>
      </c>
      <c r="L66" s="125" t="n">
        <v>0.378</v>
      </c>
      <c r="M66" s="125" t="n">
        <v>-0.4</v>
      </c>
      <c r="N66" s="125" t="n">
        <v>-0.3</v>
      </c>
      <c r="O66" s="125" t="n">
        <v>-0.145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4.1375</v>
      </c>
      <c r="D67" s="125" t="n">
        <v>0.0025</v>
      </c>
      <c r="E67" s="125" t="n">
        <v>0.5</v>
      </c>
      <c r="F67" s="125" t="n">
        <v>0.19</v>
      </c>
      <c r="G67" s="125" t="n">
        <v>0.25</v>
      </c>
      <c r="H67" s="125" t="n">
        <v>-0.22</v>
      </c>
      <c r="I67" s="125" t="n">
        <v>0.3895</v>
      </c>
      <c r="J67" s="125" t="n">
        <v>-0.13</v>
      </c>
      <c r="K67" s="127" t="n">
        <v>-0.065</v>
      </c>
      <c r="L67" s="125" t="n">
        <v>0.248</v>
      </c>
      <c r="M67" s="125" t="n">
        <v>-0.4</v>
      </c>
      <c r="N67" s="125" t="n">
        <v>-0.3</v>
      </c>
      <c r="O67" s="125" t="n">
        <v>-0.1375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3.9985</v>
      </c>
      <c r="D68" s="125" t="n">
        <v>0.0025</v>
      </c>
      <c r="E68" s="125" t="n">
        <v>0.5</v>
      </c>
      <c r="F68" s="125" t="n">
        <v>0.19</v>
      </c>
      <c r="G68" s="125" t="n">
        <v>0.25</v>
      </c>
      <c r="H68" s="125" t="n">
        <v>-0.22</v>
      </c>
      <c r="I68" s="125" t="n">
        <v>-0.0755</v>
      </c>
      <c r="J68" s="125" t="n">
        <v>-0.13</v>
      </c>
      <c r="K68" s="127" t="n">
        <v>-0.065</v>
      </c>
      <c r="L68" s="125" t="n">
        <v>0.068</v>
      </c>
      <c r="M68" s="125" t="n">
        <v>-0.4</v>
      </c>
      <c r="N68" s="125" t="n">
        <v>-0.3</v>
      </c>
      <c r="O68" s="125" t="n">
        <v>-0.135</v>
      </c>
      <c r="P68" s="125" t="n">
        <v>0.3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3.8445</v>
      </c>
      <c r="D69" s="125" t="n">
        <v>0.0025</v>
      </c>
      <c r="E69" s="125" t="n">
        <v>0.46</v>
      </c>
      <c r="F69" s="125" t="n">
        <v>0.145</v>
      </c>
      <c r="G69" s="125" t="n">
        <v>0.26</v>
      </c>
      <c r="H69" s="125" t="n">
        <v>-0.32</v>
      </c>
      <c r="I69" s="125" t="n">
        <v>0.0085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3.8495</v>
      </c>
      <c r="D70" s="125" t="n">
        <v>0.0025</v>
      </c>
      <c r="E70" s="125" t="n">
        <v>0.46</v>
      </c>
      <c r="F70" s="125" t="n">
        <v>0.145</v>
      </c>
      <c r="G70" s="125" t="n">
        <v>0.26</v>
      </c>
      <c r="H70" s="125" t="n">
        <v>-0.32</v>
      </c>
      <c r="I70" s="125" t="n">
        <v>-0.2365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3.8875</v>
      </c>
      <c r="D71" s="125" t="n">
        <v>0.0025</v>
      </c>
      <c r="E71" s="125" t="n">
        <v>0.46</v>
      </c>
      <c r="F71" s="125" t="n">
        <v>0.145</v>
      </c>
      <c r="G71" s="125" t="n">
        <v>0.26</v>
      </c>
      <c r="H71" s="125" t="n">
        <v>-0.32</v>
      </c>
      <c r="I71" s="125" t="n">
        <v>-0.6235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3.9325</v>
      </c>
      <c r="D72" s="125" t="n">
        <v>0.0025</v>
      </c>
      <c r="E72" s="125" t="n">
        <v>0.46</v>
      </c>
      <c r="F72" s="125" t="n">
        <v>0.145</v>
      </c>
      <c r="G72" s="125" t="n">
        <v>0.26</v>
      </c>
      <c r="H72" s="125" t="n">
        <v>-0.32</v>
      </c>
      <c r="I72" s="125" t="n">
        <v>-0.3165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3.9705</v>
      </c>
      <c r="D73" s="125" t="n">
        <v>0.0025</v>
      </c>
      <c r="E73" s="125" t="n">
        <v>0.46</v>
      </c>
      <c r="F73" s="125" t="n">
        <v>0.145</v>
      </c>
      <c r="G73" s="125" t="n">
        <v>0.26</v>
      </c>
      <c r="H73" s="125" t="n">
        <v>-0.32</v>
      </c>
      <c r="I73" s="125" t="n">
        <v>-0.5975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3.9645</v>
      </c>
      <c r="D74" s="125" t="n">
        <v>0.0025</v>
      </c>
      <c r="E74" s="125" t="n">
        <v>0.46</v>
      </c>
      <c r="F74" s="125" t="n">
        <v>0.145</v>
      </c>
      <c r="G74" s="125" t="n">
        <v>0.26</v>
      </c>
      <c r="H74" s="125" t="n">
        <v>-0.32</v>
      </c>
      <c r="I74" s="125" t="n">
        <v>-1.0755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3.9645</v>
      </c>
      <c r="D75" s="125" t="n">
        <v>0.0025</v>
      </c>
      <c r="E75" s="125" t="n">
        <v>0.46</v>
      </c>
      <c r="F75" s="125" t="n">
        <v>0.145</v>
      </c>
      <c r="G75" s="125" t="n">
        <v>0.26</v>
      </c>
      <c r="H75" s="125" t="n">
        <v>-0.32</v>
      </c>
      <c r="I75" s="125" t="n">
        <v>-0.8895</v>
      </c>
      <c r="J75" s="125" t="n">
        <v>-0.2</v>
      </c>
      <c r="K75" s="127" t="n">
        <v>-0.065</v>
      </c>
      <c r="L75" s="125" t="n">
        <v>-0.25</v>
      </c>
      <c r="M75" s="125" t="n">
        <v>-0.44</v>
      </c>
      <c r="N75" s="125" t="n">
        <v>-0.4</v>
      </c>
      <c r="O75" s="125" t="n">
        <v>-0.14</v>
      </c>
      <c r="P75" s="125" t="n">
        <v>0.26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4.1135</v>
      </c>
      <c r="D76" s="125" t="n">
        <v>0.0025</v>
      </c>
      <c r="E76" s="125" t="n">
        <v>0.5</v>
      </c>
      <c r="F76" s="125" t="n">
        <v>0.19</v>
      </c>
      <c r="G76" s="125" t="n">
        <v>0.25</v>
      </c>
      <c r="H76" s="125" t="n">
        <v>-0.21</v>
      </c>
      <c r="I76" s="125" t="n">
        <v>-0.0785</v>
      </c>
      <c r="J76" s="125" t="n">
        <v>-0.13</v>
      </c>
      <c r="K76" s="127" t="n">
        <v>-0.065</v>
      </c>
      <c r="L76" s="125" t="n">
        <v>0.248</v>
      </c>
      <c r="M76" s="125" t="n">
        <v>-0.4</v>
      </c>
      <c r="N76" s="125" t="n">
        <v>-0.29</v>
      </c>
      <c r="O76" s="125" t="n">
        <v>-0.14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4.2655</v>
      </c>
      <c r="D77" s="125" t="n">
        <v>0.0025</v>
      </c>
      <c r="E77" s="125" t="n">
        <v>0.5</v>
      </c>
      <c r="F77" s="125" t="n">
        <v>0.19</v>
      </c>
      <c r="G77" s="125" t="n">
        <v>0.25</v>
      </c>
      <c r="H77" s="125" t="n">
        <v>-0.21</v>
      </c>
      <c r="I77" s="125" t="n">
        <v>0.0125</v>
      </c>
      <c r="J77" s="125" t="n">
        <v>-0.13</v>
      </c>
      <c r="K77" s="127" t="n">
        <v>-0.065</v>
      </c>
      <c r="L77" s="125" t="n">
        <v>0.308</v>
      </c>
      <c r="M77" s="125" t="n">
        <v>-0.4</v>
      </c>
      <c r="N77" s="125" t="n">
        <v>-0.29</v>
      </c>
      <c r="O77" s="125" t="n">
        <v>-0.1425</v>
      </c>
      <c r="P77" s="125" t="n">
        <v>0.3</v>
      </c>
      <c r="Q77" s="125" t="n">
        <v>-0.075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4.3255</v>
      </c>
      <c r="D78" s="125" t="n">
        <v>0.0025</v>
      </c>
      <c r="E78" s="125" t="n">
        <v>0.5</v>
      </c>
      <c r="F78" s="125" t="n">
        <v>0.19</v>
      </c>
      <c r="G78" s="125" t="n">
        <v>0.25</v>
      </c>
      <c r="H78" s="125" t="n">
        <v>-0.21</v>
      </c>
      <c r="I78" s="125" t="n">
        <v>-1.123</v>
      </c>
      <c r="J78" s="125" t="n">
        <v>-0.13</v>
      </c>
      <c r="K78" s="127" t="n">
        <v>-0.06</v>
      </c>
      <c r="L78" s="125" t="n">
        <v>0.378</v>
      </c>
      <c r="M78" s="125" t="n">
        <v>-0.4</v>
      </c>
      <c r="N78" s="125" t="n">
        <v>-0.29</v>
      </c>
      <c r="O78" s="125" t="n">
        <v>-0.145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4.2375</v>
      </c>
      <c r="D79" s="125" t="n">
        <v>0.0025</v>
      </c>
      <c r="E79" s="125" t="n">
        <v>0.5</v>
      </c>
      <c r="F79" s="125" t="n">
        <v>0.19</v>
      </c>
      <c r="G79" s="125" t="n">
        <v>0.25</v>
      </c>
      <c r="H79" s="125" t="n">
        <v>-0.21</v>
      </c>
      <c r="I79" s="125" t="n">
        <v>0.392</v>
      </c>
      <c r="J79" s="125" t="n">
        <v>-0.13</v>
      </c>
      <c r="K79" s="127" t="n">
        <v>-0.06</v>
      </c>
      <c r="L79" s="125" t="n">
        <v>0.248</v>
      </c>
      <c r="M79" s="125" t="n">
        <v>-0.4</v>
      </c>
      <c r="N79" s="125" t="n">
        <v>-0.29</v>
      </c>
      <c r="O79" s="125" t="n">
        <v>-0.1375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4.0985</v>
      </c>
      <c r="D80" s="125" t="n">
        <v>0.0025</v>
      </c>
      <c r="E80" s="125" t="n">
        <v>0.5</v>
      </c>
      <c r="F80" s="125" t="n">
        <v>0.19</v>
      </c>
      <c r="G80" s="125" t="n">
        <v>0.25</v>
      </c>
      <c r="H80" s="125" t="n">
        <v>-0.21</v>
      </c>
      <c r="I80" s="125" t="n">
        <v>-0.073</v>
      </c>
      <c r="J80" s="125" t="n">
        <v>-0.13</v>
      </c>
      <c r="K80" s="127" t="n">
        <v>-0.06</v>
      </c>
      <c r="L80" s="125" t="n">
        <v>0.068</v>
      </c>
      <c r="M80" s="125" t="n">
        <v>-0.4</v>
      </c>
      <c r="N80" s="125" t="n">
        <v>-0.29</v>
      </c>
      <c r="O80" s="125" t="n">
        <v>-0.135</v>
      </c>
      <c r="P80" s="125" t="n">
        <v>0.3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3.9445</v>
      </c>
      <c r="D81" s="125" t="n">
        <v>0.0025</v>
      </c>
      <c r="E81" s="125" t="n">
        <v>0.46</v>
      </c>
      <c r="F81" s="125" t="n">
        <v>0.145</v>
      </c>
      <c r="G81" s="125" t="n">
        <v>0.26</v>
      </c>
      <c r="H81" s="125" t="n">
        <v>-0.32</v>
      </c>
      <c r="I81" s="125" t="n">
        <v>0.011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3.9495</v>
      </c>
      <c r="D82" s="125" t="n">
        <v>0.0025</v>
      </c>
      <c r="E82" s="125" t="n">
        <v>0.46</v>
      </c>
      <c r="F82" s="125" t="n">
        <v>0.145</v>
      </c>
      <c r="G82" s="125" t="n">
        <v>0.26</v>
      </c>
      <c r="H82" s="125" t="n">
        <v>-0.32</v>
      </c>
      <c r="I82" s="125" t="n">
        <v>-0.234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3.9875</v>
      </c>
      <c r="D83" s="125" t="n">
        <v>0.0025</v>
      </c>
      <c r="E83" s="125" t="n">
        <v>0.46</v>
      </c>
      <c r="F83" s="125" t="n">
        <v>0.145</v>
      </c>
      <c r="G83" s="125" t="n">
        <v>0.26</v>
      </c>
      <c r="H83" s="125" t="n">
        <v>-0.32</v>
      </c>
      <c r="I83" s="125" t="n">
        <v>-0.621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4.0325</v>
      </c>
      <c r="D84" s="125" t="n">
        <v>0.0025</v>
      </c>
      <c r="E84" s="125" t="n">
        <v>0.46</v>
      </c>
      <c r="F84" s="125" t="n">
        <v>0.145</v>
      </c>
      <c r="G84" s="125" t="n">
        <v>0.26</v>
      </c>
      <c r="H84" s="125" t="n">
        <v>-0.32</v>
      </c>
      <c r="I84" s="125" t="n">
        <v>-0.314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4.0705</v>
      </c>
      <c r="D85" s="125" t="n">
        <v>0.0025</v>
      </c>
      <c r="E85" s="125" t="n">
        <v>0.46</v>
      </c>
      <c r="F85" s="125" t="n">
        <v>0.145</v>
      </c>
      <c r="G85" s="125" t="n">
        <v>0.26</v>
      </c>
      <c r="H85" s="125" t="n">
        <v>-0.32</v>
      </c>
      <c r="I85" s="125" t="n">
        <v>-0.595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4.0645</v>
      </c>
      <c r="D86" s="125" t="n">
        <v>0.0025</v>
      </c>
      <c r="E86" s="125" t="n">
        <v>0.46</v>
      </c>
      <c r="F86" s="125" t="n">
        <v>0.145</v>
      </c>
      <c r="G86" s="125" t="n">
        <v>0.26</v>
      </c>
      <c r="H86" s="125" t="n">
        <v>-0.32</v>
      </c>
      <c r="I86" s="125" t="n">
        <v>-1.073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4.0645</v>
      </c>
      <c r="D87" s="125" t="n">
        <v>0.0025</v>
      </c>
      <c r="E87" s="125" t="n">
        <v>0.46</v>
      </c>
      <c r="F87" s="125" t="n">
        <v>0.145</v>
      </c>
      <c r="G87" s="125" t="n">
        <v>0.26</v>
      </c>
      <c r="H87" s="125" t="n">
        <v>-0.32</v>
      </c>
      <c r="I87" s="125" t="n">
        <v>-0.887</v>
      </c>
      <c r="J87" s="125" t="n">
        <v>-0.2</v>
      </c>
      <c r="K87" s="127" t="n">
        <v>-0.06</v>
      </c>
      <c r="L87" s="125" t="n">
        <v>-0.25</v>
      </c>
      <c r="M87" s="125" t="n">
        <v>-0.45</v>
      </c>
      <c r="N87" s="125" t="n">
        <v>-0.4</v>
      </c>
      <c r="O87" s="125" t="n">
        <v>-0.14</v>
      </c>
      <c r="P87" s="125" t="n">
        <v>0.26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4.2135</v>
      </c>
      <c r="D88" s="125" t="n">
        <v>0.0025</v>
      </c>
      <c r="E88" s="125" t="n">
        <v>0.5</v>
      </c>
      <c r="F88" s="125" t="n">
        <v>0.19</v>
      </c>
      <c r="G88" s="125" t="n">
        <v>0.25</v>
      </c>
      <c r="H88" s="125" t="n">
        <v>-0.21</v>
      </c>
      <c r="I88" s="125" t="n">
        <v>0</v>
      </c>
      <c r="J88" s="125" t="n">
        <v>-0.13</v>
      </c>
      <c r="K88" s="127" t="n">
        <v>-0.06</v>
      </c>
      <c r="L88" s="125" t="n">
        <v>0.248</v>
      </c>
      <c r="M88" s="125" t="n">
        <v>-0.41</v>
      </c>
      <c r="N88" s="125" t="n">
        <v>-0.29</v>
      </c>
      <c r="O88" s="125" t="n">
        <v>-0.14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4.3655</v>
      </c>
      <c r="D89" s="125" t="n">
        <v>0.0025</v>
      </c>
      <c r="E89" s="125" t="n">
        <v>0.5</v>
      </c>
      <c r="F89" s="125" t="n">
        <v>0.19</v>
      </c>
      <c r="G89" s="125" t="n">
        <v>0.25</v>
      </c>
      <c r="H89" s="125" t="n">
        <v>-0.21</v>
      </c>
      <c r="I89" s="125" t="n">
        <v>0</v>
      </c>
      <c r="J89" s="125" t="n">
        <v>-0.13</v>
      </c>
      <c r="K89" s="127" t="n">
        <v>-0.06</v>
      </c>
      <c r="L89" s="125" t="n">
        <v>0.308</v>
      </c>
      <c r="M89" s="125" t="n">
        <v>-0.41</v>
      </c>
      <c r="N89" s="125" t="n">
        <v>-0.29</v>
      </c>
      <c r="O89" s="125" t="n">
        <v>-0.1425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4.428</v>
      </c>
      <c r="D90" s="125" t="n">
        <v>0.0025</v>
      </c>
      <c r="E90" s="125" t="n">
        <v>0.5</v>
      </c>
      <c r="F90" s="125" t="n">
        <v>0.19</v>
      </c>
      <c r="G90" s="125" t="n">
        <v>0.25</v>
      </c>
      <c r="H90" s="125" t="n">
        <v>-0.21</v>
      </c>
      <c r="I90" s="125" t="n">
        <v>0</v>
      </c>
      <c r="J90" s="125" t="n">
        <v>-0.13</v>
      </c>
      <c r="K90" s="127" t="n">
        <v>-0.06</v>
      </c>
      <c r="L90" s="125" t="n">
        <v>0.378</v>
      </c>
      <c r="M90" s="125" t="n">
        <v>-0.41</v>
      </c>
      <c r="N90" s="125" t="n">
        <v>-0.29</v>
      </c>
      <c r="O90" s="125" t="n">
        <v>-0.145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4.34</v>
      </c>
      <c r="D91" s="125" t="n">
        <v>0.0025</v>
      </c>
      <c r="E91" s="125" t="n">
        <v>0.5</v>
      </c>
      <c r="F91" s="125" t="n">
        <v>0.19</v>
      </c>
      <c r="G91" s="125" t="n">
        <v>0.25</v>
      </c>
      <c r="H91" s="125" t="n">
        <v>-0.21</v>
      </c>
      <c r="I91" s="125" t="n">
        <v>0</v>
      </c>
      <c r="J91" s="125" t="n">
        <v>-0.13</v>
      </c>
      <c r="K91" s="127" t="n">
        <v>-0.06</v>
      </c>
      <c r="L91" s="125" t="n">
        <v>0.248</v>
      </c>
      <c r="M91" s="125" t="n">
        <v>-0.41</v>
      </c>
      <c r="N91" s="125" t="n">
        <v>-0.29</v>
      </c>
      <c r="O91" s="125" t="n">
        <v>-0.1375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4.201</v>
      </c>
      <c r="D92" s="125" t="n">
        <v>0.0025</v>
      </c>
      <c r="E92" s="125" t="n">
        <v>0.5</v>
      </c>
      <c r="F92" s="125" t="n">
        <v>0.19</v>
      </c>
      <c r="G92" s="125" t="n">
        <v>0.25</v>
      </c>
      <c r="H92" s="125" t="n">
        <v>-0.21</v>
      </c>
      <c r="I92" s="125" t="n">
        <v>0</v>
      </c>
      <c r="J92" s="125" t="n">
        <v>-0.13</v>
      </c>
      <c r="K92" s="127" t="n">
        <v>-0.06</v>
      </c>
      <c r="L92" s="125" t="n">
        <v>0.068</v>
      </c>
      <c r="M92" s="125" t="n">
        <v>-0.41</v>
      </c>
      <c r="N92" s="125" t="n">
        <v>-0.29</v>
      </c>
      <c r="O92" s="125" t="n">
        <v>-0.135</v>
      </c>
      <c r="P92" s="125" t="n">
        <v>0.3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4.047</v>
      </c>
      <c r="D93" s="125" t="n">
        <v>0.0025</v>
      </c>
      <c r="E93" s="125" t="n">
        <v>0.46</v>
      </c>
      <c r="F93" s="125" t="n">
        <v>0.145</v>
      </c>
      <c r="G93" s="125" t="n">
        <v>0.26</v>
      </c>
      <c r="H93" s="125" t="n">
        <v>-0.32</v>
      </c>
      <c r="I93" s="125" t="n">
        <v>0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4.052</v>
      </c>
      <c r="D94" s="125" t="n">
        <v>0.0025</v>
      </c>
      <c r="E94" s="125" t="n">
        <v>0.46</v>
      </c>
      <c r="F94" s="125" t="n">
        <v>0.145</v>
      </c>
      <c r="G94" s="125" t="n">
        <v>0.26</v>
      </c>
      <c r="H94" s="125" t="n">
        <v>-0.32</v>
      </c>
      <c r="I94" s="125" t="n">
        <v>0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4.09</v>
      </c>
      <c r="D95" s="125" t="n">
        <v>0.0025</v>
      </c>
      <c r="E95" s="125" t="n">
        <v>0.46</v>
      </c>
      <c r="F95" s="125" t="n">
        <v>0.145</v>
      </c>
      <c r="G95" s="125" t="n">
        <v>0.26</v>
      </c>
      <c r="H95" s="125" t="n">
        <v>-0.32</v>
      </c>
      <c r="I95" s="125" t="n">
        <v>0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4.135</v>
      </c>
      <c r="D96" s="125" t="n">
        <v>0.0025</v>
      </c>
      <c r="E96" s="125" t="n">
        <v>0.46</v>
      </c>
      <c r="F96" s="125" t="n">
        <v>0.145</v>
      </c>
      <c r="G96" s="125" t="n">
        <v>0.26</v>
      </c>
      <c r="H96" s="125" t="n">
        <v>-0.32</v>
      </c>
      <c r="I96" s="125" t="n">
        <v>0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4.173</v>
      </c>
      <c r="D97" s="125" t="n">
        <v>0.0025</v>
      </c>
      <c r="E97" s="125" t="n">
        <v>0.46</v>
      </c>
      <c r="F97" s="125" t="n">
        <v>0.145</v>
      </c>
      <c r="G97" s="125" t="n">
        <v>0.26</v>
      </c>
      <c r="H97" s="125" t="n">
        <v>-0.32</v>
      </c>
      <c r="I97" s="125" t="n">
        <v>0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4.167</v>
      </c>
      <c r="D98" s="125" t="n">
        <v>0.0025</v>
      </c>
      <c r="E98" s="125" t="n">
        <v>0.46</v>
      </c>
      <c r="F98" s="125" t="n">
        <v>0.145</v>
      </c>
      <c r="G98" s="125" t="n">
        <v>0.26</v>
      </c>
      <c r="H98" s="125" t="n">
        <v>-0.32</v>
      </c>
      <c r="I98" s="125" t="n">
        <v>0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4.167</v>
      </c>
      <c r="D99" s="125" t="n">
        <v>0.0025</v>
      </c>
      <c r="E99" s="125" t="n">
        <v>0.46</v>
      </c>
      <c r="F99" s="125" t="n">
        <v>0.145</v>
      </c>
      <c r="G99" s="125" t="n">
        <v>0.26</v>
      </c>
      <c r="H99" s="125" t="n">
        <v>-0.32</v>
      </c>
      <c r="I99" s="125" t="n">
        <v>0</v>
      </c>
      <c r="J99" s="125" t="n">
        <v>-0.2</v>
      </c>
      <c r="K99" s="127" t="n">
        <v>-0.06</v>
      </c>
      <c r="L99" s="125" t="n">
        <v>-0.25</v>
      </c>
      <c r="M99" s="125" t="n">
        <v>-0.465</v>
      </c>
      <c r="N99" s="125" t="n">
        <v>-0.4</v>
      </c>
      <c r="O99" s="125" t="n">
        <v>-0.14</v>
      </c>
      <c r="P99" s="125" t="n">
        <v>0.26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4.316</v>
      </c>
      <c r="D100" s="125" t="n">
        <v>0.0025</v>
      </c>
      <c r="E100" s="125" t="n">
        <v>0.5</v>
      </c>
      <c r="F100" s="125" t="n">
        <v>0</v>
      </c>
      <c r="G100" s="125" t="n">
        <v>0.25</v>
      </c>
      <c r="H100" s="125" t="n">
        <v>-0.21</v>
      </c>
      <c r="I100" s="125" t="n">
        <v>0</v>
      </c>
      <c r="J100" s="125" t="n">
        <v>-0.13</v>
      </c>
      <c r="K100" s="127" t="n">
        <v>-0.06</v>
      </c>
      <c r="L100" s="125" t="n">
        <v>0.248</v>
      </c>
      <c r="M100" s="125" t="n">
        <v>-0.44</v>
      </c>
      <c r="N100" s="125" t="n">
        <v>-0.29</v>
      </c>
      <c r="O100" s="125" t="n">
        <v>-0.14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4.468</v>
      </c>
      <c r="D101" s="125" t="n">
        <v>0.0025</v>
      </c>
      <c r="E101" s="125" t="n">
        <v>0.5</v>
      </c>
      <c r="F101" s="125" t="n">
        <v>0</v>
      </c>
      <c r="G101" s="125" t="n">
        <v>0.25</v>
      </c>
      <c r="H101" s="125" t="n">
        <v>-0.21</v>
      </c>
      <c r="I101" s="125" t="n">
        <v>0</v>
      </c>
      <c r="J101" s="125" t="n">
        <v>-0.13</v>
      </c>
      <c r="K101" s="127" t="n">
        <v>-0.06</v>
      </c>
      <c r="L101" s="125" t="n">
        <v>0.308</v>
      </c>
      <c r="M101" s="125" t="n">
        <v>-0.44</v>
      </c>
      <c r="N101" s="125" t="n">
        <v>-0.29</v>
      </c>
      <c r="O101" s="125" t="n">
        <v>-0.1425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4.533</v>
      </c>
      <c r="D102" s="125" t="n">
        <v>0.0025</v>
      </c>
      <c r="E102" s="125" t="n">
        <v>0.5</v>
      </c>
      <c r="F102" s="125" t="n">
        <v>0</v>
      </c>
      <c r="G102" s="125" t="n">
        <v>0.25</v>
      </c>
      <c r="H102" s="125" t="n">
        <v>-0.21</v>
      </c>
      <c r="I102" s="125" t="n">
        <v>0</v>
      </c>
      <c r="J102" s="125" t="n">
        <v>-0.13</v>
      </c>
      <c r="K102" s="127" t="n">
        <v>-0.06</v>
      </c>
      <c r="L102" s="125" t="n">
        <v>0.378</v>
      </c>
      <c r="M102" s="125" t="n">
        <v>-0.44</v>
      </c>
      <c r="N102" s="125" t="n">
        <v>-0.29</v>
      </c>
      <c r="O102" s="125" t="n">
        <v>-0.145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4.445</v>
      </c>
      <c r="D103" s="125" t="n">
        <v>0.0025</v>
      </c>
      <c r="E103" s="125" t="n">
        <v>0.5</v>
      </c>
      <c r="F103" s="125" t="n">
        <v>0</v>
      </c>
      <c r="G103" s="125" t="n">
        <v>0.25</v>
      </c>
      <c r="H103" s="125" t="n">
        <v>-0.21</v>
      </c>
      <c r="I103" s="125" t="n">
        <v>0</v>
      </c>
      <c r="J103" s="125" t="n">
        <v>-0.13</v>
      </c>
      <c r="K103" s="127" t="n">
        <v>-0.06</v>
      </c>
      <c r="L103" s="125" t="n">
        <v>0.248</v>
      </c>
      <c r="M103" s="125" t="n">
        <v>-0.44</v>
      </c>
      <c r="N103" s="125" t="n">
        <v>-0.29</v>
      </c>
      <c r="O103" s="125" t="n">
        <v>-0.1375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4.306</v>
      </c>
      <c r="D104" s="125" t="n">
        <v>0.0025</v>
      </c>
      <c r="E104" s="125" t="n">
        <v>0.5</v>
      </c>
      <c r="F104" s="125" t="n">
        <v>0</v>
      </c>
      <c r="G104" s="125" t="n">
        <v>0.25</v>
      </c>
      <c r="H104" s="125" t="n">
        <v>-0.21</v>
      </c>
      <c r="I104" s="125" t="n">
        <v>0</v>
      </c>
      <c r="J104" s="125" t="n">
        <v>-0.13</v>
      </c>
      <c r="K104" s="127" t="n">
        <v>-0.06</v>
      </c>
      <c r="L104" s="125" t="n">
        <v>0.068</v>
      </c>
      <c r="M104" s="125" t="n">
        <v>-0.44</v>
      </c>
      <c r="N104" s="125" t="n">
        <v>-0.29</v>
      </c>
      <c r="O104" s="125" t="n">
        <v>-0.135</v>
      </c>
      <c r="P104" s="125" t="n">
        <v>0.3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4.152</v>
      </c>
      <c r="D105" s="125" t="n">
        <v>0.0025</v>
      </c>
      <c r="E105" s="125" t="n">
        <v>0.46</v>
      </c>
      <c r="F105" s="125" t="n">
        <v>0</v>
      </c>
      <c r="G105" s="125" t="n">
        <v>0.26</v>
      </c>
      <c r="H105" s="125" t="n">
        <v>-0.32</v>
      </c>
      <c r="I105" s="125" t="n">
        <v>0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4.157</v>
      </c>
      <c r="D106" s="125" t="n">
        <v>0.0025</v>
      </c>
      <c r="E106" s="125" t="n">
        <v>0.46</v>
      </c>
      <c r="F106" s="125" t="n">
        <v>0</v>
      </c>
      <c r="G106" s="125" t="n">
        <v>0.26</v>
      </c>
      <c r="H106" s="125" t="n">
        <v>-0.32</v>
      </c>
      <c r="I106" s="125" t="n">
        <v>0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4.195</v>
      </c>
      <c r="D107" s="125" t="n">
        <v>0.0025</v>
      </c>
      <c r="E107" s="125" t="n">
        <v>0.46</v>
      </c>
      <c r="F107" s="125" t="n">
        <v>0</v>
      </c>
      <c r="G107" s="125" t="n">
        <v>0.26</v>
      </c>
      <c r="H107" s="125" t="n">
        <v>-0.32</v>
      </c>
      <c r="I107" s="125" t="n">
        <v>0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4.24</v>
      </c>
      <c r="D108" s="125" t="n">
        <v>0.0025</v>
      </c>
      <c r="E108" s="125" t="n">
        <v>0.46</v>
      </c>
      <c r="F108" s="125" t="n">
        <v>0</v>
      </c>
      <c r="G108" s="125" t="n">
        <v>0.26</v>
      </c>
      <c r="H108" s="125" t="n">
        <v>-0.32</v>
      </c>
      <c r="I108" s="125" t="n">
        <v>0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4.278</v>
      </c>
      <c r="D109" s="125" t="n">
        <v>0.0025</v>
      </c>
      <c r="E109" s="125" t="n">
        <v>0.46</v>
      </c>
      <c r="F109" s="125" t="n">
        <v>0</v>
      </c>
      <c r="G109" s="125" t="n">
        <v>0.26</v>
      </c>
      <c r="H109" s="125" t="n">
        <v>-0.32</v>
      </c>
      <c r="I109" s="125" t="n">
        <v>0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4.272</v>
      </c>
      <c r="D110" s="125" t="n">
        <v>0.0025</v>
      </c>
      <c r="E110" s="125" t="n">
        <v>0.46</v>
      </c>
      <c r="F110" s="125" t="n">
        <v>0</v>
      </c>
      <c r="G110" s="125" t="n">
        <v>0.26</v>
      </c>
      <c r="H110" s="125" t="n">
        <v>-0.32</v>
      </c>
      <c r="I110" s="125" t="n">
        <v>0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4.272</v>
      </c>
      <c r="D111" s="125" t="n">
        <v>0.0025</v>
      </c>
      <c r="E111" s="125" t="n">
        <v>0.46</v>
      </c>
      <c r="F111" s="125" t="n">
        <v>0</v>
      </c>
      <c r="G111" s="125" t="n">
        <v>0.26</v>
      </c>
      <c r="H111" s="125" t="n">
        <v>-0.32</v>
      </c>
      <c r="I111" s="125" t="n">
        <v>0</v>
      </c>
      <c r="J111" s="125" t="n">
        <v>-0.2</v>
      </c>
      <c r="K111" s="127" t="n">
        <v>-0.06</v>
      </c>
      <c r="L111" s="125" t="n">
        <v>-0.25</v>
      </c>
      <c r="M111" s="125" t="n">
        <v>-0.53</v>
      </c>
      <c r="N111" s="125" t="n">
        <v>-0.4</v>
      </c>
      <c r="O111" s="125" t="n">
        <v>-0.14</v>
      </c>
      <c r="P111" s="125" t="n">
        <v>0.26</v>
      </c>
      <c r="Q111" s="125" t="n">
        <v>-0.07</v>
      </c>
    </row>
    <row r="112" customFormat="false" ht="12" hidden="false" customHeight="false" outlineLevel="0" collapsed="false">
      <c r="C112" s="125" t="n">
        <v>4.421</v>
      </c>
      <c r="D112" s="125" t="n">
        <v>0.0025</v>
      </c>
      <c r="E112" s="125" t="n">
        <v>0.5</v>
      </c>
      <c r="F112" s="125" t="n">
        <v>0</v>
      </c>
      <c r="G112" s="125" t="n">
        <v>0.25</v>
      </c>
      <c r="H112" s="125" t="n">
        <v>-0.21</v>
      </c>
      <c r="I112" s="125" t="n">
        <v>0</v>
      </c>
      <c r="J112" s="125" t="n">
        <v>-0.13</v>
      </c>
      <c r="K112" s="127" t="n">
        <v>-0.06</v>
      </c>
      <c r="L112" s="125" t="n">
        <v>0.248</v>
      </c>
      <c r="M112" s="125" t="n">
        <v>-0.47</v>
      </c>
      <c r="N112" s="125" t="n">
        <v>-0.29</v>
      </c>
      <c r="O112" s="125" t="n">
        <v>-0.14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4.573</v>
      </c>
      <c r="D113" s="125" t="n">
        <v>0.0025</v>
      </c>
      <c r="E113" s="125" t="n">
        <v>0.5</v>
      </c>
      <c r="F113" s="125" t="n">
        <v>0</v>
      </c>
      <c r="G113" s="125" t="n">
        <v>0.25</v>
      </c>
      <c r="H113" s="125" t="n">
        <v>-0.21</v>
      </c>
      <c r="I113" s="125" t="n">
        <v>0</v>
      </c>
      <c r="J113" s="125" t="n">
        <v>-0.13</v>
      </c>
      <c r="K113" s="127" t="n">
        <v>-0.06</v>
      </c>
      <c r="L113" s="125" t="n">
        <v>0.308</v>
      </c>
      <c r="M113" s="125" t="n">
        <v>-0.47</v>
      </c>
      <c r="N113" s="125" t="n">
        <v>-0.29</v>
      </c>
      <c r="O113" s="125" t="n">
        <v>-0.1425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4.6405</v>
      </c>
      <c r="D114" s="125" t="n">
        <v>0.0025</v>
      </c>
      <c r="E114" s="125" t="n">
        <v>0.5</v>
      </c>
      <c r="F114" s="125" t="n">
        <v>0</v>
      </c>
      <c r="G114" s="125" t="n">
        <v>0.25</v>
      </c>
      <c r="H114" s="125" t="n">
        <v>-0.21</v>
      </c>
      <c r="I114" s="125" t="n">
        <v>0</v>
      </c>
      <c r="J114" s="125" t="n">
        <v>-0.13</v>
      </c>
      <c r="K114" s="127" t="n">
        <v>-0.06</v>
      </c>
      <c r="L114" s="125" t="n">
        <v>0.378</v>
      </c>
      <c r="M114" s="125" t="n">
        <v>-0.47</v>
      </c>
      <c r="N114" s="125" t="n">
        <v>-0.29</v>
      </c>
      <c r="O114" s="125" t="n">
        <v>-0.145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4.5525</v>
      </c>
      <c r="D115" s="125" t="n">
        <v>0.0025</v>
      </c>
      <c r="E115" s="125" t="n">
        <v>0.5</v>
      </c>
      <c r="F115" s="125" t="n">
        <v>0</v>
      </c>
      <c r="G115" s="125" t="n">
        <v>0.25</v>
      </c>
      <c r="H115" s="125" t="n">
        <v>-0.21</v>
      </c>
      <c r="I115" s="125" t="n">
        <v>0</v>
      </c>
      <c r="J115" s="125" t="n">
        <v>-0.13</v>
      </c>
      <c r="K115" s="127" t="n">
        <v>-0.06</v>
      </c>
      <c r="L115" s="125" t="n">
        <v>0.248</v>
      </c>
      <c r="M115" s="125" t="n">
        <v>-0.47</v>
      </c>
      <c r="N115" s="125" t="n">
        <v>-0.29</v>
      </c>
      <c r="O115" s="125" t="n">
        <v>-0.1375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4.4135</v>
      </c>
      <c r="D116" s="125" t="n">
        <v>0.0025</v>
      </c>
      <c r="E116" s="125" t="n">
        <v>0.5</v>
      </c>
      <c r="F116" s="125" t="n">
        <v>0</v>
      </c>
      <c r="G116" s="125" t="n">
        <v>0.25</v>
      </c>
      <c r="H116" s="125" t="n">
        <v>-0.21</v>
      </c>
      <c r="I116" s="125" t="n">
        <v>0</v>
      </c>
      <c r="J116" s="125" t="n">
        <v>-0.13</v>
      </c>
      <c r="K116" s="127" t="n">
        <v>-0.06</v>
      </c>
      <c r="L116" s="125" t="n">
        <v>0.068</v>
      </c>
      <c r="M116" s="125" t="n">
        <v>-0.47</v>
      </c>
      <c r="N116" s="125" t="n">
        <v>-0.29</v>
      </c>
      <c r="O116" s="125" t="n">
        <v>-0.135</v>
      </c>
      <c r="P116" s="125" t="n">
        <v>0.3</v>
      </c>
      <c r="Q116" s="125" t="n">
        <v>-0.07</v>
      </c>
    </row>
    <row r="117" customFormat="false" ht="12" hidden="false" customHeight="false" outlineLevel="0" collapsed="false">
      <c r="C117" s="125" t="n">
        <v>4.2595</v>
      </c>
      <c r="D117" s="125" t="n">
        <v>0.0025</v>
      </c>
      <c r="E117" s="125" t="n">
        <v>0.46</v>
      </c>
      <c r="F117" s="125" t="n">
        <v>0</v>
      </c>
      <c r="G117" s="125" t="n">
        <v>0.26</v>
      </c>
      <c r="H117" s="125" t="n">
        <v>-0.32</v>
      </c>
      <c r="I117" s="125" t="n">
        <v>0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4.2645</v>
      </c>
      <c r="D118" s="125" t="n">
        <v>0.0025</v>
      </c>
      <c r="E118" s="125" t="n">
        <v>0.46</v>
      </c>
      <c r="F118" s="125" t="n">
        <v>0</v>
      </c>
      <c r="G118" s="125" t="n">
        <v>0.26</v>
      </c>
      <c r="H118" s="125" t="n">
        <v>-0.32</v>
      </c>
      <c r="I118" s="125" t="n">
        <v>0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4.3025</v>
      </c>
      <c r="D119" s="125" t="n">
        <v>0.0025</v>
      </c>
      <c r="E119" s="125" t="n">
        <v>0.46</v>
      </c>
      <c r="F119" s="125" t="n">
        <v>0</v>
      </c>
      <c r="G119" s="125" t="n">
        <v>0.26</v>
      </c>
      <c r="H119" s="125" t="n">
        <v>-0.32</v>
      </c>
      <c r="I119" s="125" t="n">
        <v>0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4.3475</v>
      </c>
      <c r="D120" s="125" t="n">
        <v>0.0025</v>
      </c>
      <c r="E120" s="125" t="n">
        <v>0.46</v>
      </c>
      <c r="F120" s="125" t="n">
        <v>0</v>
      </c>
      <c r="G120" s="125" t="n">
        <v>0.26</v>
      </c>
      <c r="H120" s="125" t="n">
        <v>-0.32</v>
      </c>
      <c r="I120" s="125" t="n">
        <v>0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4.3855</v>
      </c>
      <c r="D121" s="125" t="n">
        <v>0.0025</v>
      </c>
      <c r="E121" s="125" t="n">
        <v>0.46</v>
      </c>
      <c r="F121" s="125" t="n">
        <v>0</v>
      </c>
      <c r="G121" s="125" t="n">
        <v>0.26</v>
      </c>
      <c r="H121" s="125" t="n">
        <v>-0.32</v>
      </c>
      <c r="I121" s="125" t="n">
        <v>0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4.3795</v>
      </c>
      <c r="D122" s="125" t="n">
        <v>0.0025</v>
      </c>
      <c r="E122" s="125" t="n">
        <v>0.46</v>
      </c>
      <c r="F122" s="125" t="n">
        <v>0</v>
      </c>
      <c r="G122" s="125" t="n">
        <v>0.26</v>
      </c>
      <c r="H122" s="125" t="n">
        <v>-0.32</v>
      </c>
      <c r="I122" s="125" t="n">
        <v>0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4.3795</v>
      </c>
      <c r="D123" s="125" t="n">
        <v>0.0025</v>
      </c>
      <c r="E123" s="125" t="n">
        <v>0.46</v>
      </c>
      <c r="F123" s="125" t="n">
        <v>0</v>
      </c>
      <c r="G123" s="125" t="n">
        <v>0.26</v>
      </c>
      <c r="H123" s="125" t="n">
        <v>-0.32</v>
      </c>
      <c r="I123" s="125" t="n">
        <v>0</v>
      </c>
      <c r="J123" s="125" t="n">
        <v>-0.2</v>
      </c>
      <c r="K123" s="127" t="n">
        <v>-0.06</v>
      </c>
      <c r="L123" s="125" t="n">
        <v>-0.25</v>
      </c>
      <c r="M123" s="125" t="n">
        <v>-0.595</v>
      </c>
      <c r="N123" s="125" t="n">
        <v>-0.4</v>
      </c>
      <c r="O123" s="125" t="n">
        <v>-0.14</v>
      </c>
      <c r="P123" s="125" t="n">
        <v>0.26</v>
      </c>
      <c r="Q123" s="125" t="n">
        <v>-0.07</v>
      </c>
    </row>
    <row r="124" customFormat="false" ht="12" hidden="false" customHeight="false" outlineLevel="0" collapsed="false">
      <c r="C124" s="125" t="n">
        <v>4.5285</v>
      </c>
      <c r="D124" s="125" t="n">
        <v>0.0025</v>
      </c>
      <c r="E124" s="125" t="n">
        <v>0.5</v>
      </c>
      <c r="F124" s="125" t="n">
        <v>0</v>
      </c>
      <c r="G124" s="125" t="n">
        <v>0.35</v>
      </c>
      <c r="H124" s="125" t="n">
        <v>-0.21</v>
      </c>
      <c r="I124" s="125" t="n">
        <v>0</v>
      </c>
      <c r="J124" s="125" t="n">
        <v>-0.13</v>
      </c>
      <c r="K124" s="127" t="n">
        <v>-0.06</v>
      </c>
      <c r="L124" s="125" t="n">
        <v>0.248</v>
      </c>
      <c r="M124" s="125" t="n">
        <v>-0.565</v>
      </c>
      <c r="N124" s="125" t="n">
        <v>-0.29</v>
      </c>
      <c r="O124" s="125" t="n">
        <v>-0.14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4.6805</v>
      </c>
      <c r="D125" s="125" t="n">
        <v>0.0025</v>
      </c>
      <c r="E125" s="125" t="n">
        <v>0.5</v>
      </c>
      <c r="F125" s="125" t="n">
        <v>0</v>
      </c>
      <c r="G125" s="125" t="n">
        <v>0.35</v>
      </c>
      <c r="H125" s="125" t="n">
        <v>-0.21</v>
      </c>
      <c r="I125" s="125" t="n">
        <v>0</v>
      </c>
      <c r="J125" s="125" t="n">
        <v>-0.13</v>
      </c>
      <c r="K125" s="127" t="n">
        <v>-0.06</v>
      </c>
      <c r="L125" s="125" t="n">
        <v>0.308</v>
      </c>
      <c r="M125" s="125" t="n">
        <v>-0.565</v>
      </c>
      <c r="N125" s="125" t="n">
        <v>-0.29</v>
      </c>
      <c r="O125" s="125" t="n">
        <v>-0.1425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4.7505</v>
      </c>
      <c r="D126" s="125" t="n">
        <v>0.0025</v>
      </c>
      <c r="E126" s="125" t="n">
        <v>0.5</v>
      </c>
      <c r="F126" s="125" t="n">
        <v>0</v>
      </c>
      <c r="G126" s="125" t="n">
        <v>0.35</v>
      </c>
      <c r="H126" s="125" t="n">
        <v>-0.21</v>
      </c>
      <c r="I126" s="125" t="n">
        <v>0</v>
      </c>
      <c r="J126" s="125" t="n">
        <v>-0.13</v>
      </c>
      <c r="K126" s="127" t="n">
        <v>-0.06</v>
      </c>
      <c r="L126" s="125" t="n">
        <v>0.378</v>
      </c>
      <c r="M126" s="125" t="n">
        <v>-0.565</v>
      </c>
      <c r="N126" s="125" t="n">
        <v>-0.29</v>
      </c>
      <c r="O126" s="125" t="n">
        <v>-0.145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4.6625</v>
      </c>
      <c r="D127" s="125" t="n">
        <v>0.0025</v>
      </c>
      <c r="E127" s="125" t="n">
        <v>0.5</v>
      </c>
      <c r="F127" s="125" t="n">
        <v>0</v>
      </c>
      <c r="G127" s="125" t="n">
        <v>0.35</v>
      </c>
      <c r="H127" s="125" t="n">
        <v>-0.21</v>
      </c>
      <c r="I127" s="125" t="n">
        <v>0</v>
      </c>
      <c r="J127" s="125" t="n">
        <v>-0.13</v>
      </c>
      <c r="K127" s="127" t="n">
        <v>-0.06</v>
      </c>
      <c r="L127" s="125" t="n">
        <v>0.248</v>
      </c>
      <c r="M127" s="125" t="n">
        <v>-0.565</v>
      </c>
      <c r="N127" s="125" t="n">
        <v>-0.29</v>
      </c>
      <c r="O127" s="125" t="n">
        <v>-0.1375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4.5235</v>
      </c>
      <c r="D128" s="125" t="n">
        <v>0.0025</v>
      </c>
      <c r="E128" s="125" t="n">
        <v>0.5</v>
      </c>
      <c r="F128" s="125" t="n">
        <v>0</v>
      </c>
      <c r="G128" s="125" t="n">
        <v>0.35</v>
      </c>
      <c r="H128" s="125" t="n">
        <v>-0.21</v>
      </c>
      <c r="I128" s="125" t="n">
        <v>0</v>
      </c>
      <c r="J128" s="125" t="n">
        <v>-0.13</v>
      </c>
      <c r="K128" s="127" t="n">
        <v>-0.06</v>
      </c>
      <c r="L128" s="125" t="n">
        <v>0.068</v>
      </c>
      <c r="M128" s="125" t="n">
        <v>-0.565</v>
      </c>
      <c r="N128" s="125" t="n">
        <v>-0.29</v>
      </c>
      <c r="O128" s="125" t="n">
        <v>-0.135</v>
      </c>
      <c r="P128" s="125" t="n">
        <v>0.3</v>
      </c>
      <c r="Q128" s="125" t="n">
        <v>-0.07</v>
      </c>
    </row>
    <row r="129" customFormat="false" ht="12" hidden="false" customHeight="false" outlineLevel="0" collapsed="false">
      <c r="C129" s="125" t="n">
        <v>4.3695</v>
      </c>
      <c r="D129" s="125" t="n">
        <v>0.0025</v>
      </c>
      <c r="E129" s="125" t="n">
        <v>0.46</v>
      </c>
      <c r="F129" s="125" t="n">
        <v>0</v>
      </c>
      <c r="G129" s="125" t="n">
        <v>0.43</v>
      </c>
      <c r="H129" s="125" t="n">
        <v>-0.32</v>
      </c>
      <c r="I129" s="125" t="n">
        <v>0</v>
      </c>
      <c r="J129" s="125" t="n">
        <v>-0.2</v>
      </c>
      <c r="K129" s="127" t="n">
        <v>-0.06</v>
      </c>
      <c r="L129" s="125" t="n">
        <v>-0.25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4.3745</v>
      </c>
      <c r="D130" s="125" t="n">
        <v>0.0025</v>
      </c>
      <c r="E130" s="125" t="n">
        <v>0.46</v>
      </c>
      <c r="F130" s="125" t="n">
        <v>0</v>
      </c>
      <c r="G130" s="125" t="n">
        <v>0.43</v>
      </c>
      <c r="H130" s="125" t="n">
        <v>-0.32</v>
      </c>
      <c r="I130" s="125" t="n">
        <v>0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4.4125</v>
      </c>
      <c r="D131" s="125" t="n">
        <v>0.0025</v>
      </c>
      <c r="E131" s="125" t="n">
        <v>0.46</v>
      </c>
      <c r="F131" s="125" t="n">
        <v>0</v>
      </c>
      <c r="G131" s="125" t="n">
        <v>0.43</v>
      </c>
      <c r="H131" s="125" t="n">
        <v>-0.32</v>
      </c>
      <c r="I131" s="125" t="n">
        <v>0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4.4575</v>
      </c>
      <c r="D132" s="125" t="n">
        <v>0.0025</v>
      </c>
      <c r="E132" s="125" t="n">
        <v>0.46</v>
      </c>
      <c r="F132" s="125" t="n">
        <v>0</v>
      </c>
      <c r="G132" s="125" t="n">
        <v>0.43</v>
      </c>
      <c r="H132" s="125" t="n">
        <v>-0.32</v>
      </c>
      <c r="I132" s="125" t="n">
        <v>0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4.4955</v>
      </c>
      <c r="D133" s="125" t="n">
        <v>0.0025</v>
      </c>
      <c r="E133" s="125" t="n">
        <v>0.46</v>
      </c>
      <c r="F133" s="125" t="n">
        <v>0</v>
      </c>
      <c r="G133" s="125" t="n">
        <v>0.43</v>
      </c>
      <c r="H133" s="125" t="n">
        <v>-0.32</v>
      </c>
      <c r="I133" s="125" t="n">
        <v>0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4.4895</v>
      </c>
      <c r="D134" s="125" t="n">
        <v>0.0025</v>
      </c>
      <c r="E134" s="125" t="n">
        <v>0.46</v>
      </c>
      <c r="F134" s="125" t="n">
        <v>0</v>
      </c>
      <c r="G134" s="125" t="n">
        <v>0.43</v>
      </c>
      <c r="H134" s="125" t="n">
        <v>-0.32</v>
      </c>
      <c r="I134" s="125" t="n">
        <v>0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4.4895</v>
      </c>
      <c r="D135" s="125" t="n">
        <v>0.0025</v>
      </c>
      <c r="E135" s="125" t="n">
        <v>0.46</v>
      </c>
      <c r="F135" s="125" t="n">
        <v>0</v>
      </c>
      <c r="G135" s="125" t="n">
        <v>0.43</v>
      </c>
      <c r="H135" s="125" t="n">
        <v>-0.32</v>
      </c>
      <c r="I135" s="125" t="n">
        <v>0</v>
      </c>
      <c r="J135" s="125" t="n">
        <v>-0.2</v>
      </c>
      <c r="K135" s="127" t="n">
        <v>-0.06</v>
      </c>
      <c r="L135" s="125" t="n">
        <v>-0.1</v>
      </c>
      <c r="M135" s="125" t="n">
        <v>-0.565</v>
      </c>
      <c r="N135" s="125" t="n">
        <v>-0.4</v>
      </c>
      <c r="O135" s="125" t="n">
        <v>-0.14</v>
      </c>
      <c r="P135" s="125" t="n">
        <v>0.26</v>
      </c>
      <c r="Q135" s="125" t="n">
        <v>-0.07</v>
      </c>
    </row>
    <row r="136" customFormat="false" ht="12" hidden="false" customHeight="false" outlineLevel="0" collapsed="false">
      <c r="C136" s="125" t="n">
        <v>4.6385</v>
      </c>
      <c r="D136" s="125" t="n">
        <v>0.0025</v>
      </c>
      <c r="E136" s="125" t="n">
        <v>0.5</v>
      </c>
      <c r="F136" s="125" t="n">
        <v>0</v>
      </c>
      <c r="G136" s="125" t="n">
        <v>0.35</v>
      </c>
      <c r="H136" s="125" t="n">
        <v>-0.21</v>
      </c>
      <c r="I136" s="125" t="n">
        <v>0</v>
      </c>
      <c r="J136" s="125" t="n">
        <v>-0.13</v>
      </c>
      <c r="K136" s="127" t="n">
        <v>-0.06</v>
      </c>
      <c r="L136" s="125" t="n">
        <v>0.248</v>
      </c>
      <c r="M136" s="125" t="n">
        <v>-0.52</v>
      </c>
      <c r="N136" s="125" t="n">
        <v>-0.29</v>
      </c>
      <c r="O136" s="125" t="n">
        <v>-0.14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4.7905</v>
      </c>
      <c r="D137" s="125" t="n">
        <v>0.0025</v>
      </c>
      <c r="E137" s="125" t="n">
        <v>0.5</v>
      </c>
      <c r="F137" s="125" t="n">
        <v>0</v>
      </c>
      <c r="G137" s="125" t="n">
        <v>0.35</v>
      </c>
      <c r="H137" s="125" t="n">
        <v>-0.21</v>
      </c>
      <c r="I137" s="125" t="n">
        <v>0</v>
      </c>
      <c r="J137" s="125" t="n">
        <v>-0.13</v>
      </c>
      <c r="K137" s="127" t="n">
        <v>-0.06</v>
      </c>
      <c r="L137" s="125" t="n">
        <v>0.308</v>
      </c>
      <c r="M137" s="125" t="n">
        <v>-0.52</v>
      </c>
      <c r="N137" s="125" t="n">
        <v>-0.29</v>
      </c>
      <c r="O137" s="125" t="n">
        <v>-0.1425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4.863</v>
      </c>
      <c r="D138" s="125" t="n">
        <v>0.0025</v>
      </c>
      <c r="E138" s="125" t="n">
        <v>0.5</v>
      </c>
      <c r="F138" s="125" t="n">
        <v>0</v>
      </c>
      <c r="G138" s="125" t="n">
        <v>0.35</v>
      </c>
      <c r="H138" s="125" t="n">
        <v>-0.21</v>
      </c>
      <c r="I138" s="125" t="n">
        <v>0</v>
      </c>
      <c r="J138" s="125" t="n">
        <v>-0.13</v>
      </c>
      <c r="K138" s="127" t="n">
        <v>-0.06</v>
      </c>
      <c r="L138" s="125" t="n">
        <v>0.378</v>
      </c>
      <c r="M138" s="125" t="n">
        <v>-0.52</v>
      </c>
      <c r="N138" s="125" t="n">
        <v>-0.29</v>
      </c>
      <c r="O138" s="125" t="n">
        <v>-0.145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4.775</v>
      </c>
      <c r="D139" s="125" t="n">
        <v>0.0025</v>
      </c>
      <c r="E139" s="125" t="n">
        <v>0.5</v>
      </c>
      <c r="F139" s="125" t="n">
        <v>0</v>
      </c>
      <c r="G139" s="125" t="n">
        <v>0.35</v>
      </c>
      <c r="H139" s="125" t="n">
        <v>-0.21</v>
      </c>
      <c r="I139" s="125" t="n">
        <v>0</v>
      </c>
      <c r="J139" s="125" t="n">
        <v>-0.13</v>
      </c>
      <c r="K139" s="127" t="n">
        <v>-0.06</v>
      </c>
      <c r="L139" s="125" t="n">
        <v>0.248</v>
      </c>
      <c r="M139" s="125" t="n">
        <v>-0.52</v>
      </c>
      <c r="N139" s="125" t="n">
        <v>-0.29</v>
      </c>
      <c r="O139" s="125" t="n">
        <v>-0.1375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4.636</v>
      </c>
      <c r="D140" s="125" t="n">
        <v>0.0025</v>
      </c>
      <c r="E140" s="125" t="n">
        <v>0.5</v>
      </c>
      <c r="F140" s="125" t="n">
        <v>0</v>
      </c>
      <c r="G140" s="125" t="n">
        <v>0.35</v>
      </c>
      <c r="H140" s="125" t="n">
        <v>-0.21</v>
      </c>
      <c r="I140" s="125" t="n">
        <v>0</v>
      </c>
      <c r="J140" s="125" t="n">
        <v>-0.13</v>
      </c>
      <c r="K140" s="127" t="n">
        <v>-0.06</v>
      </c>
      <c r="L140" s="125" t="n">
        <v>0.068</v>
      </c>
      <c r="M140" s="125" t="n">
        <v>-0.52</v>
      </c>
      <c r="N140" s="125" t="n">
        <v>-0.29</v>
      </c>
      <c r="O140" s="125" t="n">
        <v>-0.135</v>
      </c>
      <c r="P140" s="125" t="n">
        <v>0.3</v>
      </c>
      <c r="Q140" s="125" t="n">
        <v>-0.07</v>
      </c>
    </row>
    <row r="141" customFormat="false" ht="12" hidden="false" customHeight="false" outlineLevel="0" collapsed="false">
      <c r="C141" s="125" t="n">
        <v>4.482</v>
      </c>
      <c r="D141" s="125" t="n">
        <v>0.0025</v>
      </c>
      <c r="E141" s="125" t="n">
        <v>0.46</v>
      </c>
      <c r="F141" s="125" t="n">
        <v>0</v>
      </c>
      <c r="G141" s="125" t="n">
        <v>0.43</v>
      </c>
      <c r="H141" s="125" t="n">
        <v>-0.32</v>
      </c>
      <c r="I141" s="125" t="n">
        <v>0</v>
      </c>
      <c r="J141" s="125" t="n">
        <v>-0.2</v>
      </c>
      <c r="K141" s="127" t="n">
        <v>-0.06</v>
      </c>
      <c r="L141" s="125" t="n">
        <v>-0.25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4.487</v>
      </c>
      <c r="D142" s="125" t="n">
        <v>0.0025</v>
      </c>
      <c r="E142" s="125" t="n">
        <v>0.46</v>
      </c>
      <c r="F142" s="125" t="n">
        <v>0</v>
      </c>
      <c r="G142" s="125" t="n">
        <v>0.43</v>
      </c>
      <c r="H142" s="125" t="n">
        <v>-0.32</v>
      </c>
      <c r="I142" s="125" t="n">
        <v>0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4.525</v>
      </c>
      <c r="D143" s="125" t="n">
        <v>0.0025</v>
      </c>
      <c r="E143" s="125" t="n">
        <v>0.46</v>
      </c>
      <c r="F143" s="125" t="n">
        <v>0</v>
      </c>
      <c r="G143" s="125" t="n">
        <v>0.43</v>
      </c>
      <c r="H143" s="125" t="n">
        <v>-0.32</v>
      </c>
      <c r="I143" s="125" t="n">
        <v>0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4.57</v>
      </c>
      <c r="D144" s="125" t="n">
        <v>0.0025</v>
      </c>
      <c r="E144" s="125" t="n">
        <v>0.46</v>
      </c>
      <c r="F144" s="125" t="n">
        <v>0</v>
      </c>
      <c r="G144" s="125" t="n">
        <v>0.43</v>
      </c>
      <c r="H144" s="125" t="n">
        <v>-0.32</v>
      </c>
      <c r="I144" s="125" t="n">
        <v>0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4.608</v>
      </c>
      <c r="D145" s="125" t="n">
        <v>0.0025</v>
      </c>
      <c r="E145" s="125" t="n">
        <v>0.46</v>
      </c>
      <c r="F145" s="125" t="n">
        <v>0</v>
      </c>
      <c r="G145" s="125" t="n">
        <v>0.43</v>
      </c>
      <c r="H145" s="125" t="n">
        <v>-0.32</v>
      </c>
      <c r="I145" s="125" t="n">
        <v>0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4.602</v>
      </c>
      <c r="D146" s="125" t="n">
        <v>0.0025</v>
      </c>
      <c r="E146" s="125" t="n">
        <v>0.46</v>
      </c>
      <c r="F146" s="125" t="n">
        <v>0</v>
      </c>
      <c r="G146" s="125" t="n">
        <v>0.43</v>
      </c>
      <c r="H146" s="125" t="n">
        <v>-0.32</v>
      </c>
      <c r="I146" s="125" t="n">
        <v>0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4.602</v>
      </c>
      <c r="D147" s="125" t="n">
        <v>0.0025</v>
      </c>
      <c r="E147" s="125" t="n">
        <v>0.46</v>
      </c>
      <c r="F147" s="125" t="n">
        <v>0</v>
      </c>
      <c r="G147" s="125" t="n">
        <v>0.43</v>
      </c>
      <c r="H147" s="125" t="n">
        <v>-0.32</v>
      </c>
      <c r="I147" s="125" t="n">
        <v>0</v>
      </c>
      <c r="J147" s="125" t="n">
        <v>-0.2</v>
      </c>
      <c r="K147" s="127" t="n">
        <v>-0.06</v>
      </c>
      <c r="L147" s="125" t="n">
        <v>-0.1</v>
      </c>
      <c r="M147" s="125" t="n">
        <v>-0.633</v>
      </c>
      <c r="N147" s="125" t="n">
        <v>-0.4</v>
      </c>
      <c r="O147" s="125" t="n">
        <v>-0.14</v>
      </c>
      <c r="P147" s="125" t="n">
        <v>0.26</v>
      </c>
      <c r="Q147" s="125" t="n">
        <v>-0.07</v>
      </c>
    </row>
    <row r="148" customFormat="false" ht="12" hidden="false" customHeight="false" outlineLevel="0" collapsed="false">
      <c r="C148" s="125" t="n">
        <v>4.751</v>
      </c>
      <c r="D148" s="125" t="n">
        <v>0.0025</v>
      </c>
      <c r="E148" s="125" t="n">
        <v>0.5</v>
      </c>
      <c r="F148" s="125" t="n">
        <v>0</v>
      </c>
      <c r="G148" s="125" t="n">
        <v>0.35</v>
      </c>
      <c r="H148" s="125" t="n">
        <v>-0.21</v>
      </c>
      <c r="I148" s="125" t="n">
        <v>0</v>
      </c>
      <c r="J148" s="125" t="n">
        <v>-0.13</v>
      </c>
      <c r="K148" s="127" t="n">
        <v>-0.06</v>
      </c>
      <c r="L148" s="125" t="n">
        <v>0.248</v>
      </c>
      <c r="M148" s="125" t="n">
        <v>-0.573</v>
      </c>
      <c r="N148" s="125" t="n">
        <v>-0.29</v>
      </c>
      <c r="O148" s="125" t="n">
        <v>-0.14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4.903</v>
      </c>
      <c r="D149" s="125" t="n">
        <v>0.0025</v>
      </c>
      <c r="E149" s="125" t="n">
        <v>0.5</v>
      </c>
      <c r="F149" s="125" t="n">
        <v>0</v>
      </c>
      <c r="G149" s="125" t="n">
        <v>0.35</v>
      </c>
      <c r="H149" s="125" t="n">
        <v>-0.21</v>
      </c>
      <c r="I149" s="125" t="n">
        <v>0</v>
      </c>
      <c r="J149" s="125" t="n">
        <v>-0.13</v>
      </c>
      <c r="K149" s="127" t="n">
        <v>-0.06</v>
      </c>
      <c r="L149" s="125" t="n">
        <v>0.308</v>
      </c>
      <c r="M149" s="125" t="n">
        <v>-0.573</v>
      </c>
      <c r="N149" s="125" t="n">
        <v>-0.29</v>
      </c>
      <c r="O149" s="125" t="n">
        <v>-0.1425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4.9755</v>
      </c>
      <c r="D150" s="125" t="n">
        <v>0.0025</v>
      </c>
      <c r="E150" s="125" t="n">
        <v>0.5</v>
      </c>
      <c r="F150" s="125" t="n">
        <v>0</v>
      </c>
      <c r="G150" s="125" t="n">
        <v>0.35</v>
      </c>
      <c r="H150" s="125" t="n">
        <v>-0.21</v>
      </c>
      <c r="I150" s="125" t="n">
        <v>0</v>
      </c>
      <c r="J150" s="125" t="n">
        <v>-0.13</v>
      </c>
      <c r="K150" s="127" t="n">
        <v>-0.06</v>
      </c>
      <c r="L150" s="125" t="n">
        <v>0.378</v>
      </c>
      <c r="M150" s="125" t="n">
        <v>-0.573</v>
      </c>
      <c r="N150" s="125" t="n">
        <v>-0.29</v>
      </c>
      <c r="O150" s="125" t="n">
        <v>-0.145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4.8875</v>
      </c>
      <c r="D151" s="125" t="n">
        <v>0.0025</v>
      </c>
      <c r="E151" s="125" t="n">
        <v>0.5</v>
      </c>
      <c r="F151" s="125" t="n">
        <v>0</v>
      </c>
      <c r="G151" s="125" t="n">
        <v>0.35</v>
      </c>
      <c r="H151" s="125" t="n">
        <v>-0.21</v>
      </c>
      <c r="I151" s="125" t="n">
        <v>0</v>
      </c>
      <c r="J151" s="125" t="n">
        <v>-0.13</v>
      </c>
      <c r="K151" s="127" t="n">
        <v>-0.06</v>
      </c>
      <c r="L151" s="125" t="n">
        <v>0.248</v>
      </c>
      <c r="M151" s="125" t="n">
        <v>-0.573</v>
      </c>
      <c r="N151" s="125" t="n">
        <v>-0.29</v>
      </c>
      <c r="O151" s="125" t="n">
        <v>-0.1375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4.7485</v>
      </c>
      <c r="D152" s="125" t="n">
        <v>0.0025</v>
      </c>
      <c r="E152" s="125" t="n">
        <v>0.5</v>
      </c>
      <c r="F152" s="125" t="n">
        <v>0</v>
      </c>
      <c r="G152" s="125" t="n">
        <v>0.35</v>
      </c>
      <c r="H152" s="125" t="n">
        <v>-0.21</v>
      </c>
      <c r="I152" s="125" t="n">
        <v>0</v>
      </c>
      <c r="J152" s="125" t="n">
        <v>-0.13</v>
      </c>
      <c r="K152" s="127" t="n">
        <v>-0.06</v>
      </c>
      <c r="L152" s="125" t="n">
        <v>0.068</v>
      </c>
      <c r="M152" s="125" t="n">
        <v>-0.573</v>
      </c>
      <c r="N152" s="125" t="n">
        <v>-0.29</v>
      </c>
      <c r="O152" s="125" t="n">
        <v>-0.135</v>
      </c>
      <c r="P152" s="125" t="n">
        <v>0.3</v>
      </c>
      <c r="Q152" s="125" t="n">
        <v>-0.07</v>
      </c>
    </row>
    <row r="153" customFormat="false" ht="12" hidden="false" customHeight="false" outlineLevel="0" collapsed="false">
      <c r="C153" s="125" t="n">
        <v>4.5945</v>
      </c>
      <c r="D153" s="125" t="n">
        <v>0.0025</v>
      </c>
      <c r="E153" s="125" t="n">
        <v>0.46</v>
      </c>
      <c r="F153" s="125" t="n">
        <v>0</v>
      </c>
      <c r="G153" s="125" t="n">
        <v>0.43</v>
      </c>
      <c r="H153" s="125" t="n">
        <v>-0.32</v>
      </c>
      <c r="I153" s="125" t="n">
        <v>0</v>
      </c>
      <c r="J153" s="125" t="n">
        <v>-0.2</v>
      </c>
      <c r="K153" s="127" t="n">
        <v>-0.06</v>
      </c>
      <c r="L153" s="125" t="n">
        <v>-0.25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4.5995</v>
      </c>
      <c r="D154" s="125" t="n">
        <v>0.0025</v>
      </c>
      <c r="E154" s="125" t="n">
        <v>0.46</v>
      </c>
      <c r="F154" s="125" t="n">
        <v>0</v>
      </c>
      <c r="G154" s="125" t="n">
        <v>0.43</v>
      </c>
      <c r="H154" s="125" t="n">
        <v>-0.32</v>
      </c>
      <c r="I154" s="125" t="n">
        <v>0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4.6375</v>
      </c>
      <c r="D155" s="125" t="n">
        <v>0.0025</v>
      </c>
      <c r="E155" s="125" t="n">
        <v>0.46</v>
      </c>
      <c r="F155" s="125" t="n">
        <v>0</v>
      </c>
      <c r="G155" s="125" t="n">
        <v>0.43</v>
      </c>
      <c r="H155" s="125" t="n">
        <v>-0.32</v>
      </c>
      <c r="I155" s="125" t="n">
        <v>0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4.6825</v>
      </c>
      <c r="D156" s="125" t="n">
        <v>0.0025</v>
      </c>
      <c r="E156" s="125" t="n">
        <v>0.46</v>
      </c>
      <c r="F156" s="125" t="n">
        <v>0</v>
      </c>
      <c r="G156" s="125" t="n">
        <v>0.43</v>
      </c>
      <c r="H156" s="125" t="n">
        <v>-0.32</v>
      </c>
      <c r="I156" s="125" t="n">
        <v>0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4.7205</v>
      </c>
      <c r="D157" s="125" t="n">
        <v>0.0025</v>
      </c>
      <c r="E157" s="125" t="n">
        <v>0.46</v>
      </c>
      <c r="F157" s="125" t="n">
        <v>0</v>
      </c>
      <c r="G157" s="125" t="n">
        <v>0.43</v>
      </c>
      <c r="H157" s="125" t="n">
        <v>-0.32</v>
      </c>
      <c r="I157" s="125" t="n">
        <v>0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4.7145</v>
      </c>
      <c r="D158" s="125" t="n">
        <v>0.0025</v>
      </c>
      <c r="E158" s="125" t="n">
        <v>0.46</v>
      </c>
      <c r="F158" s="125" t="n">
        <v>0</v>
      </c>
      <c r="G158" s="125" t="n">
        <v>0.43</v>
      </c>
      <c r="H158" s="125" t="n">
        <v>-0.32</v>
      </c>
      <c r="I158" s="125" t="n">
        <v>0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4.7145</v>
      </c>
      <c r="D159" s="125" t="n">
        <v>0.0025</v>
      </c>
      <c r="E159" s="125" t="n">
        <v>0.46</v>
      </c>
      <c r="F159" s="125" t="n">
        <v>0</v>
      </c>
      <c r="G159" s="125" t="n">
        <v>0.43</v>
      </c>
      <c r="H159" s="125" t="n">
        <v>-0.32</v>
      </c>
      <c r="I159" s="125" t="n">
        <v>0</v>
      </c>
      <c r="J159" s="125" t="n">
        <v>-0.2</v>
      </c>
      <c r="K159" s="127" t="n">
        <v>-0.06</v>
      </c>
      <c r="L159" s="125" t="n">
        <v>-0.1</v>
      </c>
      <c r="M159" s="125" t="n">
        <v>-0.673</v>
      </c>
      <c r="N159" s="125" t="n">
        <v>-0.4</v>
      </c>
      <c r="O159" s="125" t="n">
        <v>-0.14</v>
      </c>
      <c r="P159" s="125" t="n">
        <v>0.26</v>
      </c>
      <c r="Q159" s="125" t="n">
        <v>-0.07</v>
      </c>
    </row>
    <row r="160" customFormat="false" ht="12" hidden="false" customHeight="false" outlineLevel="0" collapsed="false">
      <c r="C160" s="125" t="n">
        <v>4.8635</v>
      </c>
      <c r="D160" s="125" t="n">
        <v>0.0025</v>
      </c>
      <c r="E160" s="125" t="n">
        <v>0.5</v>
      </c>
      <c r="F160" s="125" t="n">
        <v>0</v>
      </c>
      <c r="G160" s="125" t="n">
        <v>0.35</v>
      </c>
      <c r="H160" s="125" t="n">
        <v>-0.21</v>
      </c>
      <c r="I160" s="125" t="n">
        <v>0</v>
      </c>
      <c r="J160" s="125" t="n">
        <v>-0.13</v>
      </c>
      <c r="K160" s="127" t="n">
        <v>-0.06</v>
      </c>
      <c r="L160" s="125" t="n">
        <v>0.248</v>
      </c>
      <c r="M160" s="125" t="n">
        <v>-0.613</v>
      </c>
      <c r="N160" s="125" t="n">
        <v>-0.29</v>
      </c>
      <c r="O160" s="125" t="n">
        <v>-0.14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5.0155</v>
      </c>
      <c r="D161" s="125" t="n">
        <v>0.0025</v>
      </c>
      <c r="E161" s="125" t="n">
        <v>0.5</v>
      </c>
      <c r="F161" s="125" t="n">
        <v>0</v>
      </c>
      <c r="G161" s="125" t="n">
        <v>0.35</v>
      </c>
      <c r="H161" s="125" t="n">
        <v>-0.21</v>
      </c>
      <c r="I161" s="125" t="n">
        <v>0</v>
      </c>
      <c r="J161" s="125" t="n">
        <v>-0.13</v>
      </c>
      <c r="K161" s="127" t="n">
        <v>-0.06</v>
      </c>
      <c r="L161" s="125" t="n">
        <v>0.308</v>
      </c>
      <c r="M161" s="125" t="n">
        <v>-0.613</v>
      </c>
      <c r="N161" s="125" t="n">
        <v>-0.29</v>
      </c>
      <c r="O161" s="125" t="n">
        <v>-0.1425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5.088</v>
      </c>
      <c r="D162" s="125" t="n">
        <v>0.0025</v>
      </c>
      <c r="E162" s="125" t="n">
        <v>0.5</v>
      </c>
      <c r="F162" s="125" t="n">
        <v>0</v>
      </c>
      <c r="G162" s="125" t="n">
        <v>0.35</v>
      </c>
      <c r="H162" s="125" t="n">
        <v>-0.21</v>
      </c>
      <c r="I162" s="125" t="n">
        <v>0</v>
      </c>
      <c r="J162" s="125" t="n">
        <v>-0.13</v>
      </c>
      <c r="K162" s="127" t="n">
        <v>-0.06</v>
      </c>
      <c r="L162" s="125" t="n">
        <v>0.378</v>
      </c>
      <c r="M162" s="125" t="n">
        <v>-0.613</v>
      </c>
      <c r="N162" s="125" t="n">
        <v>-0.29</v>
      </c>
      <c r="O162" s="125" t="n">
        <v>-0.145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5</v>
      </c>
      <c r="D163" s="125" t="n">
        <v>0.0025</v>
      </c>
      <c r="E163" s="125" t="n">
        <v>0.5</v>
      </c>
      <c r="F163" s="125" t="n">
        <v>0</v>
      </c>
      <c r="G163" s="125" t="n">
        <v>0.35</v>
      </c>
      <c r="H163" s="125" t="n">
        <v>-0.21</v>
      </c>
      <c r="I163" s="125" t="n">
        <v>0</v>
      </c>
      <c r="J163" s="125" t="n">
        <v>-0.13</v>
      </c>
      <c r="K163" s="127" t="n">
        <v>-0.06</v>
      </c>
      <c r="L163" s="125" t="n">
        <v>0.248</v>
      </c>
      <c r="M163" s="125" t="n">
        <v>-0.613</v>
      </c>
      <c r="N163" s="125" t="n">
        <v>-0.29</v>
      </c>
      <c r="O163" s="125" t="n">
        <v>-0.1375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4.861</v>
      </c>
      <c r="D164" s="125" t="n">
        <v>0.0025</v>
      </c>
      <c r="E164" s="125" t="n">
        <v>0.5</v>
      </c>
      <c r="F164" s="125" t="n">
        <v>0</v>
      </c>
      <c r="G164" s="125" t="n">
        <v>0.35</v>
      </c>
      <c r="H164" s="125" t="n">
        <v>-0.21</v>
      </c>
      <c r="I164" s="125" t="n">
        <v>0</v>
      </c>
      <c r="J164" s="125" t="n">
        <v>-0.13</v>
      </c>
      <c r="K164" s="127" t="n">
        <v>-0.06</v>
      </c>
      <c r="L164" s="125" t="n">
        <v>0.068</v>
      </c>
      <c r="M164" s="125" t="n">
        <v>-0.613</v>
      </c>
      <c r="N164" s="125" t="n">
        <v>-0.29</v>
      </c>
      <c r="O164" s="125" t="n">
        <v>-0.135</v>
      </c>
      <c r="P164" s="125" t="n">
        <v>0.3</v>
      </c>
      <c r="Q164" s="125" t="n">
        <v>-0.07</v>
      </c>
    </row>
    <row r="165" customFormat="false" ht="12" hidden="false" customHeight="false" outlineLevel="0" collapsed="false">
      <c r="C165" s="125" t="n">
        <v>4.707</v>
      </c>
      <c r="D165" s="125" t="n">
        <v>0.0025</v>
      </c>
      <c r="E165" s="125" t="n">
        <v>0.46</v>
      </c>
      <c r="F165" s="125" t="n">
        <v>0</v>
      </c>
      <c r="G165" s="125" t="n">
        <v>0.43</v>
      </c>
      <c r="H165" s="125" t="n">
        <v>-0.32</v>
      </c>
      <c r="I165" s="125" t="n">
        <v>0</v>
      </c>
      <c r="J165" s="125" t="n">
        <v>-0.2</v>
      </c>
      <c r="K165" s="127" t="n">
        <v>-0.06</v>
      </c>
      <c r="L165" s="125" t="n">
        <v>-0.25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4.712</v>
      </c>
      <c r="D166" s="125" t="n">
        <v>0.0025</v>
      </c>
      <c r="E166" s="125" t="n">
        <v>0.46</v>
      </c>
      <c r="F166" s="125" t="n">
        <v>0</v>
      </c>
      <c r="G166" s="125" t="n">
        <v>0.43</v>
      </c>
      <c r="H166" s="125" t="n">
        <v>-0.32</v>
      </c>
      <c r="I166" s="125" t="n">
        <v>0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4.75</v>
      </c>
      <c r="D167" s="125" t="n">
        <v>0.0025</v>
      </c>
      <c r="E167" s="125" t="n">
        <v>0.46</v>
      </c>
      <c r="F167" s="125" t="n">
        <v>0</v>
      </c>
      <c r="G167" s="125" t="n">
        <v>0.43</v>
      </c>
      <c r="H167" s="125" t="n">
        <v>-0.32</v>
      </c>
      <c r="I167" s="125" t="n">
        <v>0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4.795</v>
      </c>
      <c r="D168" s="125" t="n">
        <v>0.0025</v>
      </c>
      <c r="E168" s="125" t="n">
        <v>0.46</v>
      </c>
      <c r="F168" s="125" t="n">
        <v>0</v>
      </c>
      <c r="G168" s="125" t="n">
        <v>0.43</v>
      </c>
      <c r="H168" s="125" t="n">
        <v>-0.32</v>
      </c>
      <c r="I168" s="125" t="n">
        <v>0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4.833</v>
      </c>
      <c r="D169" s="125" t="n">
        <v>0.0025</v>
      </c>
      <c r="E169" s="125" t="n">
        <v>0.46</v>
      </c>
      <c r="F169" s="125" t="n">
        <v>0</v>
      </c>
      <c r="G169" s="125" t="n">
        <v>0.43</v>
      </c>
      <c r="H169" s="125" t="n">
        <v>-0.32</v>
      </c>
      <c r="I169" s="125" t="n">
        <v>0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4.827</v>
      </c>
      <c r="D170" s="125" t="n">
        <v>0.0025</v>
      </c>
      <c r="E170" s="125" t="n">
        <v>0.46</v>
      </c>
      <c r="F170" s="125" t="n">
        <v>0</v>
      </c>
      <c r="G170" s="125" t="n">
        <v>0.43</v>
      </c>
      <c r="H170" s="125" t="n">
        <v>-0.32</v>
      </c>
      <c r="I170" s="125" t="n">
        <v>0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4.827</v>
      </c>
      <c r="D171" s="125" t="n">
        <v>0.0025</v>
      </c>
      <c r="E171" s="125" t="n">
        <v>0.46</v>
      </c>
      <c r="F171" s="125" t="n">
        <v>0</v>
      </c>
      <c r="G171" s="125" t="n">
        <v>0.43</v>
      </c>
      <c r="H171" s="125" t="n">
        <v>-0.32</v>
      </c>
      <c r="I171" s="125" t="n">
        <v>0</v>
      </c>
      <c r="J171" s="125" t="n">
        <v>-0.2</v>
      </c>
      <c r="K171" s="127" t="n">
        <v>-0.06</v>
      </c>
      <c r="L171" s="125" t="n">
        <v>-0.1</v>
      </c>
      <c r="M171" s="125" t="n">
        <v>-0.713</v>
      </c>
      <c r="N171" s="125" t="n">
        <v>-0.4</v>
      </c>
      <c r="O171" s="125" t="n">
        <v>-0.14</v>
      </c>
      <c r="P171" s="125" t="n">
        <v>0.26</v>
      </c>
      <c r="Q171" s="125" t="n">
        <v>-0.07</v>
      </c>
    </row>
    <row r="172" customFormat="false" ht="12" hidden="false" customHeight="false" outlineLevel="0" collapsed="false">
      <c r="C172" s="125" t="n">
        <v>4.976</v>
      </c>
      <c r="D172" s="125" t="n">
        <v>0.0025</v>
      </c>
      <c r="E172" s="125" t="n">
        <v>0.5</v>
      </c>
      <c r="F172" s="125" t="n">
        <v>0</v>
      </c>
      <c r="G172" s="125" t="n">
        <v>0.35</v>
      </c>
      <c r="H172" s="125" t="n">
        <v>-0.21</v>
      </c>
      <c r="I172" s="125" t="n">
        <v>0</v>
      </c>
      <c r="J172" s="125" t="n">
        <v>-0.13</v>
      </c>
      <c r="K172" s="127" t="n">
        <v>-0.06</v>
      </c>
      <c r="L172" s="125" t="n">
        <v>0.248</v>
      </c>
      <c r="M172" s="125" t="n">
        <v>-0.673</v>
      </c>
      <c r="N172" s="125" t="n">
        <v>-0.29</v>
      </c>
      <c r="O172" s="125" t="n">
        <v>-0.14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5.128</v>
      </c>
      <c r="D173" s="125" t="n">
        <v>0.0025</v>
      </c>
      <c r="E173" s="125" t="n">
        <v>0.5</v>
      </c>
      <c r="F173" s="125" t="n">
        <v>0</v>
      </c>
      <c r="G173" s="125" t="n">
        <v>0.35</v>
      </c>
      <c r="H173" s="125" t="n">
        <v>-0.21</v>
      </c>
      <c r="I173" s="125" t="n">
        <v>0</v>
      </c>
      <c r="J173" s="125" t="n">
        <v>-0.13</v>
      </c>
      <c r="K173" s="127" t="n">
        <v>-0.06</v>
      </c>
      <c r="L173" s="125" t="n">
        <v>0.308</v>
      </c>
      <c r="M173" s="125" t="n">
        <v>-0.673</v>
      </c>
      <c r="N173" s="125" t="n">
        <v>-0.29</v>
      </c>
      <c r="O173" s="125" t="n">
        <v>-0.1425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5.2005</v>
      </c>
      <c r="D174" s="125" t="n">
        <v>0.0025</v>
      </c>
      <c r="E174" s="125" t="n">
        <v>0.5</v>
      </c>
      <c r="F174" s="125" t="n">
        <v>0</v>
      </c>
      <c r="G174" s="125" t="n">
        <v>0.35</v>
      </c>
      <c r="H174" s="125" t="n">
        <v>-0.21</v>
      </c>
      <c r="I174" s="125" t="n">
        <v>0</v>
      </c>
      <c r="J174" s="125" t="n">
        <v>-0.13</v>
      </c>
      <c r="K174" s="127" t="n">
        <v>-0.06</v>
      </c>
      <c r="L174" s="125" t="n">
        <v>0.378</v>
      </c>
      <c r="M174" s="125" t="n">
        <v>-0.673</v>
      </c>
      <c r="N174" s="125" t="n">
        <v>-0.29</v>
      </c>
      <c r="O174" s="125" t="n">
        <v>-0.145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5.1125</v>
      </c>
      <c r="D175" s="125" t="n">
        <v>0.0025</v>
      </c>
      <c r="E175" s="125" t="n">
        <v>0.5</v>
      </c>
      <c r="F175" s="125" t="n">
        <v>0</v>
      </c>
      <c r="G175" s="125" t="n">
        <v>0.35</v>
      </c>
      <c r="H175" s="125" t="n">
        <v>-0.21</v>
      </c>
      <c r="I175" s="125" t="n">
        <v>0</v>
      </c>
      <c r="J175" s="125" t="n">
        <v>-0.13</v>
      </c>
      <c r="K175" s="127" t="n">
        <v>-0.06</v>
      </c>
      <c r="L175" s="125" t="n">
        <v>0.248</v>
      </c>
      <c r="M175" s="125" t="n">
        <v>-0.673</v>
      </c>
      <c r="N175" s="125" t="n">
        <v>-0.29</v>
      </c>
      <c r="O175" s="125" t="n">
        <v>-0.1375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4.9735</v>
      </c>
      <c r="D176" s="125" t="n">
        <v>0.0025</v>
      </c>
      <c r="E176" s="125" t="n">
        <v>0.5</v>
      </c>
      <c r="F176" s="125" t="n">
        <v>0</v>
      </c>
      <c r="G176" s="125" t="n">
        <v>0.35</v>
      </c>
      <c r="H176" s="125" t="n">
        <v>-0.21</v>
      </c>
      <c r="I176" s="125" t="n">
        <v>0</v>
      </c>
      <c r="J176" s="125" t="n">
        <v>-0.13</v>
      </c>
      <c r="K176" s="127" t="n">
        <v>-0.06</v>
      </c>
      <c r="L176" s="125" t="n">
        <v>0.068</v>
      </c>
      <c r="M176" s="125" t="n">
        <v>-0.673</v>
      </c>
      <c r="N176" s="125" t="n">
        <v>-0.29</v>
      </c>
      <c r="O176" s="125" t="n">
        <v>-0.135</v>
      </c>
      <c r="P176" s="125" t="n">
        <v>0.3</v>
      </c>
      <c r="Q176" s="125" t="n">
        <v>-0.07</v>
      </c>
    </row>
    <row r="177" customFormat="false" ht="12" hidden="false" customHeight="false" outlineLevel="0" collapsed="false">
      <c r="C177" s="125" t="n">
        <v>4.8195</v>
      </c>
      <c r="D177" s="125" t="n">
        <v>0.0025</v>
      </c>
      <c r="E177" s="125" t="n">
        <v>0.46</v>
      </c>
      <c r="F177" s="125" t="n">
        <v>0</v>
      </c>
      <c r="G177" s="125" t="n">
        <v>0.43</v>
      </c>
      <c r="H177" s="125" t="n">
        <v>-0.32</v>
      </c>
      <c r="I177" s="125" t="n">
        <v>0</v>
      </c>
      <c r="J177" s="125" t="n">
        <v>-0.2</v>
      </c>
      <c r="K177" s="127" t="n">
        <v>-0.06</v>
      </c>
      <c r="L177" s="125" t="n">
        <v>-0.25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4.8245</v>
      </c>
      <c r="D178" s="125" t="n">
        <v>0.0025</v>
      </c>
      <c r="E178" s="125" t="n">
        <v>0.46</v>
      </c>
      <c r="F178" s="125" t="n">
        <v>0</v>
      </c>
      <c r="G178" s="125" t="n">
        <v>0.43</v>
      </c>
      <c r="H178" s="125" t="n">
        <v>-0.32</v>
      </c>
      <c r="I178" s="125" t="n">
        <v>0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4.8625</v>
      </c>
      <c r="D179" s="125" t="n">
        <v>0.0025</v>
      </c>
      <c r="E179" s="125" t="n">
        <v>0.46</v>
      </c>
      <c r="F179" s="125" t="n">
        <v>0</v>
      </c>
      <c r="G179" s="125" t="n">
        <v>0.43</v>
      </c>
      <c r="H179" s="125" t="n">
        <v>-0.32</v>
      </c>
      <c r="I179" s="125" t="n">
        <v>0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4.9075</v>
      </c>
      <c r="D180" s="125" t="n">
        <v>0.0025</v>
      </c>
      <c r="E180" s="125" t="n">
        <v>0.46</v>
      </c>
      <c r="F180" s="125" t="n">
        <v>0</v>
      </c>
      <c r="G180" s="125" t="n">
        <v>0.43</v>
      </c>
      <c r="H180" s="125" t="n">
        <v>-0.32</v>
      </c>
      <c r="I180" s="125" t="n">
        <v>0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4.9455</v>
      </c>
      <c r="D181" s="125" t="n">
        <v>0.0025</v>
      </c>
      <c r="E181" s="125" t="n">
        <v>0.46</v>
      </c>
      <c r="F181" s="125" t="n">
        <v>0</v>
      </c>
      <c r="G181" s="125" t="n">
        <v>0.43</v>
      </c>
      <c r="H181" s="125" t="n">
        <v>-0.32</v>
      </c>
      <c r="I181" s="125" t="n">
        <v>0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4.9395</v>
      </c>
      <c r="D182" s="125" t="n">
        <v>0.0025</v>
      </c>
      <c r="E182" s="125" t="n">
        <v>0.46</v>
      </c>
      <c r="F182" s="125" t="n">
        <v>0</v>
      </c>
      <c r="G182" s="125" t="n">
        <v>0.43</v>
      </c>
      <c r="H182" s="125" t="n">
        <v>-0.32</v>
      </c>
      <c r="I182" s="125" t="n">
        <v>0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4.9395</v>
      </c>
      <c r="D183" s="125" t="n">
        <v>0.0025</v>
      </c>
      <c r="E183" s="125" t="n">
        <v>0.46</v>
      </c>
      <c r="F183" s="125" t="n">
        <v>0</v>
      </c>
      <c r="G183" s="125" t="n">
        <v>0.43</v>
      </c>
      <c r="H183" s="125" t="n">
        <v>-0.32</v>
      </c>
      <c r="I183" s="125" t="n">
        <v>0</v>
      </c>
      <c r="J183" s="125" t="n">
        <v>-0.2</v>
      </c>
      <c r="K183" s="127" t="n">
        <v>-0.06</v>
      </c>
      <c r="L183" s="125" t="n">
        <v>-0.1</v>
      </c>
      <c r="M183" s="125" t="n">
        <v>-0.808</v>
      </c>
      <c r="N183" s="125" t="n">
        <v>0</v>
      </c>
      <c r="O183" s="125" t="n">
        <v>-0.14</v>
      </c>
      <c r="P183" s="125" t="n">
        <v>0.26</v>
      </c>
      <c r="Q183" s="125" t="n">
        <v>-0.07</v>
      </c>
    </row>
    <row r="184" customFormat="false" ht="12" hidden="false" customHeight="false" outlineLevel="0" collapsed="false">
      <c r="C184" s="125" t="n">
        <v>5.0885</v>
      </c>
      <c r="D184" s="125" t="n">
        <v>0.0025</v>
      </c>
      <c r="E184" s="125" t="n">
        <v>0.5</v>
      </c>
      <c r="F184" s="125" t="n">
        <v>0</v>
      </c>
      <c r="G184" s="125" t="n">
        <v>0.35</v>
      </c>
      <c r="H184" s="125" t="n">
        <v>-0.21</v>
      </c>
      <c r="I184" s="125" t="n">
        <v>0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5.2405</v>
      </c>
      <c r="D185" s="125" t="n">
        <v>0.0025</v>
      </c>
      <c r="E185" s="125" t="n">
        <v>0.5</v>
      </c>
      <c r="F185" s="125" t="n">
        <v>0</v>
      </c>
      <c r="G185" s="125" t="n">
        <v>0.35</v>
      </c>
      <c r="H185" s="125" t="n">
        <v>-0.21</v>
      </c>
      <c r="I185" s="125" t="n">
        <v>0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-0.1425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5.313</v>
      </c>
      <c r="D186" s="125" t="n">
        <v>0.0025</v>
      </c>
      <c r="E186" s="125" t="n">
        <v>0.5</v>
      </c>
      <c r="F186" s="125" t="n">
        <v>0</v>
      </c>
      <c r="G186" s="125" t="n">
        <v>0.35</v>
      </c>
      <c r="H186" s="125" t="n">
        <v>-0.21</v>
      </c>
      <c r="I186" s="125" t="n">
        <v>0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5.225</v>
      </c>
      <c r="D187" s="125" t="n">
        <v>0.0025</v>
      </c>
      <c r="E187" s="125" t="n">
        <v>0.5</v>
      </c>
      <c r="F187" s="125" t="n">
        <v>0</v>
      </c>
      <c r="G187" s="125" t="n">
        <v>0.35</v>
      </c>
      <c r="H187" s="125" t="n">
        <v>-0.21</v>
      </c>
      <c r="I187" s="125" t="n">
        <v>0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-0.1375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5.086</v>
      </c>
      <c r="D188" s="125" t="n">
        <v>0.0025</v>
      </c>
      <c r="E188" s="125" t="n">
        <v>0.5</v>
      </c>
      <c r="F188" s="125" t="n">
        <v>0</v>
      </c>
      <c r="G188" s="125" t="n">
        <v>0.35</v>
      </c>
      <c r="H188" s="125" t="n">
        <v>-0.21</v>
      </c>
      <c r="I188" s="125" t="n">
        <v>0</v>
      </c>
      <c r="J188" s="125" t="n">
        <v>-0.13</v>
      </c>
      <c r="K188" s="127" t="n">
        <v>-0.06</v>
      </c>
      <c r="L188" s="125" t="n">
        <v>0</v>
      </c>
      <c r="M188" s="125" t="n">
        <v>-0.708</v>
      </c>
      <c r="N188" s="125" t="n">
        <v>0</v>
      </c>
      <c r="O188" s="125" t="n">
        <v>-0.135</v>
      </c>
      <c r="P188" s="125" t="n">
        <v>0.3</v>
      </c>
      <c r="Q188" s="125" t="n">
        <v>-0.07</v>
      </c>
    </row>
    <row r="189" customFormat="false" ht="12" hidden="false" customHeight="false" outlineLevel="0" collapsed="false">
      <c r="C189" s="125" t="n">
        <v>4.932</v>
      </c>
      <c r="D189" s="125" t="n">
        <v>0.0025</v>
      </c>
      <c r="E189" s="125" t="n">
        <v>0.46</v>
      </c>
      <c r="F189" s="125" t="n">
        <v>0</v>
      </c>
      <c r="G189" s="125" t="n">
        <v>0.43</v>
      </c>
      <c r="H189" s="125" t="n">
        <v>-0.32</v>
      </c>
      <c r="I189" s="125" t="n">
        <v>0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-0.14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4.937</v>
      </c>
      <c r="D190" s="125" t="n">
        <v>0.0025</v>
      </c>
      <c r="E190" s="125" t="n">
        <v>0.46</v>
      </c>
      <c r="F190" s="125" t="n">
        <v>0</v>
      </c>
      <c r="G190" s="125" t="n">
        <v>0.43</v>
      </c>
      <c r="H190" s="125" t="n">
        <v>-0.32</v>
      </c>
      <c r="I190" s="125" t="n">
        <v>0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4.975</v>
      </c>
      <c r="D191" s="125" t="n">
        <v>0.0025</v>
      </c>
      <c r="E191" s="125" t="n">
        <v>0.46</v>
      </c>
      <c r="F191" s="125" t="n">
        <v>0</v>
      </c>
      <c r="G191" s="125" t="n">
        <v>0.43</v>
      </c>
      <c r="H191" s="125" t="n">
        <v>-0.32</v>
      </c>
      <c r="I191" s="125" t="n">
        <v>0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5.02</v>
      </c>
      <c r="D192" s="125" t="n">
        <v>0.0025</v>
      </c>
      <c r="E192" s="125" t="n">
        <v>0.46</v>
      </c>
      <c r="F192" s="125" t="n">
        <v>0</v>
      </c>
      <c r="G192" s="125" t="n">
        <v>0.43</v>
      </c>
      <c r="H192" s="125" t="n">
        <v>-0.32</v>
      </c>
      <c r="I192" s="125" t="n">
        <v>0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5.058</v>
      </c>
      <c r="D193" s="125" t="n">
        <v>0.0025</v>
      </c>
      <c r="E193" s="125" t="n">
        <v>0.46</v>
      </c>
      <c r="F193" s="125" t="n">
        <v>0</v>
      </c>
      <c r="G193" s="125" t="n">
        <v>0.43</v>
      </c>
      <c r="H193" s="125" t="n">
        <v>-0.32</v>
      </c>
      <c r="I193" s="125" t="n">
        <v>0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5.052</v>
      </c>
      <c r="D194" s="125" t="n">
        <v>0.0025</v>
      </c>
      <c r="E194" s="125" t="n">
        <v>0.46</v>
      </c>
      <c r="F194" s="125" t="n">
        <v>0</v>
      </c>
      <c r="G194" s="125" t="n">
        <v>0.43</v>
      </c>
      <c r="H194" s="125" t="n">
        <v>-0.32</v>
      </c>
      <c r="I194" s="125" t="n">
        <v>0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5.052</v>
      </c>
      <c r="D195" s="125" t="n">
        <v>0.0025</v>
      </c>
      <c r="E195" s="125" t="n">
        <v>0.46</v>
      </c>
      <c r="F195" s="125" t="n">
        <v>0</v>
      </c>
      <c r="G195" s="125" t="n">
        <v>0.43</v>
      </c>
      <c r="H195" s="125" t="n">
        <v>-0.32</v>
      </c>
      <c r="I195" s="125" t="n">
        <v>0</v>
      </c>
      <c r="J195" s="125" t="n">
        <v>-0.2</v>
      </c>
      <c r="K195" s="127" t="n">
        <v>-0.06</v>
      </c>
      <c r="L195" s="125" t="n">
        <v>0</v>
      </c>
      <c r="M195" s="125" t="n">
        <v>-0.808</v>
      </c>
      <c r="N195" s="125" t="n">
        <v>0</v>
      </c>
      <c r="O195" s="125" t="n">
        <v>0</v>
      </c>
      <c r="P195" s="125" t="n">
        <v>0.26</v>
      </c>
      <c r="Q195" s="125" t="n">
        <v>-0.07</v>
      </c>
    </row>
    <row r="196" customFormat="false" ht="12" hidden="false" customHeight="false" outlineLevel="0" collapsed="false">
      <c r="C196" s="125" t="n">
        <v>5.201</v>
      </c>
      <c r="D196" s="125" t="n">
        <v>0.0025</v>
      </c>
      <c r="E196" s="125" t="n">
        <v>0.5</v>
      </c>
      <c r="F196" s="125" t="n">
        <v>0</v>
      </c>
      <c r="G196" s="125" t="n">
        <v>0.35</v>
      </c>
      <c r="H196" s="125" t="n">
        <v>-0.21</v>
      </c>
      <c r="I196" s="125" t="n">
        <v>0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5.353</v>
      </c>
      <c r="D197" s="125" t="n">
        <v>0.0025</v>
      </c>
      <c r="E197" s="125" t="n">
        <v>0.5</v>
      </c>
      <c r="F197" s="125" t="n">
        <v>0</v>
      </c>
      <c r="G197" s="125" t="n">
        <v>0.35</v>
      </c>
      <c r="H197" s="125" t="n">
        <v>-0.21</v>
      </c>
      <c r="I197" s="125" t="n">
        <v>0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5.4255</v>
      </c>
      <c r="D198" s="125" t="n">
        <v>0.0025</v>
      </c>
      <c r="E198" s="125" t="n">
        <v>0.5</v>
      </c>
      <c r="F198" s="125" t="n">
        <v>0</v>
      </c>
      <c r="G198" s="125" t="n">
        <v>0.35</v>
      </c>
      <c r="H198" s="125" t="n">
        <v>-0.21</v>
      </c>
      <c r="I198" s="125" t="n">
        <v>0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5.3375</v>
      </c>
      <c r="D199" s="125" t="n">
        <v>0.0025</v>
      </c>
      <c r="E199" s="125" t="n">
        <v>0.5</v>
      </c>
      <c r="F199" s="125" t="n">
        <v>0</v>
      </c>
      <c r="G199" s="125" t="n">
        <v>0.35</v>
      </c>
      <c r="H199" s="125" t="n">
        <v>-0.21</v>
      </c>
      <c r="I199" s="125" t="n">
        <v>0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5.1985</v>
      </c>
      <c r="D200" s="125" t="n">
        <v>0</v>
      </c>
      <c r="E200" s="125" t="n">
        <v>0.5</v>
      </c>
      <c r="F200" s="125" t="n">
        <v>0</v>
      </c>
      <c r="G200" s="125" t="n">
        <v>0.35</v>
      </c>
      <c r="H200" s="125" t="n">
        <v>-0.21</v>
      </c>
      <c r="I200" s="125" t="n">
        <v>0</v>
      </c>
      <c r="J200" s="125" t="n">
        <v>-0.13</v>
      </c>
      <c r="K200" s="127" t="n">
        <v>-0.06</v>
      </c>
      <c r="L200" s="125" t="n">
        <v>0</v>
      </c>
      <c r="M200" s="125" t="n">
        <v>-0.708</v>
      </c>
      <c r="N200" s="125" t="n">
        <v>0</v>
      </c>
      <c r="O200" s="125" t="n">
        <v>0</v>
      </c>
      <c r="P200" s="125" t="n">
        <v>0.3</v>
      </c>
      <c r="Q200" s="125" t="n">
        <v>-0.07</v>
      </c>
    </row>
    <row r="201" customFormat="false" ht="12" hidden="false" customHeight="false" outlineLevel="0" collapsed="false">
      <c r="C201" s="125" t="n">
        <v>5.0445</v>
      </c>
      <c r="D201" s="125" t="n">
        <v>0</v>
      </c>
      <c r="E201" s="125" t="n">
        <v>0.46</v>
      </c>
      <c r="F201" s="125" t="n">
        <v>0</v>
      </c>
      <c r="G201" s="125" t="n">
        <v>0.43</v>
      </c>
      <c r="H201" s="125" t="n">
        <v>-0.32</v>
      </c>
      <c r="I201" s="125" t="n">
        <v>0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5.0495</v>
      </c>
      <c r="D202" s="125" t="n">
        <v>0</v>
      </c>
      <c r="E202" s="125" t="n">
        <v>0.46</v>
      </c>
      <c r="F202" s="125" t="n">
        <v>0</v>
      </c>
      <c r="G202" s="125" t="n">
        <v>0.43</v>
      </c>
      <c r="H202" s="125" t="n">
        <v>-0.32</v>
      </c>
      <c r="I202" s="125" t="n">
        <v>0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5.0875</v>
      </c>
      <c r="D203" s="125" t="n">
        <v>0</v>
      </c>
      <c r="E203" s="125" t="n">
        <v>0.46</v>
      </c>
      <c r="F203" s="125" t="n">
        <v>0</v>
      </c>
      <c r="G203" s="125" t="n">
        <v>0.43</v>
      </c>
      <c r="H203" s="125" t="n">
        <v>-0.32</v>
      </c>
      <c r="I203" s="125" t="n">
        <v>0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5.1325</v>
      </c>
      <c r="D204" s="125" t="n">
        <v>0</v>
      </c>
      <c r="E204" s="125" t="n">
        <v>0.46</v>
      </c>
      <c r="F204" s="125" t="n">
        <v>0</v>
      </c>
      <c r="G204" s="125" t="n">
        <v>0.43</v>
      </c>
      <c r="H204" s="125" t="n">
        <v>-0.32</v>
      </c>
      <c r="I204" s="125" t="n">
        <v>0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5.1705</v>
      </c>
      <c r="D205" s="125" t="n">
        <v>0</v>
      </c>
      <c r="E205" s="125" t="n">
        <v>0.46</v>
      </c>
      <c r="F205" s="125" t="n">
        <v>0</v>
      </c>
      <c r="G205" s="125" t="n">
        <v>0.43</v>
      </c>
      <c r="H205" s="125" t="n">
        <v>-0.32</v>
      </c>
      <c r="I205" s="125" t="n">
        <v>0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5.1645</v>
      </c>
      <c r="D206" s="125" t="n">
        <v>0</v>
      </c>
      <c r="E206" s="125" t="n">
        <v>0.46</v>
      </c>
      <c r="F206" s="125" t="n">
        <v>0</v>
      </c>
      <c r="G206" s="125" t="n">
        <v>0.43</v>
      </c>
      <c r="H206" s="125" t="n">
        <v>-0.32</v>
      </c>
      <c r="I206" s="125" t="n">
        <v>0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5.1645</v>
      </c>
      <c r="D207" s="125" t="n">
        <v>0</v>
      </c>
      <c r="E207" s="125" t="n">
        <v>0.46</v>
      </c>
      <c r="F207" s="125" t="n">
        <v>0</v>
      </c>
      <c r="G207" s="125" t="n">
        <v>0.43</v>
      </c>
      <c r="H207" s="125" t="n">
        <v>-0.32</v>
      </c>
      <c r="I207" s="125" t="n">
        <v>0</v>
      </c>
      <c r="J207" s="125" t="n">
        <v>-0.2</v>
      </c>
      <c r="K207" s="127" t="n">
        <v>-0.06</v>
      </c>
      <c r="L207" s="125" t="n">
        <v>0</v>
      </c>
      <c r="M207" s="125" t="n">
        <v>-0.808</v>
      </c>
      <c r="N207" s="125" t="n">
        <v>0</v>
      </c>
      <c r="O207" s="125" t="n">
        <v>0</v>
      </c>
      <c r="P207" s="125" t="n">
        <v>0.26</v>
      </c>
      <c r="Q207" s="125" t="n">
        <v>-0.07</v>
      </c>
    </row>
    <row r="208" customFormat="false" ht="12" hidden="false" customHeight="false" outlineLevel="0" collapsed="false">
      <c r="C208" s="125" t="n">
        <v>5.3135</v>
      </c>
      <c r="D208" s="125" t="n">
        <v>0</v>
      </c>
      <c r="E208" s="125" t="n">
        <v>0.5</v>
      </c>
      <c r="F208" s="125" t="n">
        <v>0</v>
      </c>
      <c r="G208" s="125" t="n">
        <v>0.35</v>
      </c>
      <c r="H208" s="125" t="n">
        <v>-0.21</v>
      </c>
      <c r="I208" s="125" t="n">
        <v>0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5.4655</v>
      </c>
      <c r="D209" s="125" t="n">
        <v>0</v>
      </c>
      <c r="E209" s="125" t="n">
        <v>0.5</v>
      </c>
      <c r="F209" s="125" t="n">
        <v>0</v>
      </c>
      <c r="G209" s="125" t="n">
        <v>0.35</v>
      </c>
      <c r="H209" s="125" t="n">
        <v>-0.21</v>
      </c>
      <c r="I209" s="125" t="n">
        <v>0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5.538</v>
      </c>
      <c r="D210" s="125" t="n">
        <v>0</v>
      </c>
      <c r="E210" s="125" t="n">
        <v>0.5</v>
      </c>
      <c r="F210" s="125" t="n">
        <v>0</v>
      </c>
      <c r="G210" s="125" t="n">
        <v>0.35</v>
      </c>
      <c r="H210" s="125" t="n">
        <v>-0.21</v>
      </c>
      <c r="I210" s="125" t="n">
        <v>0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5.45</v>
      </c>
      <c r="D211" s="125" t="n">
        <v>0</v>
      </c>
      <c r="E211" s="125" t="n">
        <v>0.5</v>
      </c>
      <c r="F211" s="125" t="n">
        <v>0</v>
      </c>
      <c r="G211" s="125" t="n">
        <v>0.35</v>
      </c>
      <c r="H211" s="125" t="n">
        <v>-0.21</v>
      </c>
      <c r="I211" s="125" t="n">
        <v>0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5.311</v>
      </c>
      <c r="D212" s="125" t="n">
        <v>0</v>
      </c>
      <c r="E212" s="125" t="n">
        <v>0.5</v>
      </c>
      <c r="F212" s="125" t="n">
        <v>0</v>
      </c>
      <c r="G212" s="125" t="n">
        <v>0.35</v>
      </c>
      <c r="H212" s="125" t="n">
        <v>-0.21</v>
      </c>
      <c r="I212" s="125" t="n">
        <v>0</v>
      </c>
      <c r="J212" s="125" t="n">
        <v>-0.13</v>
      </c>
      <c r="K212" s="127" t="n">
        <v>-0.06</v>
      </c>
      <c r="L212" s="125" t="n">
        <v>0</v>
      </c>
      <c r="M212" s="125" t="n">
        <v>-0.708</v>
      </c>
      <c r="N212" s="125" t="n">
        <v>0</v>
      </c>
      <c r="O212" s="125" t="n">
        <v>0</v>
      </c>
      <c r="P212" s="125" t="n">
        <v>0.3</v>
      </c>
      <c r="Q212" s="125" t="n">
        <v>-0.07</v>
      </c>
    </row>
    <row r="213" customFormat="false" ht="12" hidden="false" customHeight="false" outlineLevel="0" collapsed="false">
      <c r="C213" s="125" t="n">
        <v>5.157</v>
      </c>
      <c r="D213" s="125" t="n">
        <v>0</v>
      </c>
      <c r="E213" s="125" t="n">
        <v>0.46</v>
      </c>
      <c r="F213" s="125" t="n">
        <v>0</v>
      </c>
      <c r="G213" s="125" t="n">
        <v>0.43</v>
      </c>
      <c r="H213" s="125" t="n">
        <v>-0.32</v>
      </c>
      <c r="I213" s="125" t="n">
        <v>0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5.162</v>
      </c>
      <c r="D214" s="125" t="n">
        <v>0</v>
      </c>
      <c r="E214" s="125" t="n">
        <v>0.46</v>
      </c>
      <c r="F214" s="125" t="n">
        <v>0</v>
      </c>
      <c r="G214" s="125" t="n">
        <v>0.43</v>
      </c>
      <c r="H214" s="125" t="n">
        <v>-0.32</v>
      </c>
      <c r="I214" s="125" t="n">
        <v>0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5.2</v>
      </c>
      <c r="D215" s="125" t="n">
        <v>0</v>
      </c>
      <c r="E215" s="125" t="n">
        <v>0.46</v>
      </c>
      <c r="F215" s="125" t="n">
        <v>0</v>
      </c>
      <c r="G215" s="125" t="n">
        <v>0.43</v>
      </c>
      <c r="H215" s="125" t="n">
        <v>-0.32</v>
      </c>
      <c r="I215" s="125" t="n">
        <v>0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5.245</v>
      </c>
      <c r="D216" s="125" t="n">
        <v>0</v>
      </c>
      <c r="E216" s="125" t="n">
        <v>0.46</v>
      </c>
      <c r="F216" s="125" t="n">
        <v>0</v>
      </c>
      <c r="G216" s="125" t="n">
        <v>0.43</v>
      </c>
      <c r="H216" s="125" t="n">
        <v>-0.32</v>
      </c>
      <c r="I216" s="125" t="n">
        <v>0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5.283</v>
      </c>
      <c r="D217" s="125" t="n">
        <v>0</v>
      </c>
      <c r="E217" s="125" t="n">
        <v>0.46</v>
      </c>
      <c r="F217" s="125" t="n">
        <v>0</v>
      </c>
      <c r="G217" s="125" t="n">
        <v>0.43</v>
      </c>
      <c r="H217" s="125" t="n">
        <v>-0.32</v>
      </c>
      <c r="I217" s="125" t="n">
        <v>0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5.277</v>
      </c>
      <c r="D218" s="125" t="n">
        <v>0</v>
      </c>
      <c r="E218" s="125" t="n">
        <v>0.46</v>
      </c>
      <c r="F218" s="125" t="n">
        <v>0</v>
      </c>
      <c r="G218" s="125" t="n">
        <v>0.43</v>
      </c>
      <c r="H218" s="125" t="n">
        <v>-0.32</v>
      </c>
      <c r="I218" s="125" t="n">
        <v>0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5.277</v>
      </c>
      <c r="D219" s="125" t="n">
        <v>0</v>
      </c>
      <c r="E219" s="125" t="n">
        <v>0.46</v>
      </c>
      <c r="F219" s="125" t="n">
        <v>0</v>
      </c>
      <c r="G219" s="125" t="n">
        <v>0.43</v>
      </c>
      <c r="H219" s="125" t="n">
        <v>-0.32</v>
      </c>
      <c r="I219" s="125" t="n">
        <v>0</v>
      </c>
      <c r="J219" s="125" t="n">
        <v>-0.2</v>
      </c>
      <c r="K219" s="127" t="n">
        <v>-0.06</v>
      </c>
      <c r="L219" s="125" t="n">
        <v>0</v>
      </c>
      <c r="M219" s="125" t="n">
        <v>-0.808</v>
      </c>
      <c r="N219" s="125" t="n">
        <v>0</v>
      </c>
      <c r="O219" s="125" t="n">
        <v>0</v>
      </c>
      <c r="P219" s="125" t="n">
        <v>0.26</v>
      </c>
      <c r="Q219" s="125" t="n">
        <v>-0.07</v>
      </c>
    </row>
    <row r="220" customFormat="false" ht="12" hidden="false" customHeight="false" outlineLevel="0" collapsed="false">
      <c r="C220" s="125" t="n">
        <v>5.426</v>
      </c>
      <c r="D220" s="125" t="n">
        <v>0</v>
      </c>
      <c r="E220" s="125" t="n">
        <v>0.5</v>
      </c>
      <c r="F220" s="125" t="n">
        <v>0</v>
      </c>
      <c r="G220" s="125" t="n">
        <v>0.35</v>
      </c>
      <c r="H220" s="125" t="n">
        <v>-0.21</v>
      </c>
      <c r="I220" s="125" t="n">
        <v>0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5.578</v>
      </c>
      <c r="D221" s="125" t="n">
        <v>0</v>
      </c>
      <c r="E221" s="125" t="n">
        <v>0.5</v>
      </c>
      <c r="F221" s="125" t="n">
        <v>0</v>
      </c>
      <c r="G221" s="125" t="n">
        <v>0.35</v>
      </c>
      <c r="H221" s="125" t="n">
        <v>-0.21</v>
      </c>
      <c r="I221" s="125" t="n">
        <v>0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5.6505</v>
      </c>
      <c r="D222" s="125" t="n">
        <v>0</v>
      </c>
      <c r="E222" s="125" t="n">
        <v>0.5</v>
      </c>
      <c r="F222" s="125" t="n">
        <v>0</v>
      </c>
      <c r="G222" s="125" t="n">
        <v>0.35</v>
      </c>
      <c r="H222" s="125" t="n">
        <v>-0.21</v>
      </c>
      <c r="I222" s="125" t="n">
        <v>0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5.5625</v>
      </c>
      <c r="D223" s="125" t="n">
        <v>0</v>
      </c>
      <c r="E223" s="125" t="n">
        <v>0.5</v>
      </c>
      <c r="F223" s="125" t="n">
        <v>0</v>
      </c>
      <c r="G223" s="125" t="n">
        <v>0.35</v>
      </c>
      <c r="H223" s="125" t="n">
        <v>-0.21</v>
      </c>
      <c r="I223" s="125" t="n">
        <v>0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5.4235</v>
      </c>
      <c r="D224" s="125" t="n">
        <v>0</v>
      </c>
      <c r="E224" s="125" t="n">
        <v>0.5</v>
      </c>
      <c r="F224" s="125" t="n">
        <v>0</v>
      </c>
      <c r="G224" s="125" t="n">
        <v>0.35</v>
      </c>
      <c r="H224" s="125" t="n">
        <v>-0.21</v>
      </c>
      <c r="I224" s="125" t="n">
        <v>0</v>
      </c>
      <c r="J224" s="125" t="n">
        <v>-0.13</v>
      </c>
      <c r="K224" s="127" t="n">
        <v>-0.06</v>
      </c>
      <c r="L224" s="125" t="n">
        <v>0</v>
      </c>
      <c r="M224" s="125" t="n">
        <v>-0.708</v>
      </c>
      <c r="N224" s="125" t="n">
        <v>0</v>
      </c>
      <c r="P224" s="125" t="n">
        <v>0.3</v>
      </c>
      <c r="Q224" s="125" t="n">
        <v>-0.07</v>
      </c>
    </row>
    <row r="225" customFormat="false" ht="12" hidden="false" customHeight="false" outlineLevel="0" collapsed="false">
      <c r="C225" s="125" t="n">
        <v>5.2695</v>
      </c>
      <c r="D225" s="125" t="n">
        <v>0</v>
      </c>
      <c r="E225" s="125" t="n">
        <v>0.46</v>
      </c>
      <c r="F225" s="125" t="n">
        <v>0</v>
      </c>
      <c r="G225" s="125" t="n">
        <v>0.43</v>
      </c>
      <c r="H225" s="125" t="n">
        <v>-0.32</v>
      </c>
      <c r="I225" s="125" t="n">
        <v>0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5.2745</v>
      </c>
      <c r="D226" s="125" t="n">
        <v>0</v>
      </c>
      <c r="E226" s="125" t="n">
        <v>0.46</v>
      </c>
      <c r="F226" s="125" t="n">
        <v>0</v>
      </c>
      <c r="G226" s="125" t="n">
        <v>0.43</v>
      </c>
      <c r="H226" s="125" t="n">
        <v>-0.32</v>
      </c>
      <c r="I226" s="125" t="n">
        <v>0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5.3125</v>
      </c>
      <c r="D227" s="125" t="n">
        <v>0</v>
      </c>
      <c r="E227" s="125" t="n">
        <v>0.46</v>
      </c>
      <c r="F227" s="125" t="n">
        <v>0</v>
      </c>
      <c r="G227" s="125" t="n">
        <v>0.43</v>
      </c>
      <c r="H227" s="125" t="n">
        <v>-0.32</v>
      </c>
      <c r="I227" s="125" t="n">
        <v>0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5.3575</v>
      </c>
      <c r="D228" s="125" t="n">
        <v>0</v>
      </c>
      <c r="E228" s="125" t="n">
        <v>0.46</v>
      </c>
      <c r="F228" s="125" t="n">
        <v>0</v>
      </c>
      <c r="G228" s="125" t="n">
        <v>0.43</v>
      </c>
      <c r="H228" s="125" t="n">
        <v>-0.32</v>
      </c>
      <c r="I228" s="125" t="n">
        <v>0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5.3955</v>
      </c>
      <c r="D229" s="125" t="n">
        <v>0</v>
      </c>
      <c r="E229" s="125" t="n">
        <v>0.46</v>
      </c>
      <c r="F229" s="125" t="n">
        <v>0</v>
      </c>
      <c r="G229" s="125" t="n">
        <v>0.43</v>
      </c>
      <c r="H229" s="125" t="n">
        <v>-0.32</v>
      </c>
      <c r="I229" s="125" t="n">
        <v>0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5.3895</v>
      </c>
      <c r="D230" s="125" t="n">
        <v>0</v>
      </c>
      <c r="E230" s="125" t="n">
        <v>0.46</v>
      </c>
      <c r="F230" s="125" t="n">
        <v>0</v>
      </c>
      <c r="G230" s="125" t="n">
        <v>0.43</v>
      </c>
      <c r="H230" s="125" t="n">
        <v>-0.32</v>
      </c>
      <c r="I230" s="125" t="n">
        <v>0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5.3895</v>
      </c>
      <c r="D231" s="125" t="n">
        <v>0</v>
      </c>
      <c r="E231" s="125" t="n">
        <v>0.46</v>
      </c>
      <c r="F231" s="125" t="n">
        <v>0</v>
      </c>
      <c r="G231" s="125" t="n">
        <v>0.43</v>
      </c>
      <c r="H231" s="125" t="n">
        <v>-0.32</v>
      </c>
      <c r="I231" s="125" t="n">
        <v>0</v>
      </c>
      <c r="J231" s="125" t="n">
        <v>-0.2</v>
      </c>
      <c r="K231" s="127" t="n">
        <v>-0.06</v>
      </c>
      <c r="L231" s="125" t="n">
        <v>0</v>
      </c>
      <c r="M231" s="125" t="n">
        <v>-0.808</v>
      </c>
      <c r="N231" s="125" t="n">
        <v>0</v>
      </c>
      <c r="P231" s="125" t="n">
        <v>0.26</v>
      </c>
      <c r="Q231" s="125" t="n">
        <v>-0.07</v>
      </c>
    </row>
    <row r="232" customFormat="false" ht="12" hidden="false" customHeight="false" outlineLevel="0" collapsed="false">
      <c r="C232" s="125" t="n">
        <v>5.5385</v>
      </c>
      <c r="D232" s="125" t="n">
        <v>0</v>
      </c>
      <c r="E232" s="125" t="n">
        <v>0.5</v>
      </c>
      <c r="F232" s="125" t="n">
        <v>0</v>
      </c>
      <c r="G232" s="125" t="n">
        <v>0.35</v>
      </c>
      <c r="H232" s="125" t="n">
        <v>-0.21</v>
      </c>
      <c r="I232" s="125" t="n">
        <v>0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5.6905</v>
      </c>
      <c r="D233" s="125" t="n">
        <v>0</v>
      </c>
      <c r="E233" s="125" t="n">
        <v>0.5</v>
      </c>
      <c r="F233" s="125" t="n">
        <v>0</v>
      </c>
      <c r="G233" s="125" t="n">
        <v>0.35</v>
      </c>
      <c r="H233" s="125" t="n">
        <v>-0.21</v>
      </c>
      <c r="I233" s="125" t="n">
        <v>0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5.763</v>
      </c>
      <c r="D234" s="125" t="n">
        <v>0</v>
      </c>
      <c r="E234" s="125" t="n">
        <v>0.5</v>
      </c>
      <c r="F234" s="125" t="n">
        <v>0</v>
      </c>
      <c r="G234" s="125" t="n">
        <v>0.35</v>
      </c>
      <c r="H234" s="125" t="n">
        <v>-0.21</v>
      </c>
      <c r="I234" s="125" t="n">
        <v>0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5.675</v>
      </c>
      <c r="D235" s="125" t="n">
        <v>0</v>
      </c>
      <c r="E235" s="125" t="n">
        <v>0.5</v>
      </c>
      <c r="F235" s="125" t="n">
        <v>0</v>
      </c>
      <c r="G235" s="125" t="n">
        <v>0.35</v>
      </c>
      <c r="H235" s="125" t="n">
        <v>-0.21</v>
      </c>
      <c r="I235" s="125" t="n">
        <v>0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5.536</v>
      </c>
      <c r="D236" s="125" t="n">
        <v>0</v>
      </c>
      <c r="E236" s="125" t="n">
        <v>0.5</v>
      </c>
      <c r="F236" s="125" t="n">
        <v>0</v>
      </c>
      <c r="G236" s="125" t="n">
        <v>0.35</v>
      </c>
      <c r="H236" s="125" t="n">
        <v>-0.21</v>
      </c>
      <c r="I236" s="125" t="n">
        <v>0</v>
      </c>
      <c r="J236" s="125" t="n">
        <v>-0.13</v>
      </c>
      <c r="K236" s="127" t="n">
        <v>-0.06</v>
      </c>
      <c r="L236" s="125" t="n">
        <v>0</v>
      </c>
      <c r="M236" s="125" t="n">
        <v>-0.708</v>
      </c>
      <c r="N236" s="125" t="n">
        <v>0</v>
      </c>
      <c r="P236" s="125" t="n">
        <v>0.3</v>
      </c>
      <c r="Q236" s="125" t="n">
        <v>-0.07</v>
      </c>
    </row>
    <row r="237" customFormat="false" ht="12" hidden="false" customHeight="false" outlineLevel="0" collapsed="false">
      <c r="C237" s="125" t="n">
        <v>5.382</v>
      </c>
      <c r="D237" s="125" t="n">
        <v>0</v>
      </c>
      <c r="E237" s="125" t="n">
        <v>0.46</v>
      </c>
      <c r="F237" s="125" t="n">
        <v>0</v>
      </c>
      <c r="G237" s="125" t="n">
        <v>0.43</v>
      </c>
      <c r="H237" s="125" t="n">
        <v>-0.32</v>
      </c>
      <c r="I237" s="125" t="n">
        <v>0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5.387</v>
      </c>
      <c r="D238" s="125" t="n">
        <v>0</v>
      </c>
      <c r="E238" s="125" t="n">
        <v>0.46</v>
      </c>
      <c r="F238" s="125" t="n">
        <v>0</v>
      </c>
      <c r="G238" s="125" t="n">
        <v>0.43</v>
      </c>
      <c r="H238" s="125" t="n">
        <v>-0.32</v>
      </c>
      <c r="I238" s="125" t="n">
        <v>0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5.425</v>
      </c>
      <c r="D239" s="125" t="n">
        <v>0</v>
      </c>
      <c r="E239" s="125" t="n">
        <v>0.46</v>
      </c>
      <c r="F239" s="125" t="n">
        <v>0</v>
      </c>
      <c r="G239" s="125" t="n">
        <v>0.43</v>
      </c>
      <c r="H239" s="125" t="n">
        <v>-0.32</v>
      </c>
      <c r="I239" s="125" t="n">
        <v>0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5.47</v>
      </c>
      <c r="D240" s="125" t="n">
        <v>0</v>
      </c>
      <c r="E240" s="125" t="n">
        <v>0.46</v>
      </c>
      <c r="F240" s="125" t="n">
        <v>0</v>
      </c>
      <c r="G240" s="125" t="n">
        <v>0.43</v>
      </c>
      <c r="H240" s="125" t="n">
        <v>-0.32</v>
      </c>
      <c r="I240" s="125" t="n">
        <v>0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5.508</v>
      </c>
      <c r="D241" s="125" t="n">
        <v>0</v>
      </c>
      <c r="E241" s="125" t="n">
        <v>0.46</v>
      </c>
      <c r="F241" s="125" t="n">
        <v>0</v>
      </c>
      <c r="G241" s="125" t="n">
        <v>0.43</v>
      </c>
      <c r="H241" s="125" t="n">
        <v>-0.32</v>
      </c>
      <c r="I241" s="125" t="n">
        <v>0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5.502</v>
      </c>
      <c r="D242" s="125" t="n">
        <v>0</v>
      </c>
      <c r="E242" s="125" t="n">
        <v>0.46</v>
      </c>
      <c r="F242" s="125" t="n">
        <v>0</v>
      </c>
      <c r="G242" s="125" t="n">
        <v>0.43</v>
      </c>
      <c r="H242" s="125" t="n">
        <v>-0.32</v>
      </c>
      <c r="I242" s="125" t="n">
        <v>0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5.502</v>
      </c>
      <c r="D243" s="125" t="n">
        <v>0</v>
      </c>
      <c r="E243" s="125" t="n">
        <v>0.46</v>
      </c>
      <c r="F243" s="125" t="n">
        <v>0</v>
      </c>
      <c r="G243" s="125" t="n">
        <v>0.43</v>
      </c>
      <c r="H243" s="125" t="n">
        <v>-0.32</v>
      </c>
      <c r="I243" s="125" t="n">
        <v>0</v>
      </c>
      <c r="J243" s="125" t="n">
        <v>-0.2</v>
      </c>
      <c r="K243" s="127" t="n">
        <v>-0.06</v>
      </c>
      <c r="L243" s="125" t="n">
        <v>0</v>
      </c>
      <c r="M243" s="125" t="n">
        <v>-0.808</v>
      </c>
      <c r="N243" s="125" t="n">
        <v>0</v>
      </c>
      <c r="P243" s="125" t="n">
        <v>0.26</v>
      </c>
      <c r="Q243" s="125" t="n">
        <v>-0.07</v>
      </c>
    </row>
    <row r="244" customFormat="false" ht="12" hidden="false" customHeight="false" outlineLevel="0" collapsed="false">
      <c r="C244" s="125" t="n">
        <v>5.651</v>
      </c>
      <c r="D244" s="125" t="n">
        <v>0</v>
      </c>
      <c r="E244" s="125" t="n">
        <v>0.5</v>
      </c>
      <c r="F244" s="125" t="n">
        <v>0</v>
      </c>
      <c r="G244" s="125" t="n">
        <v>0.35</v>
      </c>
      <c r="H244" s="125" t="n">
        <v>0</v>
      </c>
      <c r="I244" s="125" t="n">
        <v>0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5.803</v>
      </c>
      <c r="D245" s="125" t="n">
        <v>0</v>
      </c>
      <c r="E245" s="125" t="n">
        <v>0.5</v>
      </c>
      <c r="F245" s="125" t="n">
        <v>0</v>
      </c>
      <c r="G245" s="125" t="n">
        <v>0.35</v>
      </c>
      <c r="H245" s="125" t="n">
        <v>0</v>
      </c>
      <c r="I245" s="125" t="n">
        <v>0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5.8755</v>
      </c>
      <c r="D246" s="125" t="n">
        <v>0</v>
      </c>
      <c r="E246" s="125" t="n">
        <v>0.5</v>
      </c>
      <c r="F246" s="125" t="n">
        <v>0</v>
      </c>
      <c r="G246" s="125" t="n">
        <v>0.35</v>
      </c>
      <c r="H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5.7875</v>
      </c>
      <c r="D247" s="125" t="n">
        <v>0</v>
      </c>
      <c r="E247" s="125" t="n">
        <v>0.5</v>
      </c>
      <c r="F247" s="125" t="n">
        <v>0</v>
      </c>
      <c r="G247" s="125" t="n">
        <v>0.35</v>
      </c>
      <c r="H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5.6485</v>
      </c>
      <c r="D248" s="125" t="n">
        <v>0</v>
      </c>
      <c r="E248" s="125" t="n">
        <v>0.5</v>
      </c>
      <c r="F248" s="125" t="n">
        <v>0</v>
      </c>
      <c r="G248" s="125" t="n">
        <v>0.35</v>
      </c>
      <c r="H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0.3</v>
      </c>
      <c r="Q248" s="125" t="n">
        <v>-0.07</v>
      </c>
    </row>
    <row r="249" customFormat="false" ht="12" hidden="false" customHeight="false" outlineLevel="0" collapsed="false">
      <c r="C249" s="125" t="n">
        <v>5.4945</v>
      </c>
      <c r="D249" s="125" t="n">
        <v>0</v>
      </c>
      <c r="E249" s="125" t="n">
        <v>0.46</v>
      </c>
      <c r="F249" s="125" t="n">
        <v>0</v>
      </c>
      <c r="G249" s="125" t="n">
        <v>0.43</v>
      </c>
      <c r="H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5.4995</v>
      </c>
      <c r="D250" s="125" t="n">
        <v>0</v>
      </c>
      <c r="E250" s="125" t="n">
        <v>0.46</v>
      </c>
      <c r="F250" s="125" t="n">
        <v>0</v>
      </c>
      <c r="G250" s="125" t="n">
        <v>0.43</v>
      </c>
      <c r="H250" s="125" t="n">
        <v>0</v>
      </c>
      <c r="I250" s="125" t="n">
        <v>0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5.5375</v>
      </c>
      <c r="D251" s="125" t="n">
        <v>0</v>
      </c>
      <c r="E251" s="125" t="n">
        <v>0.46</v>
      </c>
      <c r="F251" s="125" t="n">
        <v>0</v>
      </c>
      <c r="G251" s="125" t="n">
        <v>0.43</v>
      </c>
      <c r="H251" s="125" t="n">
        <v>0</v>
      </c>
      <c r="I251" s="125" t="n">
        <v>0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5.5825</v>
      </c>
      <c r="D252" s="125" t="n">
        <v>0</v>
      </c>
      <c r="E252" s="125" t="n">
        <v>0.46</v>
      </c>
      <c r="F252" s="125" t="n">
        <v>0</v>
      </c>
      <c r="G252" s="125" t="n">
        <v>0.43</v>
      </c>
      <c r="H252" s="125" t="n">
        <v>0</v>
      </c>
      <c r="I252" s="125" t="n">
        <v>0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5.6205</v>
      </c>
      <c r="D253" s="125" t="n">
        <v>0</v>
      </c>
      <c r="E253" s="125" t="n">
        <v>0.46</v>
      </c>
      <c r="F253" s="125" t="n">
        <v>0</v>
      </c>
      <c r="G253" s="125" t="n">
        <v>0.43</v>
      </c>
      <c r="H253" s="125" t="n">
        <v>0</v>
      </c>
      <c r="I253" s="125" t="n">
        <v>0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5.6145</v>
      </c>
      <c r="D254" s="125" t="n">
        <v>0</v>
      </c>
      <c r="E254" s="125" t="n">
        <v>0.46</v>
      </c>
      <c r="F254" s="125" t="n">
        <v>0</v>
      </c>
      <c r="G254" s="125" t="n">
        <v>0.43</v>
      </c>
      <c r="H254" s="125" t="n">
        <v>0</v>
      </c>
      <c r="I254" s="125" t="n">
        <v>0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5.6145</v>
      </c>
      <c r="D255" s="125" t="n">
        <v>0</v>
      </c>
      <c r="E255" s="125" t="n">
        <v>0.46</v>
      </c>
      <c r="F255" s="125" t="n">
        <v>0</v>
      </c>
      <c r="G255" s="125" t="n">
        <v>0.43</v>
      </c>
      <c r="H255" s="125" t="n">
        <v>0</v>
      </c>
      <c r="I255" s="125" t="n">
        <v>0</v>
      </c>
      <c r="J255" s="125" t="n">
        <v>0</v>
      </c>
      <c r="K255" s="127" t="n">
        <v>-0.06</v>
      </c>
      <c r="N255" s="125" t="n">
        <v>0</v>
      </c>
      <c r="P255" s="125" t="n">
        <v>0.26</v>
      </c>
      <c r="Q255" s="125" t="n">
        <v>-0.07</v>
      </c>
    </row>
    <row r="256" customFormat="false" ht="12" hidden="false" customHeight="false" outlineLevel="0" collapsed="false">
      <c r="C256" s="125" t="n">
        <v>5.7635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5.9155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5.988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5.9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5.761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5.607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5.612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5.65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5.695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5.733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5.727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5.727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5.876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6.028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6.1005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6.0125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5.8735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5.7195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5.7245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5.7625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5.8075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5.8455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5.8395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5.8395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5.9885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6.1405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6.213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6.125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5.986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5.832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5.837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5.875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5.92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5.958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5.952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5.952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6.101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6.253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8" activeCellId="0" sqref="C8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144</v>
      </c>
      <c r="B1" s="126" t="s">
        <v>145</v>
      </c>
      <c r="C1" s="128" t="s">
        <v>146</v>
      </c>
    </row>
    <row r="2" customFormat="false" ht="12" hidden="false" customHeight="false" outlineLevel="0" collapsed="false">
      <c r="A2" s="125" t="s">
        <v>147</v>
      </c>
      <c r="B2" s="126" t="s">
        <v>145</v>
      </c>
      <c r="C2" s="128" t="s">
        <v>148</v>
      </c>
    </row>
    <row r="3" customFormat="false" ht="12" hidden="false" customHeight="false" outlineLevel="0" collapsed="false">
      <c r="A3" s="125" t="s">
        <v>149</v>
      </c>
      <c r="B3" s="126" t="s">
        <v>150</v>
      </c>
      <c r="C3" s="128" t="s">
        <v>151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152</v>
      </c>
      <c r="B5" s="130" t="n">
        <f aca="false">CurveFetch!E2</f>
        <v>37193</v>
      </c>
      <c r="C5" s="128" t="s">
        <v>153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104</v>
      </c>
      <c r="C11" s="132" t="n">
        <f aca="false">EffDt</f>
        <v>37193</v>
      </c>
      <c r="D11" s="132" t="n">
        <f aca="false">EffDt</f>
        <v>37193</v>
      </c>
      <c r="E11" s="132" t="n">
        <f aca="false">EffDt</f>
        <v>37193</v>
      </c>
      <c r="F11" s="132" t="n">
        <f aca="false">EffDt</f>
        <v>37193</v>
      </c>
      <c r="G11" s="132" t="n">
        <f aca="false">EffDt</f>
        <v>37193</v>
      </c>
      <c r="H11" s="132" t="n">
        <f aca="false">EffDt</f>
        <v>37193</v>
      </c>
      <c r="I11" s="132" t="n">
        <f aca="false">EffDt</f>
        <v>37193</v>
      </c>
      <c r="J11" s="133" t="n">
        <f aca="false">EffDt</f>
        <v>37193</v>
      </c>
      <c r="K11" s="132" t="n">
        <f aca="false">EffDt</f>
        <v>37193</v>
      </c>
      <c r="L11" s="132" t="n">
        <f aca="false">EffDt</f>
        <v>37193</v>
      </c>
      <c r="M11" s="132" t="n">
        <f aca="false">EffDt</f>
        <v>37193</v>
      </c>
      <c r="N11" s="132" t="n">
        <f aca="false">EffDt</f>
        <v>37193</v>
      </c>
      <c r="O11" s="132" t="n">
        <f aca="false">EffDt</f>
        <v>37193</v>
      </c>
      <c r="P11" s="132" t="n">
        <f aca="false">EffDt</f>
        <v>37193</v>
      </c>
      <c r="Q11" s="132" t="n">
        <f aca="false">EffDt</f>
        <v>37193</v>
      </c>
      <c r="R11" s="132" t="n">
        <f aca="false">EffDt</f>
        <v>37193</v>
      </c>
      <c r="S11" s="132" t="n">
        <f aca="false">EffDt</f>
        <v>37193</v>
      </c>
      <c r="T11" s="132" t="n">
        <f aca="false">EffDt</f>
        <v>37193</v>
      </c>
      <c r="U11" s="132" t="n">
        <f aca="false">EffDt</f>
        <v>37193</v>
      </c>
      <c r="V11" s="132" t="n">
        <f aca="false">EffDt</f>
        <v>37193</v>
      </c>
      <c r="W11" s="132" t="n">
        <f aca="false">EffDt</f>
        <v>37193</v>
      </c>
      <c r="X11" s="133" t="n">
        <f aca="false">EffDt</f>
        <v>37193</v>
      </c>
      <c r="Y11" s="132" t="n">
        <f aca="false">EffDt</f>
        <v>37193</v>
      </c>
      <c r="Z11" s="132" t="n">
        <f aca="false">EffDt</f>
        <v>37193</v>
      </c>
      <c r="AA11" s="132" t="n">
        <f aca="false">EffDt</f>
        <v>37193</v>
      </c>
      <c r="AB11" s="132" t="n">
        <f aca="false">EffDt</f>
        <v>37193</v>
      </c>
      <c r="AC11" s="132" t="n">
        <f aca="false">EffDt</f>
        <v>37193</v>
      </c>
      <c r="AD11" s="132" t="n">
        <f aca="false">EffDt</f>
        <v>37193</v>
      </c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 t="n">
        <f aca="false">Q12</f>
        <v>37196</v>
      </c>
      <c r="S12" s="126" t="n">
        <f aca="false">R12</f>
        <v>37196</v>
      </c>
      <c r="T12" s="126" t="n">
        <f aca="false">S12</f>
        <v>37196</v>
      </c>
      <c r="U12" s="126" t="n">
        <f aca="false">T12</f>
        <v>37196</v>
      </c>
      <c r="V12" s="126" t="n">
        <f aca="false">U12</f>
        <v>37196</v>
      </c>
      <c r="W12" s="126" t="n">
        <f aca="false">V12</f>
        <v>37196</v>
      </c>
      <c r="X12" s="126" t="n">
        <f aca="false">W12</f>
        <v>37196</v>
      </c>
      <c r="Y12" s="126" t="n">
        <f aca="false">X12</f>
        <v>37196</v>
      </c>
      <c r="Z12" s="126" t="n">
        <f aca="false">Y12</f>
        <v>37196</v>
      </c>
      <c r="AA12" s="126" t="n">
        <f aca="false">Z12</f>
        <v>37196</v>
      </c>
      <c r="AB12" s="126" t="n">
        <f aca="false">AA12</f>
        <v>37196</v>
      </c>
      <c r="AC12" s="126" t="n">
        <f aca="false">AB12</f>
        <v>37196</v>
      </c>
      <c r="AD12" s="126" t="n">
        <f aca="false">AC12</f>
        <v>37196</v>
      </c>
    </row>
    <row r="13" customFormat="false" ht="12" hidden="false" customHeight="false" outlineLevel="0" collapsed="false">
      <c r="B13" s="126" t="s">
        <v>105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103</v>
      </c>
      <c r="R13" s="126" t="s">
        <v>90</v>
      </c>
      <c r="S13" s="126" t="s">
        <v>92</v>
      </c>
      <c r="T13" s="126" t="s">
        <v>93</v>
      </c>
      <c r="U13" s="126" t="s">
        <v>98</v>
      </c>
      <c r="V13" s="126" t="s">
        <v>99</v>
      </c>
      <c r="W13" s="126" t="s">
        <v>94</v>
      </c>
      <c r="X13" s="126" t="s">
        <v>96</v>
      </c>
      <c r="Y13" s="126" t="s">
        <v>100</v>
      </c>
      <c r="Z13" s="126" t="s">
        <v>101</v>
      </c>
      <c r="AA13" s="126" t="s">
        <v>102</v>
      </c>
      <c r="AB13" s="126" t="s">
        <v>97</v>
      </c>
      <c r="AC13" s="126" t="s">
        <v>91</v>
      </c>
      <c r="AD13" s="126" t="s">
        <v>95</v>
      </c>
    </row>
    <row r="14" customFormat="false" ht="12" hidden="false" customHeight="false" outlineLevel="0" collapsed="false">
      <c r="B14" s="126" t="s">
        <v>106</v>
      </c>
      <c r="C14" s="125" t="s">
        <v>107</v>
      </c>
      <c r="D14" s="125" t="s">
        <v>107</v>
      </c>
      <c r="E14" s="125" t="s">
        <v>107</v>
      </c>
      <c r="F14" s="125" t="s">
        <v>107</v>
      </c>
      <c r="G14" s="125" t="s">
        <v>107</v>
      </c>
      <c r="H14" s="125" t="s">
        <v>107</v>
      </c>
      <c r="I14" s="125" t="s">
        <v>107</v>
      </c>
      <c r="J14" s="127" t="s">
        <v>107</v>
      </c>
      <c r="K14" s="125" t="s">
        <v>107</v>
      </c>
      <c r="L14" s="125" t="s">
        <v>107</v>
      </c>
      <c r="M14" s="125" t="s">
        <v>107</v>
      </c>
      <c r="N14" s="125" t="s">
        <v>107</v>
      </c>
      <c r="O14" s="125" t="s">
        <v>107</v>
      </c>
      <c r="P14" s="125" t="s">
        <v>107</v>
      </c>
      <c r="Q14" s="125" t="s">
        <v>107</v>
      </c>
      <c r="R14" s="125" t="s">
        <v>107</v>
      </c>
      <c r="S14" s="125" t="s">
        <v>107</v>
      </c>
      <c r="T14" s="125" t="s">
        <v>107</v>
      </c>
      <c r="U14" s="125" t="s">
        <v>107</v>
      </c>
      <c r="V14" s="125" t="s">
        <v>107</v>
      </c>
      <c r="W14" s="125" t="s">
        <v>107</v>
      </c>
      <c r="X14" s="127" t="s">
        <v>107</v>
      </c>
      <c r="Y14" s="125" t="s">
        <v>107</v>
      </c>
      <c r="Z14" s="125" t="s">
        <v>107</v>
      </c>
      <c r="AA14" s="125" t="s">
        <v>107</v>
      </c>
      <c r="AB14" s="125" t="s">
        <v>107</v>
      </c>
      <c r="AC14" s="125" t="s">
        <v>107</v>
      </c>
      <c r="AD14" s="125" t="s">
        <v>107</v>
      </c>
    </row>
    <row r="15" customFormat="false" ht="12" hidden="false" customHeight="false" outlineLevel="0" collapsed="false">
      <c r="B15" s="126" t="s">
        <v>109</v>
      </c>
      <c r="C15" s="125" t="s">
        <v>155</v>
      </c>
      <c r="D15" s="125" t="s">
        <v>155</v>
      </c>
      <c r="E15" s="125" t="s">
        <v>155</v>
      </c>
      <c r="F15" s="125" t="s">
        <v>155</v>
      </c>
      <c r="G15" s="125" t="s">
        <v>155</v>
      </c>
      <c r="H15" s="125" t="s">
        <v>155</v>
      </c>
      <c r="I15" s="125" t="s">
        <v>155</v>
      </c>
      <c r="J15" s="125" t="s">
        <v>155</v>
      </c>
      <c r="K15" s="125" t="s">
        <v>155</v>
      </c>
      <c r="L15" s="125" t="s">
        <v>155</v>
      </c>
      <c r="M15" s="125" t="s">
        <v>155</v>
      </c>
      <c r="N15" s="125" t="s">
        <v>155</v>
      </c>
      <c r="O15" s="125" t="s">
        <v>155</v>
      </c>
      <c r="P15" s="125" t="s">
        <v>155</v>
      </c>
      <c r="Q15" s="125" t="s">
        <v>156</v>
      </c>
      <c r="R15" s="125" t="s">
        <v>156</v>
      </c>
      <c r="S15" s="125" t="s">
        <v>156</v>
      </c>
      <c r="T15" s="125" t="s">
        <v>156</v>
      </c>
      <c r="U15" s="125" t="s">
        <v>156</v>
      </c>
      <c r="V15" s="125" t="s">
        <v>156</v>
      </c>
      <c r="W15" s="125" t="s">
        <v>156</v>
      </c>
      <c r="X15" s="125" t="s">
        <v>156</v>
      </c>
      <c r="Y15" s="125" t="s">
        <v>156</v>
      </c>
      <c r="Z15" s="125" t="s">
        <v>156</v>
      </c>
      <c r="AA15" s="125" t="s">
        <v>156</v>
      </c>
      <c r="AB15" s="125" t="s">
        <v>156</v>
      </c>
      <c r="AC15" s="125" t="s">
        <v>156</v>
      </c>
      <c r="AD15" s="125" t="s">
        <v>156</v>
      </c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-0.01</v>
      </c>
      <c r="D16" s="125" t="n">
        <v>0</v>
      </c>
      <c r="E16" s="125" t="n">
        <v>0.02</v>
      </c>
      <c r="F16" s="125" t="n">
        <v>-0.04</v>
      </c>
      <c r="G16" s="125" t="n">
        <v>0.015</v>
      </c>
      <c r="I16" s="125" t="n">
        <v>-0.01</v>
      </c>
      <c r="J16" s="125" t="n">
        <v>0.045</v>
      </c>
      <c r="K16" s="127" t="n">
        <v>0.025</v>
      </c>
      <c r="L16" s="125" t="n">
        <v>-0.0066988734122816</v>
      </c>
      <c r="M16" s="125" t="n">
        <v>0.02</v>
      </c>
      <c r="N16" s="125" t="n">
        <v>-0.005</v>
      </c>
      <c r="O16" s="125" t="n">
        <v>0</v>
      </c>
      <c r="P16" s="125" t="n">
        <v>-0.035</v>
      </c>
      <c r="Q16" s="127" t="n">
        <v>-0.01</v>
      </c>
      <c r="R16" s="127" t="n">
        <v>0.12</v>
      </c>
      <c r="S16" s="127" t="n">
        <v>0.1</v>
      </c>
      <c r="T16" s="127" t="n">
        <v>0.14</v>
      </c>
      <c r="U16" s="127" t="n">
        <v>0.11</v>
      </c>
      <c r="V16" s="127" t="n">
        <v>0</v>
      </c>
      <c r="W16" s="127" t="n">
        <v>0.14</v>
      </c>
      <c r="X16" s="127" t="n">
        <v>0</v>
      </c>
      <c r="Y16" s="127" t="n">
        <v>0</v>
      </c>
      <c r="AA16" s="127" t="n">
        <v>0.1</v>
      </c>
      <c r="AB16" s="127" t="n">
        <v>-0.005</v>
      </c>
      <c r="AC16" s="127" t="n">
        <v>0.1</v>
      </c>
      <c r="AD16" s="125" t="n">
        <v>0.12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0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0.04</v>
      </c>
      <c r="L18" s="125" t="n">
        <v>-0.0013391425731658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0.03</v>
      </c>
      <c r="L19" s="125" t="n">
        <v>-0.001339264497402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-0.005</v>
      </c>
      <c r="D20" s="125" t="n">
        <v>0.01</v>
      </c>
      <c r="E20" s="125" t="n">
        <v>0.02</v>
      </c>
      <c r="F20" s="125" t="n">
        <v>-0.01</v>
      </c>
      <c r="G20" s="125" t="n">
        <v>0.015</v>
      </c>
      <c r="I20" s="125" t="n">
        <v>-0.01</v>
      </c>
      <c r="J20" s="125" t="n">
        <v>-0.02</v>
      </c>
      <c r="K20" s="127" t="n">
        <v>0.015</v>
      </c>
      <c r="L20" s="125" t="n">
        <v>-0.0013390584101509</v>
      </c>
      <c r="M20" s="125" t="n">
        <v>0.02</v>
      </c>
      <c r="N20" s="125" t="n">
        <v>-0.005</v>
      </c>
      <c r="O20" s="125" t="n">
        <v>0</v>
      </c>
      <c r="P20" s="125" t="n">
        <v>-0.0275</v>
      </c>
      <c r="Q20" s="127" t="n">
        <v>-0.005</v>
      </c>
      <c r="R20" s="127" t="n">
        <v>0.01</v>
      </c>
      <c r="S20" s="127" t="n">
        <v>0.03</v>
      </c>
      <c r="T20" s="127" t="n">
        <v>0</v>
      </c>
      <c r="U20" s="127" t="n">
        <v>0.01</v>
      </c>
      <c r="V20" s="127" t="n">
        <v>0</v>
      </c>
      <c r="W20" s="127" t="n">
        <v>0.01</v>
      </c>
      <c r="X20" s="127" t="n">
        <v>-0.02</v>
      </c>
      <c r="Y20" s="127" t="n">
        <v>0</v>
      </c>
      <c r="AA20" s="127" t="n">
        <v>0.015</v>
      </c>
      <c r="AB20" s="127" t="n">
        <v>-0.005</v>
      </c>
      <c r="AC20" s="127" t="n">
        <v>0</v>
      </c>
      <c r="AD20" s="125" t="n">
        <v>-0.015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0.02</v>
      </c>
      <c r="L21" s="125" t="n">
        <v>-0.0013388604432646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0.02</v>
      </c>
      <c r="L22" s="125" t="n">
        <v>-0.0013387707368844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0.02</v>
      </c>
      <c r="L23" s="125" t="n">
        <v>-0.001338709273895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0.02</v>
      </c>
      <c r="S23" s="127" t="n">
        <v>0.02</v>
      </c>
      <c r="T23" s="127" t="n">
        <v>0.01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0.02</v>
      </c>
      <c r="L24" s="125" t="n">
        <v>-0.0013386676498972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0.02</v>
      </c>
      <c r="I25" s="125" t="n">
        <v>0</v>
      </c>
      <c r="J25" s="125" t="n">
        <v>0</v>
      </c>
      <c r="K25" s="127" t="n">
        <v>0.02</v>
      </c>
      <c r="L25" s="125" t="n">
        <v>-0.0013386758442065</v>
      </c>
      <c r="M25" s="125" t="n">
        <v>0.01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-0.0025</v>
      </c>
      <c r="D26" s="125" t="n">
        <v>0.03</v>
      </c>
      <c r="E26" s="125" t="n">
        <v>0.02</v>
      </c>
      <c r="F26" s="125" t="n">
        <v>-0.01</v>
      </c>
      <c r="G26" s="125" t="n">
        <v>0</v>
      </c>
      <c r="I26" s="125" t="n">
        <v>0</v>
      </c>
      <c r="J26" s="125" t="n">
        <v>0</v>
      </c>
      <c r="K26" s="127" t="n">
        <v>0.02</v>
      </c>
      <c r="L26" s="125" t="n">
        <v>-0.0013387177133959</v>
      </c>
      <c r="M26" s="125" t="n">
        <v>0.0125</v>
      </c>
      <c r="N26" s="125" t="n">
        <v>-0.015</v>
      </c>
      <c r="O26" s="125" t="n">
        <v>0</v>
      </c>
      <c r="P26" s="125" t="n">
        <v>-0.01</v>
      </c>
      <c r="Q26" s="127" t="n">
        <v>-0.0025</v>
      </c>
      <c r="R26" s="127" t="n">
        <v>0.03</v>
      </c>
      <c r="S26" s="127" t="n">
        <v>0.03</v>
      </c>
      <c r="T26" s="127" t="n">
        <v>0.03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0.005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0</v>
      </c>
      <c r="D27" s="125" t="n">
        <v>0.03</v>
      </c>
      <c r="E27" s="125" t="n">
        <v>0.02</v>
      </c>
      <c r="F27" s="125" t="n">
        <v>-0.01</v>
      </c>
      <c r="G27" s="125" t="n">
        <v>0.02</v>
      </c>
      <c r="I27" s="125" t="n">
        <v>0</v>
      </c>
      <c r="J27" s="125" t="n">
        <v>0</v>
      </c>
      <c r="K27" s="127" t="n">
        <v>0.02</v>
      </c>
      <c r="L27" s="125" t="n">
        <v>-0.0013387438279782</v>
      </c>
      <c r="M27" s="125" t="n">
        <v>0.03</v>
      </c>
      <c r="N27" s="125" t="n">
        <v>-0.015</v>
      </c>
      <c r="O27" s="125" t="n">
        <v>0</v>
      </c>
      <c r="P27" s="125" t="n">
        <v>-0.01</v>
      </c>
      <c r="Q27" s="127" t="n">
        <v>0</v>
      </c>
      <c r="R27" s="127" t="n">
        <v>0.02</v>
      </c>
      <c r="S27" s="127" t="n">
        <v>0.02</v>
      </c>
      <c r="T27" s="127" t="n">
        <v>0.01</v>
      </c>
      <c r="U27" s="127" t="n">
        <v>0.01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-0.015</v>
      </c>
      <c r="AC27" s="127" t="n">
        <v>0</v>
      </c>
      <c r="AD27" s="125" t="n">
        <v>0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-0.001338771436893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-0.0013388179563285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0.0053552209995669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0.0053550069355886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0</v>
      </c>
      <c r="D32" s="125" t="n">
        <v>0.04</v>
      </c>
      <c r="E32" s="125" t="n">
        <v>0.04</v>
      </c>
      <c r="F32" s="125" t="n">
        <v>0.02</v>
      </c>
      <c r="G32" s="125" t="n">
        <v>0.0275</v>
      </c>
      <c r="I32" s="125" t="n">
        <v>0</v>
      </c>
      <c r="J32" s="125" t="n">
        <v>0</v>
      </c>
      <c r="K32" s="127" t="n">
        <v>0.06</v>
      </c>
      <c r="L32" s="125" t="n">
        <v>0.005354821691525</v>
      </c>
      <c r="M32" s="125" t="n">
        <v>0.03</v>
      </c>
      <c r="N32" s="125" t="n">
        <v>-0.005</v>
      </c>
      <c r="O32" s="125" t="n">
        <v>0.02</v>
      </c>
      <c r="P32" s="125" t="n">
        <v>0</v>
      </c>
      <c r="Q32" s="127" t="n">
        <v>0</v>
      </c>
      <c r="R32" s="127" t="n">
        <v>0.035</v>
      </c>
      <c r="S32" s="127" t="n">
        <v>0.03</v>
      </c>
      <c r="T32" s="127" t="n">
        <v>0.02</v>
      </c>
      <c r="U32" s="127" t="n">
        <v>0.02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-0.005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0.0016733438057453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0.0016733212727927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0.0016733046046019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0.0016733217215331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0.0016733891749058</v>
      </c>
      <c r="M37" s="125" t="n">
        <v>0.01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0.0016734700222588</v>
      </c>
      <c r="M38" s="125" t="n">
        <v>0.0125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0</v>
      </c>
      <c r="D39" s="125" t="n">
        <v>0.02</v>
      </c>
      <c r="E39" s="125" t="n">
        <v>0.03</v>
      </c>
      <c r="F39" s="125" t="n">
        <v>0.02</v>
      </c>
      <c r="G39" s="125" t="n">
        <v>0.02</v>
      </c>
      <c r="I39" s="125" t="n">
        <v>0.0025</v>
      </c>
      <c r="J39" s="125" t="n">
        <v>0</v>
      </c>
      <c r="K39" s="127" t="n">
        <v>0.02</v>
      </c>
      <c r="L39" s="125" t="n">
        <v>0.0016735434071484</v>
      </c>
      <c r="M39" s="125" t="n">
        <v>0.03</v>
      </c>
      <c r="N39" s="125" t="n">
        <v>-0.015</v>
      </c>
      <c r="O39" s="125" t="n">
        <v>0.02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-0.015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0.0053556049954904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0.0053564605440225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0.0053574261825457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0.0053584745886203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0</v>
      </c>
      <c r="D44" s="125" t="n">
        <v>0.03</v>
      </c>
      <c r="E44" s="125" t="n">
        <v>0.04</v>
      </c>
      <c r="F44" s="125" t="n">
        <v>0.03</v>
      </c>
      <c r="G44" s="125" t="n">
        <v>0.03</v>
      </c>
      <c r="I44" s="125" t="n">
        <v>0.005</v>
      </c>
      <c r="J44" s="125" t="n">
        <v>0</v>
      </c>
      <c r="K44" s="127" t="n">
        <v>0.06</v>
      </c>
      <c r="L44" s="125" t="n">
        <v>0.00535953091688</v>
      </c>
      <c r="M44" s="125" t="n">
        <v>0.03</v>
      </c>
      <c r="N44" s="125" t="n">
        <v>-0.005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-0.005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0.0016751053796789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0.0016752310584496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0.0016753686723815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0.0016754285159022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0.0016754014358716</v>
      </c>
      <c r="M49" s="125" t="n">
        <v>0.01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0.0016753713602477</v>
      </c>
      <c r="M50" s="125" t="n">
        <v>0.0125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0</v>
      </c>
      <c r="D51" s="125" t="n">
        <v>0.03</v>
      </c>
      <c r="E51" s="125" t="n">
        <v>0.03</v>
      </c>
      <c r="F51" s="125" t="n">
        <v>0.03</v>
      </c>
      <c r="G51" s="125" t="n">
        <v>0.02</v>
      </c>
      <c r="I51" s="125" t="n">
        <v>0.0025</v>
      </c>
      <c r="J51" s="125" t="n">
        <v>0</v>
      </c>
      <c r="K51" s="127" t="n">
        <v>0.02</v>
      </c>
      <c r="L51" s="125" t="n">
        <v>0.0016752546901063</v>
      </c>
      <c r="M51" s="125" t="n">
        <v>0.03</v>
      </c>
      <c r="N51" s="125" t="n">
        <v>-0.015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-0.015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0.0053603707040959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0.005362092662446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0.0053637652667921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0.0053653529409831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0</v>
      </c>
      <c r="D56" s="125" t="n">
        <v>0.03</v>
      </c>
      <c r="E56" s="125" t="n">
        <v>0.04</v>
      </c>
      <c r="F56" s="125" t="n">
        <v>0.03</v>
      </c>
      <c r="G56" s="125" t="n">
        <v>0.035</v>
      </c>
      <c r="I56" s="125" t="n">
        <v>0.005</v>
      </c>
      <c r="J56" s="125" t="n">
        <v>0</v>
      </c>
      <c r="K56" s="127" t="n">
        <v>0.06</v>
      </c>
      <c r="L56" s="125" t="n">
        <v>0.0053668524235471</v>
      </c>
      <c r="M56" s="125" t="n">
        <v>0.03</v>
      </c>
      <c r="N56" s="125" t="n">
        <v>-0.005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-0.005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0.0016775209569914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0.0016777587085481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0.0016780127719048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0.0016781780123971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0.0016782656306356</v>
      </c>
      <c r="M61" s="125" t="n">
        <v>0.01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0.0016783536109893</v>
      </c>
      <c r="M62" s="125" t="n">
        <v>0.0125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0</v>
      </c>
      <c r="D63" s="125" t="n">
        <v>0.03</v>
      </c>
      <c r="E63" s="125" t="n">
        <v>0.03</v>
      </c>
      <c r="F63" s="125" t="n">
        <v>0.03</v>
      </c>
      <c r="G63" s="125" t="n">
        <v>0.02</v>
      </c>
      <c r="I63" s="125" t="n">
        <v>0.0025</v>
      </c>
      <c r="J63" s="125" t="n">
        <v>0</v>
      </c>
      <c r="K63" s="127" t="n">
        <v>0.02</v>
      </c>
      <c r="L63" s="125" t="n">
        <v>0.0016783821470687</v>
      </c>
      <c r="M63" s="125" t="n">
        <v>0.03</v>
      </c>
      <c r="N63" s="125" t="n">
        <v>-0.015</v>
      </c>
      <c r="O63" s="125" t="n">
        <v>0.03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-0.015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0.0053705003980636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0.0053701653447625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0.0053694066999596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0.0053678875662862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0.035</v>
      </c>
      <c r="I68" s="125" t="n">
        <v>0.005</v>
      </c>
      <c r="J68" s="125" t="n">
        <v>0</v>
      </c>
      <c r="K68" s="127" t="n">
        <v>0.06</v>
      </c>
      <c r="L68" s="125" t="n">
        <v>0.0053664571367369</v>
      </c>
      <c r="M68" s="125" t="n">
        <v>0.03</v>
      </c>
      <c r="N68" s="125" t="n">
        <v>-0.005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-0.005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0.0016765028048114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0.0016759842374492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0.0016754276114355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0.0016748688670292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0.0016742707855416</v>
      </c>
      <c r="M73" s="125" t="n">
        <v>0.01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0.0016736516844458</v>
      </c>
      <c r="M74" s="125" t="n">
        <v>0.0125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0</v>
      </c>
      <c r="D75" s="125" t="n">
        <v>0.032</v>
      </c>
      <c r="E75" s="125" t="n">
        <v>0.03</v>
      </c>
      <c r="F75" s="125" t="n">
        <v>0.032</v>
      </c>
      <c r="G75" s="125" t="n">
        <v>0.02</v>
      </c>
      <c r="I75" s="125" t="n">
        <v>0.0025</v>
      </c>
      <c r="J75" s="125" t="n">
        <v>0</v>
      </c>
      <c r="K75" s="127" t="n">
        <v>0.02</v>
      </c>
      <c r="L75" s="125" t="n">
        <v>0.0016730325722644</v>
      </c>
      <c r="M75" s="125" t="n">
        <v>0.03</v>
      </c>
      <c r="N75" s="125" t="n">
        <v>-0.015</v>
      </c>
      <c r="O75" s="125" t="n">
        <v>0.032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-0.015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0.00535181602294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0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0.0053519898059201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0.005352179305979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0.0053523788914322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0.035</v>
      </c>
      <c r="I80" s="125" t="n">
        <v>0.005</v>
      </c>
      <c r="J80" s="125" t="n">
        <v>0</v>
      </c>
      <c r="K80" s="127" t="n">
        <v>0.06</v>
      </c>
      <c r="L80" s="125" t="n">
        <v>0.0053525678294662</v>
      </c>
      <c r="M80" s="125" t="n">
        <v>0.03</v>
      </c>
      <c r="N80" s="125" t="n">
        <v>-0.005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-0.005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0.001672745814189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0.0016728149757851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0.0016728895418417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0.0016729647012524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0.001673045464251</v>
      </c>
      <c r="M85" s="125" t="n">
        <v>0.01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0.0016731293759331</v>
      </c>
      <c r="M86" s="125" t="n">
        <v>0.0125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0.0025</v>
      </c>
      <c r="D87" s="125" t="n">
        <v>0.034</v>
      </c>
      <c r="E87" s="125" t="n">
        <v>0.03</v>
      </c>
      <c r="F87" s="125" t="n">
        <v>0.034</v>
      </c>
      <c r="G87" s="125" t="n">
        <v>0.02</v>
      </c>
      <c r="I87" s="125" t="n">
        <v>0.0025</v>
      </c>
      <c r="J87" s="125" t="n">
        <v>0</v>
      </c>
      <c r="K87" s="127" t="n">
        <v>0.02</v>
      </c>
      <c r="L87" s="125" t="n">
        <v>0.0016732135784052</v>
      </c>
      <c r="M87" s="125" t="n">
        <v>0.03</v>
      </c>
      <c r="N87" s="125" t="n">
        <v>-0.015</v>
      </c>
      <c r="O87" s="125" t="n">
        <v>0.034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-0.015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0.0053545717914359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0.0053548604209941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0.0053551685805579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0.0053554868106409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0.005</v>
      </c>
      <c r="J92" s="125" t="n">
        <v>0</v>
      </c>
      <c r="K92" s="127" t="n">
        <v>0.06</v>
      </c>
      <c r="L92" s="125" t="n">
        <v>0.0053557936258661</v>
      </c>
      <c r="M92" s="125" t="n">
        <v>0</v>
      </c>
      <c r="N92" s="125" t="n">
        <v>-0.005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-0.005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0.0016737910452429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0.0016738961736436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0.0016740079016228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0.0016741190207273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0.0016742369387094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0.0016743580021612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0.0025</v>
      </c>
      <c r="D99" s="125" t="n">
        <v>0.036</v>
      </c>
      <c r="E99" s="125" t="n">
        <v>0.03</v>
      </c>
      <c r="F99" s="125" t="n">
        <v>0.036</v>
      </c>
      <c r="G99" s="125" t="n">
        <v>0</v>
      </c>
      <c r="I99" s="125" t="n">
        <v>0.0025</v>
      </c>
      <c r="J99" s="125" t="n">
        <v>0</v>
      </c>
      <c r="K99" s="127" t="n">
        <v>0.02</v>
      </c>
      <c r="L99" s="125" t="n">
        <v>0.0016744781550974</v>
      </c>
      <c r="M99" s="125" t="n">
        <v>0</v>
      </c>
      <c r="N99" s="125" t="n">
        <v>-0.015</v>
      </c>
      <c r="O99" s="125" t="n">
        <v>0.036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-0.015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0.0053586482812073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0.0053563495967386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0.005353919897429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0.0053514350016418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0.005</v>
      </c>
      <c r="J104" s="125" t="n">
        <v>0</v>
      </c>
      <c r="K104" s="127" t="n">
        <v>0.06</v>
      </c>
      <c r="L104" s="125" t="n">
        <v>0.0053491432117815</v>
      </c>
      <c r="M104" s="125" t="n">
        <v>0</v>
      </c>
      <c r="N104" s="125" t="n">
        <v>-0.005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-0.005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0.001670797973194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0.0016699984539567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0.0016691554234782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0.0016683232988568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0.0016674466349009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0.0016665529244349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0.038</v>
      </c>
      <c r="E111" s="125" t="n">
        <v>0.03</v>
      </c>
      <c r="F111" s="125" t="n">
        <v>0.038</v>
      </c>
      <c r="G111" s="125" t="n">
        <v>0</v>
      </c>
      <c r="I111" s="125" t="n">
        <v>0.0025</v>
      </c>
      <c r="J111" s="125" t="n">
        <v>0</v>
      </c>
      <c r="K111" s="127" t="n">
        <v>0.02</v>
      </c>
      <c r="L111" s="125" t="n">
        <v>0.0016656718425704</v>
      </c>
      <c r="M111" s="125" t="n">
        <v>0</v>
      </c>
      <c r="N111" s="125" t="n">
        <v>-0.015</v>
      </c>
      <c r="O111" s="125" t="n">
        <v>0.038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-0.015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0.0053271829817058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0.0053242601257418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0.0053211865744417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0.0053180589895648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0.005</v>
      </c>
      <c r="J116" s="125" t="n">
        <v>0</v>
      </c>
      <c r="K116" s="127" t="n">
        <v>0.06</v>
      </c>
      <c r="L116" s="125" t="n">
        <v>0.0053151877219893</v>
      </c>
      <c r="M116" s="125" t="n">
        <v>0</v>
      </c>
      <c r="N116" s="125" t="n">
        <v>-0.005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-0.005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0.0016599867506485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0.0016589939179268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0.001657951510732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0.0016569268147385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0.0016558515524528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0.0016547596480346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</v>
      </c>
      <c r="E123" s="125" t="n">
        <v>0.03</v>
      </c>
      <c r="F123" s="125" t="n">
        <v>0.04</v>
      </c>
      <c r="G123" s="125" t="n">
        <v>0</v>
      </c>
      <c r="I123" s="125" t="n">
        <v>0.0025</v>
      </c>
      <c r="J123" s="125" t="n">
        <v>0</v>
      </c>
      <c r="K123" s="127" t="n">
        <v>0.02</v>
      </c>
      <c r="L123" s="125" t="n">
        <v>0.0016536871561525</v>
      </c>
      <c r="M123" s="125" t="n">
        <v>0</v>
      </c>
      <c r="N123" s="125" t="n">
        <v>-0.015</v>
      </c>
      <c r="O123" s="125" t="n">
        <v>0.04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-0.015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0.0052882003658784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0.0052846675504825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0.0052809650538135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0.0052772099100667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0.005</v>
      </c>
      <c r="J128" s="125" t="n">
        <v>0</v>
      </c>
      <c r="K128" s="127" t="n">
        <v>0.06</v>
      </c>
      <c r="L128" s="125" t="n">
        <v>0.0052737730222493</v>
      </c>
      <c r="M128" s="125" t="n">
        <v>0</v>
      </c>
      <c r="N128" s="125" t="n">
        <v>-0.005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-0.005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0.042</v>
      </c>
      <c r="E129" s="125" t="n">
        <v>0.03</v>
      </c>
      <c r="F129" s="125" t="n">
        <v>0.042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0.0016468493854254</v>
      </c>
      <c r="M129" s="125" t="n">
        <v>0</v>
      </c>
      <c r="N129" s="125" t="n">
        <v>-0.015</v>
      </c>
      <c r="O129" s="125" t="n">
        <v>0.042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0.0016456680086395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0.001644431220826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0.0016432188536434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0.0016419501236959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0.0016406652239537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0.0025</v>
      </c>
      <c r="J135" s="125" t="n">
        <v>0</v>
      </c>
      <c r="K135" s="127" t="n">
        <v>0.02</v>
      </c>
      <c r="L135" s="125" t="n">
        <v>0.0016394064174158</v>
      </c>
      <c r="M135" s="125" t="n">
        <v>0</v>
      </c>
      <c r="N135" s="125" t="n">
        <v>-0.015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-0.015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0.0052419473958395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0.005239633836525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0.0052372210438488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0.0052347858081359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0.005</v>
      </c>
      <c r="J140" s="125" t="n">
        <v>0</v>
      </c>
      <c r="K140" s="127" t="n">
        <v>0.06</v>
      </c>
      <c r="L140" s="125" t="n">
        <v>0.0052324873974522</v>
      </c>
      <c r="M140" s="125" t="n">
        <v>0</v>
      </c>
      <c r="N140" s="125" t="n">
        <v>-0.005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-0.005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0.0016343777571601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0.0016336215410902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0.0016328332599451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0.0016320637810444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0.0016312618168176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0.0016304529157842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0.0025</v>
      </c>
      <c r="J147" s="125" t="n">
        <v>0</v>
      </c>
      <c r="K147" s="127" t="n">
        <v>0.02</v>
      </c>
      <c r="L147" s="125" t="n">
        <v>0.0016296635143975</v>
      </c>
      <c r="M147" s="125" t="n">
        <v>0</v>
      </c>
      <c r="N147" s="125" t="n">
        <v>-0.015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-0.015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0.0052122911909494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0.0052097230099322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0.005207047527554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0.0052043500316572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0.005</v>
      </c>
      <c r="J152" s="125" t="n">
        <v>0</v>
      </c>
      <c r="K152" s="127" t="n">
        <v>0.06</v>
      </c>
      <c r="L152" s="125" t="n">
        <v>0.0052018946943869</v>
      </c>
      <c r="M152" s="125" t="n">
        <v>0</v>
      </c>
      <c r="N152" s="125" t="n">
        <v>-0.005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-0.005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0.001624736064816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0.0016239011345302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0.0016230316509602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0.0016221837212318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0.0016213008286981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0.0016204111401529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0.0025</v>
      </c>
      <c r="J159" s="125" t="n">
        <v>0</v>
      </c>
      <c r="K159" s="127" t="n">
        <v>0.02</v>
      </c>
      <c r="L159" s="125" t="n">
        <v>0.0016195436923003</v>
      </c>
      <c r="M159" s="125" t="n">
        <v>0</v>
      </c>
      <c r="N159" s="125" t="n">
        <v>-0.015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-0.015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0.0051796501360832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0.0051768330793201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0.0051739008809705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0.0051709471353261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0.005</v>
      </c>
      <c r="J164" s="125" t="n">
        <v>0</v>
      </c>
      <c r="K164" s="127" t="n">
        <v>0.06</v>
      </c>
      <c r="L164" s="125" t="n">
        <v>0.0051682607500167</v>
      </c>
      <c r="M164" s="125" t="n">
        <v>0</v>
      </c>
      <c r="N164" s="125" t="n">
        <v>-0.005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-0.005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0.0016141456591572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0.0016132336463775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0.0016122846579771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0.0016113599313286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0.0016103978309312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0.0016094290868701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0.0025</v>
      </c>
      <c r="J171" s="125" t="n">
        <v>0</v>
      </c>
      <c r="K171" s="127" t="n">
        <v>0.02</v>
      </c>
      <c r="L171" s="125" t="n">
        <v>0.0016084852796383</v>
      </c>
      <c r="M171" s="125" t="n">
        <v>0</v>
      </c>
      <c r="N171" s="125" t="n">
        <v>-0.015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-0.015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0.0051440112061649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0.005</v>
      </c>
      <c r="J173" s="125" t="n">
        <v>0</v>
      </c>
      <c r="K173" s="127" t="n">
        <v>0.06</v>
      </c>
      <c r="L173" s="125" t="n">
        <v>0.0051409507421252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0.0051377675144252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0.0051345632419823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0.06</v>
      </c>
      <c r="L176" s="125" t="n">
        <v>0.0051316510088636</v>
      </c>
      <c r="M176" s="125" t="n">
        <v>0</v>
      </c>
      <c r="N176" s="125" t="n">
        <v>-0.005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-0.005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0.0051284068061357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0.005125247340378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0.0051219620243612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0.0051187628561296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0.0051154366020937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0.0051120896112585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0.03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0.02</v>
      </c>
      <c r="L183" s="125" t="n">
        <v>0.0051088308869925</v>
      </c>
      <c r="M183" s="125" t="n">
        <v>0</v>
      </c>
      <c r="N183" s="125" t="n">
        <v>-0.015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-0.015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0.0051054432260072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0.0051021452303685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0.0050987170791578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0.0025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0.0050952684204863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0.0025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0.06</v>
      </c>
      <c r="L188" s="125" t="n">
        <v>0.005092023732165</v>
      </c>
      <c r="M188" s="125" t="n">
        <v>0</v>
      </c>
      <c r="N188" s="125" t="n">
        <v>-0.005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-0.005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0.0050885355158697</v>
      </c>
      <c r="M189" s="125" t="n">
        <v>0</v>
      </c>
      <c r="N189" s="125" t="n">
        <v>-0.015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-0.015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0.0050851404288616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0.0050816121785973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0.005078178438938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0.0050746103409442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0.005071022064406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0.02</v>
      </c>
      <c r="L195" s="125" t="n">
        <v>0.0050675303720132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0.0050640139451601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0.0050638439811056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0.0050636842953487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0.005063540812047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0.06</v>
      </c>
      <c r="L200" s="125" t="n">
        <v>0.0050634251384504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0.0050633124851397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0.0050632188860607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0.0050631380992216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0.0050630753348541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0.0050630264069119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0.0050629936670334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0.02</v>
      </c>
      <c r="L207" s="125" t="n">
        <v>0.0050629773950636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0.0050629765048984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0.00506299105286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0.0050630220078038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0.0050630691449422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0.06</v>
      </c>
      <c r="L212" s="125" t="n">
        <v>0.0050631256287544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0.00506320356238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0.0050632943880204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0.0050634041604457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0.0050635257974449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0.0050636674081756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0.005063825199218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0.02</v>
      </c>
      <c r="L219" s="125" t="n">
        <v>0.0050639933063508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0.0050641829371884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0.0050643818580775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0.0050646033311797</v>
      </c>
      <c r="M222" s="125" t="n">
        <v>0</v>
      </c>
      <c r="N222" s="125" t="n">
        <v>0</v>
      </c>
      <c r="O222" s="125" t="n">
        <v>0</v>
      </c>
      <c r="P222" s="125" t="n">
        <v>0.005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0.0050648409877413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0.06</v>
      </c>
      <c r="L224" s="125" t="n">
        <v>0.0050650695562195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0.0050653380167209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0.0050656132294422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0.0050659135434026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0.0050662195850898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0.0050665517590841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0.0050669001271415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0.02</v>
      </c>
      <c r="L231" s="125" t="n">
        <v>0.0050672526784564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0.0050676329186987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0.0050680163185353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0.0050684284405014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0.0050688567686891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0.06</v>
      </c>
      <c r="L236" s="125" t="n">
        <v>0.0050692721369936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0.0050697318405059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0.0050701921539122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0.00507068376806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0.0050711749691962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0.0050716985076475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0.0050722382755426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0.02</v>
      </c>
      <c r="L243" s="125" t="n">
        <v>0.0050727760879201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0.005073347802972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0.0050739165398596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5" min="3" style="135" width="9.14"/>
    <col collapsed="false" customWidth="true" hidden="false" outlineLevel="0" max="6" min="6" style="135" width="9.7"/>
    <col collapsed="false" customWidth="true" hidden="false" outlineLevel="0" max="7" min="7" style="135" width="12.99"/>
    <col collapsed="false" customWidth="true" hidden="true" outlineLevel="0" max="9" min="8" style="135" width="9.7"/>
    <col collapsed="false" customWidth="true" hidden="false" outlineLevel="0" max="10" min="10" style="135" width="12.99"/>
    <col collapsed="false" customWidth="true" hidden="true" outlineLevel="0" max="12" min="11" style="135" width="9.7"/>
    <col collapsed="false" customWidth="true" hidden="false" outlineLevel="0" max="14" min="13" style="135" width="9.7"/>
    <col collapsed="false" customWidth="true" hidden="false" outlineLevel="0" max="15" min="15" style="135" width="12.14"/>
    <col collapsed="false" customWidth="true" hidden="true" outlineLevel="0" max="17" min="16" style="135" width="9.7"/>
    <col collapsed="false" customWidth="true" hidden="false" outlineLevel="0" max="18" min="18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157</v>
      </c>
      <c r="N1" s="137" t="s">
        <v>158</v>
      </c>
      <c r="O1" s="138"/>
      <c r="P1" s="139" t="s">
        <v>159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160</v>
      </c>
      <c r="AC2" s="136"/>
      <c r="AD2" s="135"/>
      <c r="AE2" s="135"/>
    </row>
    <row r="3" customFormat="false" ht="12.75" hidden="true" customHeight="true" outlineLevel="0" collapsed="false">
      <c r="C3" s="135" t="n">
        <v>3</v>
      </c>
      <c r="D3" s="135" t="n">
        <v>25</v>
      </c>
      <c r="E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F4" s="142" t="n">
        <v>36892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3</v>
      </c>
      <c r="D5" s="135" t="n">
        <v>21</v>
      </c>
      <c r="E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37165</v>
      </c>
      <c r="D7" s="145" t="n">
        <v>37196</v>
      </c>
      <c r="E7" s="145" t="n">
        <v>37226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161</v>
      </c>
      <c r="B8" s="149"/>
      <c r="C8" s="150" t="s">
        <v>162</v>
      </c>
      <c r="D8" s="150" t="s">
        <v>163</v>
      </c>
      <c r="E8" s="150" t="s">
        <v>164</v>
      </c>
      <c r="F8" s="151" t="s">
        <v>165</v>
      </c>
      <c r="G8" s="152" t="s">
        <v>166</v>
      </c>
      <c r="H8" s="153" t="n">
        <f aca="false">AG7</f>
        <v>37257</v>
      </c>
      <c r="I8" s="153" t="n">
        <f aca="false">AH7</f>
        <v>37288</v>
      </c>
      <c r="J8" s="152" t="s">
        <v>167</v>
      </c>
      <c r="K8" s="153" t="n">
        <f aca="false">AI7</f>
        <v>37316</v>
      </c>
      <c r="L8" s="153" t="n">
        <f aca="false">AJ7</f>
        <v>37347</v>
      </c>
      <c r="M8" s="153" t="n">
        <f aca="false">AK7</f>
        <v>37377</v>
      </c>
      <c r="N8" s="153" t="n">
        <f aca="false">AL7</f>
        <v>37408</v>
      </c>
      <c r="O8" s="150" t="s">
        <v>168</v>
      </c>
      <c r="P8" s="153" t="n">
        <f aca="false">AM7</f>
        <v>37438</v>
      </c>
      <c r="Q8" s="153" t="n">
        <f aca="false">AN7</f>
        <v>37469</v>
      </c>
      <c r="R8" s="153" t="n">
        <f aca="false">AO7</f>
        <v>37500</v>
      </c>
      <c r="S8" s="150" t="s">
        <v>169</v>
      </c>
      <c r="T8" s="153" t="n">
        <f aca="false">AP7</f>
        <v>37530</v>
      </c>
      <c r="U8" s="153" t="n">
        <f aca="false">AQ7</f>
        <v>37561</v>
      </c>
      <c r="V8" s="153" t="n">
        <f aca="false">AR7</f>
        <v>37591</v>
      </c>
      <c r="W8" s="150" t="s">
        <v>170</v>
      </c>
      <c r="X8" s="150" t="s">
        <v>171</v>
      </c>
      <c r="Y8" s="151" t="s">
        <v>172</v>
      </c>
      <c r="Z8" s="151" t="s">
        <v>173</v>
      </c>
      <c r="AA8" s="151" t="s">
        <v>174</v>
      </c>
      <c r="AB8" s="150" t="s">
        <v>175</v>
      </c>
      <c r="AC8" s="152" t="s">
        <v>176</v>
      </c>
      <c r="AD8" s="152"/>
      <c r="AE8" s="152"/>
      <c r="AF8" s="154"/>
      <c r="AG8" s="155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76</v>
      </c>
      <c r="B9" s="136" t="s">
        <v>177</v>
      </c>
      <c r="C9" s="157" t="n">
        <f aca="false">'[6]Power Desk Daily Price'!$AC9</f>
        <v>32.8833333333333</v>
      </c>
      <c r="D9" s="157" t="n">
        <f aca="true">IF(ISERROR((AVERAGE(OFFSET('[6]Curve Summary'!$D$6,5,0,21,1))*21+4*'[6]Curve Summary Backup'!$D$38)/25),'[6]Curve Summary Backup'!$D$38,(AVERAGE(OFFSET('[6]Curve Summary'!$D$6,5,0,21,1))*21+4*'[6]Curve Summary Backup'!$D$38)/25)</f>
        <v>35.3</v>
      </c>
      <c r="E9" s="157" t="n">
        <f aca="false">VLOOKUP(E$7,'[6]Curve Summary'!$A$7:$AG$54,4)</f>
        <v>42.75</v>
      </c>
      <c r="F9" s="158" t="n">
        <f aca="false">(C9*C$5+D9*D$5+E9*E$5)/(SUM(C$5:E$5))</f>
        <v>38.5215909090909</v>
      </c>
      <c r="G9" s="157" t="n">
        <f aca="false">AVERAGE(H9:I9)</f>
        <v>40.875</v>
      </c>
      <c r="H9" s="157" t="n">
        <f aca="false">AG9</f>
        <v>42.75</v>
      </c>
      <c r="I9" s="157" t="n">
        <f aca="false">AH9</f>
        <v>39</v>
      </c>
      <c r="J9" s="157" t="n">
        <f aca="false">AVERAGE(K9:L9)</f>
        <v>32.375</v>
      </c>
      <c r="K9" s="157" t="n">
        <f aca="false">AI9</f>
        <v>34.25</v>
      </c>
      <c r="L9" s="157" t="n">
        <f aca="false">AJ9</f>
        <v>30.5</v>
      </c>
      <c r="M9" s="157" t="n">
        <f aca="false">AK9</f>
        <v>29</v>
      </c>
      <c r="N9" s="157" t="n">
        <f aca="false">AL9</f>
        <v>29.5</v>
      </c>
      <c r="O9" s="157" t="n">
        <f aca="false">AVERAGE(P9:Q9)</f>
        <v>47</v>
      </c>
      <c r="P9" s="159" t="n">
        <f aca="false">AM9</f>
        <v>43.5</v>
      </c>
      <c r="Q9" s="157" t="n">
        <f aca="false">AN9</f>
        <v>50.5</v>
      </c>
      <c r="R9" s="157" t="n">
        <f aca="false">AO9</f>
        <v>43.5</v>
      </c>
      <c r="S9" s="157" t="n">
        <f aca="false">AVERAGE(T9:V9)</f>
        <v>38.1666666666667</v>
      </c>
      <c r="T9" s="157" t="n">
        <f aca="false">AP9</f>
        <v>39</v>
      </c>
      <c r="U9" s="157" t="n">
        <f aca="false">AQ9</f>
        <v>37</v>
      </c>
      <c r="V9" s="157" t="n">
        <f aca="false">AR9</f>
        <v>38.5</v>
      </c>
      <c r="W9" s="158" t="n">
        <f aca="false">SUM(AG28:AR28)/SUM($AG$5:$AR$5)</f>
        <v>38.1264705882353</v>
      </c>
      <c r="X9" s="157" t="n">
        <f aca="false">SUM(AS28:BD28)/SUM($AS$5:$BD$5)</f>
        <v>40.121568627451</v>
      </c>
      <c r="Y9" s="157" t="n">
        <f aca="false">SUM(BE28:BR28)/SUM($BE$5:$BR$5)</f>
        <v>40.6756375838926</v>
      </c>
      <c r="Z9" s="157" t="n">
        <f aca="false">SUM(BQ28:CB28)/SUM($BQ$5:$CB$5)</f>
        <v>40.8532941176471</v>
      </c>
      <c r="AA9" s="157" t="n">
        <f aca="false">SUM(CC28:DX28)/SUM($CC$5:$DX$5)</f>
        <v>41.9224117647059</v>
      </c>
      <c r="AB9" s="160" t="n">
        <f aca="false">SUM(DY28:EJ28)/SUM($DY$5:$EJ$5)</f>
        <v>43.132421875</v>
      </c>
      <c r="AC9" s="161" t="n">
        <f aca="false">(C9*C$5+D9*D$5+E9*E$5+SUM(AG28:EJ28))/(SUM(C$5:E$5)+SUM($AG$5:$EJ$5))</f>
        <v>41.1071093082835</v>
      </c>
      <c r="AD9" s="162"/>
      <c r="AE9" s="162"/>
      <c r="AF9" s="163"/>
      <c r="AG9" s="159" t="n">
        <f aca="false">VLOOKUP(AG$7,'[6]Curve Summary'!$A$7:$AG$161,4)</f>
        <v>42.75</v>
      </c>
      <c r="AH9" s="159" t="n">
        <f aca="false">VLOOKUP(AH$7,'[6]Curve Summary'!$A$7:$AG$161,4)</f>
        <v>39</v>
      </c>
      <c r="AI9" s="159" t="n">
        <f aca="false">VLOOKUP(AI$7,'[6]Curve Summary'!$A$7:$AG$161,4)</f>
        <v>34.25</v>
      </c>
      <c r="AJ9" s="159" t="n">
        <f aca="false">VLOOKUP(AJ$7,'[6]Curve Summary'!$A$7:$AG$161,4)</f>
        <v>30.5</v>
      </c>
      <c r="AK9" s="159" t="n">
        <f aca="false">VLOOKUP(AK$7,'[6]Curve Summary'!$A$7:$AG$161,4)</f>
        <v>29</v>
      </c>
      <c r="AL9" s="159" t="n">
        <f aca="false">VLOOKUP(AL$7,'[6]Curve Summary'!$A$7:$AG$161,4)</f>
        <v>29.5</v>
      </c>
      <c r="AM9" s="159" t="n">
        <f aca="false">VLOOKUP(AM$7,'[6]Curve Summary'!$A$7:$AG$161,4)</f>
        <v>43.5</v>
      </c>
      <c r="AN9" s="159" t="n">
        <f aca="false">VLOOKUP(AN$7,'[6]Curve Summary'!$A$7:$AG$161,4)</f>
        <v>50.5</v>
      </c>
      <c r="AO9" s="159" t="n">
        <f aca="false">VLOOKUP(AO$7,'[6]Curve Summary'!$A$7:$AG$161,4)</f>
        <v>43.5</v>
      </c>
      <c r="AP9" s="159" t="n">
        <f aca="false">VLOOKUP(AP$7,'[6]Curve Summary'!$A$7:$AG$161,4)</f>
        <v>39</v>
      </c>
      <c r="AQ9" s="159" t="n">
        <f aca="false">VLOOKUP(AQ$7,'[6]Curve Summary'!$A$7:$AG$161,4)</f>
        <v>37</v>
      </c>
      <c r="AR9" s="159" t="n">
        <f aca="false">VLOOKUP(AR$7,'[6]Curve Summary'!$A$7:$AG$161,4)</f>
        <v>38.5</v>
      </c>
      <c r="AS9" s="159" t="n">
        <f aca="false">VLOOKUP(AS$7,'[6]Curve Summary'!$A$7:$AG$161,4)</f>
        <v>42</v>
      </c>
      <c r="AT9" s="159" t="n">
        <f aca="false">VLOOKUP(AT$7,'[6]Curve Summary'!$A$7:$AG$161,4)</f>
        <v>41</v>
      </c>
      <c r="AU9" s="159" t="n">
        <f aca="false">VLOOKUP(AU$7,'[6]Curve Summary'!$A$7:$AG$161,4)</f>
        <v>36</v>
      </c>
      <c r="AV9" s="159" t="n">
        <f aca="false">VLOOKUP(AV$7,'[6]Curve Summary'!$A$7:$AG$161,4)</f>
        <v>33</v>
      </c>
      <c r="AW9" s="159" t="n">
        <f aca="false">VLOOKUP(AW$7,'[6]Curve Summary'!$A$7:$AG$161,4)</f>
        <v>29</v>
      </c>
      <c r="AX9" s="159" t="n">
        <f aca="false">VLOOKUP(AX$7,'[6]Curve Summary'!$A$7:$AG$161,4)</f>
        <v>30</v>
      </c>
      <c r="AY9" s="159" t="n">
        <f aca="false">VLOOKUP(AY$7,'[6]Curve Summary'!$A$7:$AG$161,4)</f>
        <v>49</v>
      </c>
      <c r="AZ9" s="159" t="n">
        <f aca="false">VLOOKUP(AZ$7,'[6]Curve Summary'!$A$7:$AG$161,4)</f>
        <v>57</v>
      </c>
      <c r="BA9" s="159" t="n">
        <f aca="false">VLOOKUP(BA$7,'[6]Curve Summary'!$A$7:$AG$161,4)</f>
        <v>47</v>
      </c>
      <c r="BB9" s="159" t="n">
        <f aca="false">VLOOKUP(BB$7,'[6]Curve Summary'!$A$7:$AG$161,4)</f>
        <v>41</v>
      </c>
      <c r="BC9" s="159" t="n">
        <f aca="false">VLOOKUP(BC$7,'[6]Curve Summary'!$A$7:$AG$161,4)</f>
        <v>37</v>
      </c>
      <c r="BD9" s="159" t="n">
        <f aca="false">VLOOKUP(BD$7,'[6]Curve Summary'!$A$7:$AG$161,4)</f>
        <v>39</v>
      </c>
      <c r="BE9" s="159" t="n">
        <f aca="false">VLOOKUP(BE$7,'[6]Curve Summary'!$A$7:$AG$161,4)</f>
        <v>42.13</v>
      </c>
      <c r="BF9" s="159" t="n">
        <f aca="false">VLOOKUP(BF$7,'[6]Curve Summary'!$A$7:$AG$161,4)</f>
        <v>41.27</v>
      </c>
      <c r="BG9" s="159" t="n">
        <f aca="false">VLOOKUP(BG$7,'[6]Curve Summary'!$A$7:$AG$161,4)</f>
        <v>36.98</v>
      </c>
      <c r="BH9" s="159" t="n">
        <f aca="false">VLOOKUP(BH$7,'[6]Curve Summary'!$A$7:$AG$161,4)</f>
        <v>34.4</v>
      </c>
      <c r="BI9" s="159" t="n">
        <f aca="false">VLOOKUP(BI$7,'[6]Curve Summary'!$A$7:$AG$161,4)</f>
        <v>30.97</v>
      </c>
      <c r="BJ9" s="159" t="n">
        <f aca="false">VLOOKUP(BJ$7,'[6]Curve Summary'!$A$7:$AG$161,4)</f>
        <v>31.83</v>
      </c>
      <c r="BK9" s="159" t="n">
        <f aca="false">VLOOKUP(BK$7,'[6]Curve Summary'!$A$7:$AG$161,4)</f>
        <v>48.14</v>
      </c>
      <c r="BL9" s="159" t="n">
        <f aca="false">VLOOKUP(BL$7,'[6]Curve Summary'!$A$7:$AG$161,4)</f>
        <v>55.01</v>
      </c>
      <c r="BM9" s="159" t="n">
        <f aca="false">VLOOKUP(BM$7,'[6]Curve Summary'!$A$7:$AG$161,4)</f>
        <v>46.42</v>
      </c>
      <c r="BN9" s="159" t="n">
        <f aca="false">VLOOKUP(BN$7,'[6]Curve Summary'!$A$7:$AG$161,4)</f>
        <v>41.27</v>
      </c>
      <c r="BO9" s="159" t="n">
        <f aca="false">VLOOKUP(BO$7,'[6]Curve Summary'!$A$7:$AG$161,4)</f>
        <v>37.84</v>
      </c>
      <c r="BP9" s="159" t="n">
        <f aca="false">VLOOKUP(BP$7,'[6]Curve Summary'!$A$7:$AG$161,4)</f>
        <v>39.56</v>
      </c>
      <c r="BQ9" s="159" t="n">
        <f aca="false">VLOOKUP(BQ$7,'[6]Curve Summary'!$A$7:$AG$161,4)</f>
        <v>42.24</v>
      </c>
      <c r="BR9" s="159" t="n">
        <f aca="false">VLOOKUP(BR$7,'[6]Curve Summary'!$A$7:$AG$161,4)</f>
        <v>41.5</v>
      </c>
      <c r="BS9" s="159" t="n">
        <f aca="false">VLOOKUP(BS$7,'[6]Curve Summary'!$A$7:$AG$161,4)</f>
        <v>37.83</v>
      </c>
      <c r="BT9" s="159" t="n">
        <f aca="false">VLOOKUP(BT$7,'[6]Curve Summary'!$A$7:$AG$161,4)</f>
        <v>35.62</v>
      </c>
      <c r="BU9" s="159" t="n">
        <f aca="false">VLOOKUP(BU$7,'[6]Curve Summary'!$A$7:$AG$161,4)</f>
        <v>32.68</v>
      </c>
      <c r="BV9" s="159" t="n">
        <f aca="false">VLOOKUP(BV$7,'[6]Curve Summary'!$A$7:$AG$161,4)</f>
        <v>33.41</v>
      </c>
      <c r="BW9" s="159" t="n">
        <f aca="false">VLOOKUP(BW$7,'[6]Curve Summary'!$A$7:$AG$161,4)</f>
        <v>47.4</v>
      </c>
      <c r="BX9" s="159" t="n">
        <f aca="false">VLOOKUP(BX$7,'[6]Curve Summary'!$A$7:$AG$161,4)</f>
        <v>53.29</v>
      </c>
      <c r="BY9" s="159" t="n">
        <f aca="false">VLOOKUP(BY$7,'[6]Curve Summary'!$A$7:$AG$161,4)</f>
        <v>45.93</v>
      </c>
      <c r="BZ9" s="159" t="n">
        <f aca="false">VLOOKUP(BZ$7,'[6]Curve Summary'!$A$7:$AG$161,4)</f>
        <v>41.52</v>
      </c>
      <c r="CA9" s="159" t="n">
        <f aca="false">VLOOKUP(CA$7,'[6]Curve Summary'!$A$7:$AG$161,4)</f>
        <v>38.57</v>
      </c>
      <c r="CB9" s="159" t="n">
        <f aca="false">VLOOKUP(CB$7,'[6]Curve Summary'!$A$7:$AG$161,4)</f>
        <v>40.05</v>
      </c>
      <c r="CC9" s="159" t="n">
        <f aca="false">VLOOKUP(CC$7,'[6]Curve Summary'!$A$7:$AG$161,4)</f>
        <v>42.51</v>
      </c>
      <c r="CD9" s="159" t="n">
        <f aca="false">VLOOKUP(CD$7,'[6]Curve Summary'!$A$7:$AG$161,4)</f>
        <v>41.84</v>
      </c>
      <c r="CE9" s="159" t="n">
        <f aca="false">VLOOKUP(CE$7,'[6]Curve Summary'!$A$7:$AG$161,4)</f>
        <v>38.5</v>
      </c>
      <c r="CF9" s="159" t="n">
        <f aca="false">VLOOKUP(CF$7,'[6]Curve Summary'!$A$7:$AG$161,4)</f>
        <v>36.49</v>
      </c>
      <c r="CG9" s="159" t="n">
        <f aca="false">VLOOKUP(CG$7,'[6]Curve Summary'!$A$7:$AG$161,4)</f>
        <v>33.82</v>
      </c>
      <c r="CH9" s="159" t="n">
        <f aca="false">VLOOKUP(CH$7,'[6]Curve Summary'!$A$7:$AG$161,4)</f>
        <v>34.49</v>
      </c>
      <c r="CI9" s="159" t="n">
        <f aca="false">VLOOKUP(CI$7,'[6]Curve Summary'!$A$7:$AG$161,4)</f>
        <v>47.2</v>
      </c>
      <c r="CJ9" s="159" t="n">
        <f aca="false">VLOOKUP(CJ$7,'[6]Curve Summary'!$A$7:$AG$161,4)</f>
        <v>52.56</v>
      </c>
      <c r="CK9" s="159" t="n">
        <f aca="false">VLOOKUP(CK$7,'[6]Curve Summary'!$A$7:$AG$161,4)</f>
        <v>45.87</v>
      </c>
      <c r="CL9" s="159" t="n">
        <f aca="false">VLOOKUP(CL$7,'[6]Curve Summary'!$A$7:$AG$161,4)</f>
        <v>41.86</v>
      </c>
      <c r="CM9" s="159" t="n">
        <f aca="false">VLOOKUP(CM$7,'[6]Curve Summary'!$A$7:$AG$161,4)</f>
        <v>39.18</v>
      </c>
      <c r="CN9" s="159" t="n">
        <f aca="false">VLOOKUP(CN$7,'[6]Curve Summary'!$A$7:$AG$161,4)</f>
        <v>40.52</v>
      </c>
      <c r="CO9" s="159" t="n">
        <f aca="false">VLOOKUP(CO$7,'[6]Curve Summary'!$A$7:$AG$161,4)</f>
        <v>42.78</v>
      </c>
      <c r="CP9" s="159" t="n">
        <f aca="false">VLOOKUP(CP$7,'[6]Curve Summary'!$A$7:$AG$161,4)</f>
        <v>42.18</v>
      </c>
      <c r="CQ9" s="159" t="n">
        <f aca="false">VLOOKUP(CQ$7,'[6]Curve Summary'!$A$7:$AG$161,4)</f>
        <v>39.14</v>
      </c>
      <c r="CR9" s="159" t="n">
        <f aca="false">VLOOKUP(CR$7,'[6]Curve Summary'!$A$7:$AG$161,4)</f>
        <v>37.32</v>
      </c>
      <c r="CS9" s="159" t="n">
        <f aca="false">VLOOKUP(CS$7,'[6]Curve Summary'!$A$7:$AG$161,4)</f>
        <v>34.89</v>
      </c>
      <c r="CT9" s="159" t="n">
        <f aca="false">VLOOKUP(CT$7,'[6]Curve Summary'!$A$7:$AG$161,4)</f>
        <v>35.51</v>
      </c>
      <c r="CU9" s="159" t="n">
        <f aca="false">VLOOKUP(CU$7,'[6]Curve Summary'!$A$7:$AG$161,4)</f>
        <v>47.06</v>
      </c>
      <c r="CV9" s="159" t="n">
        <f aca="false">VLOOKUP(CV$7,'[6]Curve Summary'!$A$7:$AG$161,4)</f>
        <v>51.93</v>
      </c>
      <c r="CW9" s="159" t="n">
        <f aca="false">VLOOKUP(CW$7,'[6]Curve Summary'!$A$7:$AG$161,4)</f>
        <v>45.85</v>
      </c>
      <c r="CX9" s="159" t="n">
        <f aca="false">VLOOKUP(CX$7,'[6]Curve Summary'!$A$7:$AG$161,4)</f>
        <v>42.21</v>
      </c>
      <c r="CY9" s="159" t="n">
        <f aca="false">VLOOKUP(CY$7,'[6]Curve Summary'!$A$7:$AG$161,4)</f>
        <v>39.78</v>
      </c>
      <c r="CZ9" s="159" t="n">
        <f aca="false">VLOOKUP(CZ$7,'[6]Curve Summary'!$A$7:$AG$161,4)</f>
        <v>41</v>
      </c>
      <c r="DA9" s="159" t="n">
        <f aca="false">VLOOKUP(DA$7,'[6]Curve Summary'!$A$7:$AG$161,4)</f>
        <v>43.2</v>
      </c>
      <c r="DB9" s="159" t="n">
        <f aca="false">VLOOKUP(DB$7,'[6]Curve Summary'!$A$7:$AG$161,4)</f>
        <v>42.64</v>
      </c>
      <c r="DC9" s="159" t="n">
        <f aca="false">VLOOKUP(DC$7,'[6]Curve Summary'!$A$7:$AG$161,4)</f>
        <v>39.81</v>
      </c>
      <c r="DD9" s="159" t="n">
        <f aca="false">VLOOKUP(DD$7,'[6]Curve Summary'!$A$7:$AG$161,4)</f>
        <v>38.12</v>
      </c>
      <c r="DE9" s="159" t="n">
        <f aca="false">VLOOKUP(DE$7,'[6]Curve Summary'!$A$7:$AG$161,4)</f>
        <v>35.86</v>
      </c>
      <c r="DF9" s="159" t="n">
        <f aca="false">VLOOKUP(DF$7,'[6]Curve Summary'!$A$7:$AG$161,4)</f>
        <v>36.43</v>
      </c>
      <c r="DG9" s="159" t="n">
        <f aca="false">VLOOKUP(DG$7,'[6]Curve Summary'!$A$7:$AG$161,4)</f>
        <v>47.19</v>
      </c>
      <c r="DH9" s="159" t="n">
        <f aca="false">VLOOKUP(DH$7,'[6]Curve Summary'!$A$7:$AG$161,4)</f>
        <v>51.72</v>
      </c>
      <c r="DI9" s="159" t="n">
        <f aca="false">VLOOKUP(DI$7,'[6]Curve Summary'!$A$7:$AG$161,4)</f>
        <v>46.06</v>
      </c>
      <c r="DJ9" s="159" t="n">
        <f aca="false">VLOOKUP(DJ$7,'[6]Curve Summary'!$A$7:$AG$161,4)</f>
        <v>42.67</v>
      </c>
      <c r="DK9" s="159" t="n">
        <f aca="false">VLOOKUP(DK$7,'[6]Curve Summary'!$A$7:$AG$161,4)</f>
        <v>40.41</v>
      </c>
      <c r="DL9" s="159" t="n">
        <f aca="false">VLOOKUP(DL$7,'[6]Curve Summary'!$A$7:$AG$161,4)</f>
        <v>41.54</v>
      </c>
      <c r="DM9" s="159" t="n">
        <f aca="false">VLOOKUP(DM$7,'[6]Curve Summary'!$A$7:$AG$161,4)</f>
        <v>43.62</v>
      </c>
      <c r="DN9" s="159" t="n">
        <f aca="false">VLOOKUP(DN$7,'[6]Curve Summary'!$A$7:$AG$161,4)</f>
        <v>43.1</v>
      </c>
      <c r="DO9" s="159" t="n">
        <f aca="false">VLOOKUP(DO$7,'[6]Curve Summary'!$A$7:$AG$161,4)</f>
        <v>40.47</v>
      </c>
      <c r="DP9" s="159" t="n">
        <f aca="false">VLOOKUP(DP$7,'[6]Curve Summary'!$A$7:$AG$161,4)</f>
        <v>38.9</v>
      </c>
      <c r="DQ9" s="159" t="n">
        <f aca="false">VLOOKUP(DQ$7,'[6]Curve Summary'!$A$7:$AG$161,4)</f>
        <v>36.79</v>
      </c>
      <c r="DR9" s="159" t="n">
        <f aca="false">VLOOKUP(DR$7,'[6]Curve Summary'!$A$7:$AG$161,4)</f>
        <v>37.32</v>
      </c>
      <c r="DS9" s="159" t="n">
        <f aca="false">VLOOKUP(DS$7,'[6]Curve Summary'!$A$7:$AG$161,4)</f>
        <v>47.34</v>
      </c>
      <c r="DT9" s="159" t="n">
        <f aca="false">VLOOKUP(DT$7,'[6]Curve Summary'!$A$7:$AG$161,4)</f>
        <v>51.56</v>
      </c>
      <c r="DU9" s="159" t="n">
        <f aca="false">VLOOKUP(DU$7,'[6]Curve Summary'!$A$7:$AG$161,4)</f>
        <v>46.29</v>
      </c>
      <c r="DV9" s="159" t="n">
        <f aca="false">VLOOKUP(DV$7,'[6]Curve Summary'!$A$7:$AG$161,4)</f>
        <v>43.13</v>
      </c>
      <c r="DW9" s="159" t="n">
        <f aca="false">VLOOKUP(DW$7,'[6]Curve Summary'!$A$7:$AG$161,4)</f>
        <v>41.03</v>
      </c>
      <c r="DX9" s="159" t="n">
        <f aca="false">VLOOKUP(DX$7,'[6]Curve Summary'!$A$7:$AG$161,4)</f>
        <v>42.09</v>
      </c>
      <c r="DY9" s="159" t="n">
        <f aca="false">VLOOKUP(DY$7,'[6]Curve Summary'!$A$7:$AG$161,4)</f>
        <v>44.05</v>
      </c>
      <c r="DZ9" s="159" t="n">
        <f aca="false">VLOOKUP(DZ$7,'[6]Curve Summary'!$A$7:$AG$161,4)</f>
        <v>43.57</v>
      </c>
      <c r="EA9" s="159" t="n">
        <f aca="false">VLOOKUP(EA$7,'[6]Curve Summary'!$A$7:$AG$161,4)</f>
        <v>41.12</v>
      </c>
      <c r="EB9" s="159" t="n">
        <f aca="false">VLOOKUP(EB$7,'[6]Curve Summary'!$A$7:$AG$161,4)</f>
        <v>39.65</v>
      </c>
      <c r="EC9" s="159" t="n">
        <f aca="false">VLOOKUP(EC$7,'[6]Curve Summary'!$A$7:$AG$161,4)</f>
        <v>37.7</v>
      </c>
      <c r="ED9" s="159" t="n">
        <f aca="false">VLOOKUP(ED$7,'[6]Curve Summary'!$A$7:$AG$161,4)</f>
        <v>38.19</v>
      </c>
      <c r="EE9" s="159" t="n">
        <f aca="false">VLOOKUP(EE$7,'[6]Curve Summary'!$A$7:$AG$161,4)</f>
        <v>47.51</v>
      </c>
      <c r="EF9" s="159" t="n">
        <f aca="false">VLOOKUP(EF$7,'[6]Curve Summary'!$A$7:$AG$161,4)</f>
        <v>51.44</v>
      </c>
      <c r="EG9" s="159" t="n">
        <f aca="false">VLOOKUP(EG$7,'[6]Curve Summary'!$A$7:$AG$161,4)</f>
        <v>46.54</v>
      </c>
      <c r="EH9" s="159" t="n">
        <f aca="false">VLOOKUP(EH$7,'[6]Curve Summary'!$A$7:$AG$161,4)</f>
        <v>43.6</v>
      </c>
      <c r="EI9" s="159" t="n">
        <f aca="false">VLOOKUP(EI$7,'[6]Curve Summary'!$A$7:$AG$161,4)</f>
        <v>41.64</v>
      </c>
      <c r="EJ9" s="159" t="n">
        <f aca="false">VLOOKUP(EJ$7,'[6]Curve Summary'!$A$7:$AG$161,4)</f>
        <v>42.63</v>
      </c>
    </row>
    <row r="10" customFormat="false" ht="13.7" hidden="false" customHeight="true" outlineLevel="0" collapsed="false">
      <c r="A10" s="164" t="s">
        <v>178</v>
      </c>
      <c r="B10" s="165" t="s">
        <v>179</v>
      </c>
      <c r="C10" s="159" t="n">
        <f aca="false">'[6]Power Desk Daily Price'!$AC10</f>
        <v>33.15</v>
      </c>
      <c r="D10" s="159" t="n">
        <f aca="true">IF(ISERROR((AVERAGE(OFFSET('[6]Curve Summary'!$C$6,5,0,21,1))*21+4*'[6]Curve Summary Backup'!$C$38)/25),'[6]Curve Summary Backup'!$C$38,(AVERAGE(OFFSET('[6]Curve Summary'!$C$6,5,0,21,1))*21+4*'[6]Curve Summary Backup'!$C$38)/25)</f>
        <v>35.5</v>
      </c>
      <c r="E10" s="159" t="n">
        <f aca="false">VLOOKUP(E$7,'[6]Curve Summary'!$A$7:$AG$55,3)</f>
        <v>43</v>
      </c>
      <c r="F10" s="166" t="n">
        <f aca="false">(C10*C$5+D10*D$5+E10*E$5)/(SUM(C$5:E$5))</f>
        <v>38.7488636363636</v>
      </c>
      <c r="G10" s="159" t="n">
        <f aca="false">AVERAGE(H10:I10)</f>
        <v>40.825</v>
      </c>
      <c r="H10" s="159" t="n">
        <f aca="false">AG10</f>
        <v>42.75</v>
      </c>
      <c r="I10" s="159" t="n">
        <f aca="false">AH10</f>
        <v>38.9</v>
      </c>
      <c r="J10" s="159" t="n">
        <f aca="false">AVERAGE(K10:L10)</f>
        <v>33.375</v>
      </c>
      <c r="K10" s="159" t="n">
        <f aca="false">AI10</f>
        <v>34.25</v>
      </c>
      <c r="L10" s="159" t="n">
        <f aca="false">AJ10</f>
        <v>32.5</v>
      </c>
      <c r="M10" s="159" t="n">
        <f aca="false">AK10</f>
        <v>31.5</v>
      </c>
      <c r="N10" s="159" t="n">
        <f aca="false">AL10</f>
        <v>32</v>
      </c>
      <c r="O10" s="159" t="n">
        <f aca="false">AVERAGE(P10:Q10)</f>
        <v>49.75</v>
      </c>
      <c r="P10" s="159" t="n">
        <f aca="false">AM10</f>
        <v>46.5</v>
      </c>
      <c r="Q10" s="159" t="n">
        <f aca="false">AN10</f>
        <v>53</v>
      </c>
      <c r="R10" s="159" t="n">
        <f aca="false">AO10</f>
        <v>47</v>
      </c>
      <c r="S10" s="159" t="n">
        <f aca="false">AVERAGE(T10:V10)</f>
        <v>38.1666666666667</v>
      </c>
      <c r="T10" s="159" t="n">
        <f aca="false">AP10</f>
        <v>39</v>
      </c>
      <c r="U10" s="159" t="n">
        <f aca="false">AQ10</f>
        <v>37</v>
      </c>
      <c r="V10" s="159" t="n">
        <f aca="false">AR10</f>
        <v>38.5</v>
      </c>
      <c r="W10" s="166" t="n">
        <f aca="false">SUM(AG29:AR29)/SUM($AG$5:$AR$5)</f>
        <v>39.4519607843137</v>
      </c>
      <c r="X10" s="159" t="n">
        <f aca="false">SUM(AS29:BD29)/SUM($AS$5:$BD$5)</f>
        <v>41.9647058823529</v>
      </c>
      <c r="Y10" s="159" t="n">
        <f aca="false">SUM(BE29:BR29)/SUM($BE$5:$BR$5)</f>
        <v>42.3505033557047</v>
      </c>
      <c r="Z10" s="159" t="n">
        <f aca="false">SUM(BQ29:CB29)/SUM($BQ$5:$CB$5)</f>
        <v>42.6854509803922</v>
      </c>
      <c r="AA10" s="159" t="n">
        <f aca="false">SUM(CC29:DX29)/SUM($CC$5:$DX$5)</f>
        <v>44.5571274509804</v>
      </c>
      <c r="AB10" s="167" t="n">
        <f aca="false">SUM(DY29:EJ29)/SUM($DY$5:$EJ$5)</f>
        <v>46.4146875</v>
      </c>
      <c r="AC10" s="168" t="n">
        <f aca="false">(C10*C$5+D10*D$5+E10*E$5+SUM(AG29:EJ29))/(SUM(C$5:E$5)+SUM($AG$5:$EJ$5))</f>
        <v>43.3623356105892</v>
      </c>
      <c r="AD10" s="162"/>
      <c r="AE10" s="162"/>
      <c r="AF10" s="163"/>
      <c r="AG10" s="169" t="n">
        <f aca="false">VLOOKUP(AG$7,'[6]Curve Summary'!$A$8:$AG$161,3)</f>
        <v>42.75</v>
      </c>
      <c r="AH10" s="169" t="n">
        <f aca="false">VLOOKUP(AH$7,'[6]Curve Summary'!$A$8:$AG$161,3)</f>
        <v>38.9</v>
      </c>
      <c r="AI10" s="169" t="n">
        <f aca="false">VLOOKUP(AI$7,'[6]Curve Summary'!$A$8:$AG$161,3)</f>
        <v>34.25</v>
      </c>
      <c r="AJ10" s="169" t="n">
        <f aca="false">VLOOKUP(AJ$7,'[6]Curve Summary'!$A$8:$AG$161,3)</f>
        <v>32.5</v>
      </c>
      <c r="AK10" s="169" t="n">
        <f aca="false">VLOOKUP(AK$7,'[6]Curve Summary'!$A$8:$AG$161,3)</f>
        <v>31.5</v>
      </c>
      <c r="AL10" s="169" t="n">
        <f aca="false">VLOOKUP(AL$7,'[6]Curve Summary'!$A$8:$AG$161,3)</f>
        <v>32</v>
      </c>
      <c r="AM10" s="169" t="n">
        <f aca="false">VLOOKUP(AM$7,'[6]Curve Summary'!$A$8:$AG$161,3)</f>
        <v>46.5</v>
      </c>
      <c r="AN10" s="169" t="n">
        <f aca="false">VLOOKUP(AN$7,'[6]Curve Summary'!$A$8:$AG$161,3)</f>
        <v>53</v>
      </c>
      <c r="AO10" s="169" t="n">
        <f aca="false">VLOOKUP(AO$7,'[6]Curve Summary'!$A$8:$AG$161,3)</f>
        <v>47</v>
      </c>
      <c r="AP10" s="169" t="n">
        <f aca="false">VLOOKUP(AP$7,'[6]Curve Summary'!$A$8:$AG$161,3)</f>
        <v>39</v>
      </c>
      <c r="AQ10" s="169" t="n">
        <f aca="false">VLOOKUP(AQ$7,'[6]Curve Summary'!$A$8:$AG$161,3)</f>
        <v>37</v>
      </c>
      <c r="AR10" s="169" t="n">
        <f aca="false">VLOOKUP(AR$7,'[6]Curve Summary'!$A$8:$AG$161,3)</f>
        <v>38.5</v>
      </c>
      <c r="AS10" s="169" t="n">
        <f aca="false">VLOOKUP(AS$7,'[6]Curve Summary'!$A$8:$AG$161,3)</f>
        <v>42.25</v>
      </c>
      <c r="AT10" s="169" t="n">
        <f aca="false">VLOOKUP(AT$7,'[6]Curve Summary'!$A$8:$AG$161,3)</f>
        <v>41.5</v>
      </c>
      <c r="AU10" s="169" t="n">
        <f aca="false">VLOOKUP(AU$7,'[6]Curve Summary'!$A$8:$AG$161,3)</f>
        <v>36.75</v>
      </c>
      <c r="AV10" s="169" t="n">
        <f aca="false">VLOOKUP(AV$7,'[6]Curve Summary'!$A$8:$AG$161,3)</f>
        <v>36.5</v>
      </c>
      <c r="AW10" s="169" t="n">
        <f aca="false">VLOOKUP(AW$7,'[6]Curve Summary'!$A$8:$AG$161,3)</f>
        <v>32.5</v>
      </c>
      <c r="AX10" s="169" t="n">
        <f aca="false">VLOOKUP(AX$7,'[6]Curve Summary'!$A$8:$AG$161,3)</f>
        <v>30.75</v>
      </c>
      <c r="AY10" s="169" t="n">
        <f aca="false">VLOOKUP(AY$7,'[6]Curve Summary'!$A$8:$AG$161,3)</f>
        <v>53.5</v>
      </c>
      <c r="AZ10" s="169" t="n">
        <f aca="false">VLOOKUP(AZ$7,'[6]Curve Summary'!$A$8:$AG$161,3)</f>
        <v>60.5</v>
      </c>
      <c r="BA10" s="169" t="n">
        <f aca="false">VLOOKUP(BA$7,'[6]Curve Summary'!$A$8:$AG$161,3)</f>
        <v>50.5</v>
      </c>
      <c r="BB10" s="169" t="n">
        <f aca="false">VLOOKUP(BB$7,'[6]Curve Summary'!$A$8:$AG$161,3)</f>
        <v>41.5</v>
      </c>
      <c r="BC10" s="169" t="n">
        <f aca="false">VLOOKUP(BC$7,'[6]Curve Summary'!$A$8:$AG$161,3)</f>
        <v>37.5</v>
      </c>
      <c r="BD10" s="169" t="n">
        <f aca="false">VLOOKUP(BD$7,'[6]Curve Summary'!$A$8:$AG$161,3)</f>
        <v>39.25</v>
      </c>
      <c r="BE10" s="169" t="n">
        <f aca="false">VLOOKUP(BE$7,'[6]Curve Summary'!$A$8:$AG$161,3)</f>
        <v>42.61</v>
      </c>
      <c r="BF10" s="169" t="n">
        <f aca="false">VLOOKUP(BF$7,'[6]Curve Summary'!$A$8:$AG$161,3)</f>
        <v>41.96</v>
      </c>
      <c r="BG10" s="169" t="n">
        <f aca="false">VLOOKUP(BG$7,'[6]Curve Summary'!$A$8:$AG$161,3)</f>
        <v>37.89</v>
      </c>
      <c r="BH10" s="169" t="n">
        <f aca="false">VLOOKUP(BH$7,'[6]Curve Summary'!$A$8:$AG$161,3)</f>
        <v>37.67</v>
      </c>
      <c r="BI10" s="169" t="n">
        <f aca="false">VLOOKUP(BI$7,'[6]Curve Summary'!$A$8:$AG$161,3)</f>
        <v>34.24</v>
      </c>
      <c r="BJ10" s="169" t="n">
        <f aca="false">VLOOKUP(BJ$7,'[6]Curve Summary'!$A$8:$AG$161,3)</f>
        <v>32.74</v>
      </c>
      <c r="BK10" s="169" t="n">
        <f aca="false">VLOOKUP(BK$7,'[6]Curve Summary'!$A$8:$AG$161,3)</f>
        <v>52.26</v>
      </c>
      <c r="BL10" s="169" t="n">
        <f aca="false">VLOOKUP(BL$7,'[6]Curve Summary'!$A$8:$AG$161,3)</f>
        <v>58.27</v>
      </c>
      <c r="BM10" s="169" t="n">
        <f aca="false">VLOOKUP(BM$7,'[6]Curve Summary'!$A$8:$AG$161,3)</f>
        <v>49.69</v>
      </c>
      <c r="BN10" s="169" t="n">
        <f aca="false">VLOOKUP(BN$7,'[6]Curve Summary'!$A$8:$AG$161,3)</f>
        <v>41.96</v>
      </c>
      <c r="BO10" s="169" t="n">
        <f aca="false">VLOOKUP(BO$7,'[6]Curve Summary'!$A$8:$AG$161,3)</f>
        <v>38.53</v>
      </c>
      <c r="BP10" s="169" t="n">
        <f aca="false">VLOOKUP(BP$7,'[6]Curve Summary'!$A$8:$AG$161,3)</f>
        <v>40.03</v>
      </c>
      <c r="BQ10" s="169" t="n">
        <f aca="false">VLOOKUP(BQ$7,'[6]Curve Summary'!$A$8:$AG$161,3)</f>
        <v>42.88</v>
      </c>
      <c r="BR10" s="169" t="n">
        <f aca="false">VLOOKUP(BR$7,'[6]Curve Summary'!$A$8:$AG$161,3)</f>
        <v>42.34</v>
      </c>
      <c r="BS10" s="169" t="n">
        <f aca="false">VLOOKUP(BS$7,'[6]Curve Summary'!$A$8:$AG$161,3)</f>
        <v>38.85</v>
      </c>
      <c r="BT10" s="169" t="n">
        <f aca="false">VLOOKUP(BT$7,'[6]Curve Summary'!$A$8:$AG$161,3)</f>
        <v>38.67</v>
      </c>
      <c r="BU10" s="169" t="n">
        <f aca="false">VLOOKUP(BU$7,'[6]Curve Summary'!$A$8:$AG$161,3)</f>
        <v>35.74</v>
      </c>
      <c r="BV10" s="169" t="n">
        <f aca="false">VLOOKUP(BV$7,'[6]Curve Summary'!$A$8:$AG$161,3)</f>
        <v>34.46</v>
      </c>
      <c r="BW10" s="169" t="n">
        <f aca="false">VLOOKUP(BW$7,'[6]Curve Summary'!$A$8:$AG$161,3)</f>
        <v>51.2</v>
      </c>
      <c r="BX10" s="169" t="n">
        <f aca="false">VLOOKUP(BX$7,'[6]Curve Summary'!$A$8:$AG$161,3)</f>
        <v>56.35</v>
      </c>
      <c r="BY10" s="169" t="n">
        <f aca="false">VLOOKUP(BY$7,'[6]Curve Summary'!$A$8:$AG$161,3)</f>
        <v>49</v>
      </c>
      <c r="BZ10" s="169" t="n">
        <f aca="false">VLOOKUP(BZ$7,'[6]Curve Summary'!$A$8:$AG$161,3)</f>
        <v>42.39</v>
      </c>
      <c r="CA10" s="169" t="n">
        <f aca="false">VLOOKUP(CA$7,'[6]Curve Summary'!$A$8:$AG$161,3)</f>
        <v>39.45</v>
      </c>
      <c r="CB10" s="169" t="n">
        <f aca="false">VLOOKUP(CB$7,'[6]Curve Summary'!$A$8:$AG$161,3)</f>
        <v>40.74</v>
      </c>
      <c r="CC10" s="169" t="n">
        <f aca="false">VLOOKUP(CC$7,'[6]Curve Summary'!$A$8:$AG$161,3)</f>
        <v>43.61</v>
      </c>
      <c r="CD10" s="169" t="n">
        <f aca="false">VLOOKUP(CD$7,'[6]Curve Summary'!$A$8:$AG$161,3)</f>
        <v>43.11</v>
      </c>
      <c r="CE10" s="169" t="n">
        <f aca="false">VLOOKUP(CE$7,'[6]Curve Summary'!$A$8:$AG$161,3)</f>
        <v>39.92</v>
      </c>
      <c r="CF10" s="169" t="n">
        <f aca="false">VLOOKUP(CF$7,'[6]Curve Summary'!$A$8:$AG$161,3)</f>
        <v>39.76</v>
      </c>
      <c r="CG10" s="169" t="n">
        <f aca="false">VLOOKUP(CG$7,'[6]Curve Summary'!$A$8:$AG$161,3)</f>
        <v>37.07</v>
      </c>
      <c r="CH10" s="169" t="n">
        <f aca="false">VLOOKUP(CH$7,'[6]Curve Summary'!$A$8:$AG$161,3)</f>
        <v>35.9</v>
      </c>
      <c r="CI10" s="169" t="n">
        <f aca="false">VLOOKUP(CI$7,'[6]Curve Summary'!$A$8:$AG$161,3)</f>
        <v>51.23</v>
      </c>
      <c r="CJ10" s="169" t="n">
        <f aca="false">VLOOKUP(CJ$7,'[6]Curve Summary'!$A$8:$AG$161,3)</f>
        <v>55.95</v>
      </c>
      <c r="CK10" s="169" t="n">
        <f aca="false">VLOOKUP(CK$7,'[6]Curve Summary'!$A$8:$AG$161,3)</f>
        <v>49.22</v>
      </c>
      <c r="CL10" s="169" t="n">
        <f aca="false">VLOOKUP(CL$7,'[6]Curve Summary'!$A$8:$AG$161,3)</f>
        <v>43.16</v>
      </c>
      <c r="CM10" s="169" t="n">
        <f aca="false">VLOOKUP(CM$7,'[6]Curve Summary'!$A$8:$AG$161,3)</f>
        <v>40.48</v>
      </c>
      <c r="CN10" s="169" t="n">
        <f aca="false">VLOOKUP(CN$7,'[6]Curve Summary'!$A$8:$AG$161,3)</f>
        <v>41.66</v>
      </c>
      <c r="CO10" s="169" t="n">
        <f aca="false">VLOOKUP(CO$7,'[6]Curve Summary'!$A$8:$AG$161,3)</f>
        <v>44.34</v>
      </c>
      <c r="CP10" s="169" t="n">
        <f aca="false">VLOOKUP(CP$7,'[6]Curve Summary'!$A$8:$AG$161,3)</f>
        <v>43.88</v>
      </c>
      <c r="CQ10" s="169" t="n">
        <f aca="false">VLOOKUP(CQ$7,'[6]Curve Summary'!$A$8:$AG$161,3)</f>
        <v>40.96</v>
      </c>
      <c r="CR10" s="169" t="n">
        <f aca="false">VLOOKUP(CR$7,'[6]Curve Summary'!$A$8:$AG$161,3)</f>
        <v>40.82</v>
      </c>
      <c r="CS10" s="169" t="n">
        <f aca="false">VLOOKUP(CS$7,'[6]Curve Summary'!$A$8:$AG$161,3)</f>
        <v>38.36</v>
      </c>
      <c r="CT10" s="169" t="n">
        <f aca="false">VLOOKUP(CT$7,'[6]Curve Summary'!$A$8:$AG$161,3)</f>
        <v>37.28</v>
      </c>
      <c r="CU10" s="169" t="n">
        <f aca="false">VLOOKUP(CU$7,'[6]Curve Summary'!$A$8:$AG$161,3)</f>
        <v>51.32</v>
      </c>
      <c r="CV10" s="169" t="n">
        <f aca="false">VLOOKUP(CV$7,'[6]Curve Summary'!$A$8:$AG$161,3)</f>
        <v>55.65</v>
      </c>
      <c r="CW10" s="169" t="n">
        <f aca="false">VLOOKUP(CW$7,'[6]Curve Summary'!$A$8:$AG$161,3)</f>
        <v>49.48</v>
      </c>
      <c r="CX10" s="169" t="n">
        <f aca="false">VLOOKUP(CX$7,'[6]Curve Summary'!$A$8:$AG$161,3)</f>
        <v>43.94</v>
      </c>
      <c r="CY10" s="169" t="n">
        <f aca="false">VLOOKUP(CY$7,'[6]Curve Summary'!$A$8:$AG$161,3)</f>
        <v>41.48</v>
      </c>
      <c r="CZ10" s="169" t="n">
        <f aca="false">VLOOKUP(CZ$7,'[6]Curve Summary'!$A$8:$AG$161,3)</f>
        <v>42.57</v>
      </c>
      <c r="DA10" s="169" t="n">
        <f aca="false">VLOOKUP(DA$7,'[6]Curve Summary'!$A$8:$AG$161,3)</f>
        <v>45.07</v>
      </c>
      <c r="DB10" s="169" t="n">
        <f aca="false">VLOOKUP(DB$7,'[6]Curve Summary'!$A$8:$AG$161,3)</f>
        <v>44.65</v>
      </c>
      <c r="DC10" s="169" t="n">
        <f aca="false">VLOOKUP(DC$7,'[6]Curve Summary'!$A$8:$AG$161,3)</f>
        <v>41.92</v>
      </c>
      <c r="DD10" s="169" t="n">
        <f aca="false">VLOOKUP(DD$7,'[6]Curve Summary'!$A$8:$AG$161,3)</f>
        <v>41.78</v>
      </c>
      <c r="DE10" s="169" t="n">
        <f aca="false">VLOOKUP(DE$7,'[6]Curve Summary'!$A$8:$AG$161,3)</f>
        <v>39.48</v>
      </c>
      <c r="DF10" s="169" t="n">
        <f aca="false">VLOOKUP(DF$7,'[6]Curve Summary'!$A$8:$AG$161,3)</f>
        <v>38.48</v>
      </c>
      <c r="DG10" s="169" t="n">
        <f aca="false">VLOOKUP(DG$7,'[6]Curve Summary'!$A$8:$AG$161,3)</f>
        <v>51.61</v>
      </c>
      <c r="DH10" s="169" t="n">
        <f aca="false">VLOOKUP(DH$7,'[6]Curve Summary'!$A$8:$AG$161,3)</f>
        <v>55.66</v>
      </c>
      <c r="DI10" s="169" t="n">
        <f aca="false">VLOOKUP(DI$7,'[6]Curve Summary'!$A$8:$AG$161,3)</f>
        <v>49.89</v>
      </c>
      <c r="DJ10" s="169" t="n">
        <f aca="false">VLOOKUP(DJ$7,'[6]Curve Summary'!$A$8:$AG$161,3)</f>
        <v>44.71</v>
      </c>
      <c r="DK10" s="169" t="n">
        <f aca="false">VLOOKUP(DK$7,'[6]Curve Summary'!$A$8:$AG$161,3)</f>
        <v>42.41</v>
      </c>
      <c r="DL10" s="169" t="n">
        <f aca="false">VLOOKUP(DL$7,'[6]Curve Summary'!$A$8:$AG$161,3)</f>
        <v>43.42</v>
      </c>
      <c r="DM10" s="169" t="n">
        <f aca="false">VLOOKUP(DM$7,'[6]Curve Summary'!$A$8:$AG$161,3)</f>
        <v>45.81</v>
      </c>
      <c r="DN10" s="169" t="n">
        <f aca="false">VLOOKUP(DN$7,'[6]Curve Summary'!$A$8:$AG$161,3)</f>
        <v>45.41</v>
      </c>
      <c r="DO10" s="169" t="n">
        <f aca="false">VLOOKUP(DO$7,'[6]Curve Summary'!$A$8:$AG$161,3)</f>
        <v>42.86</v>
      </c>
      <c r="DP10" s="169" t="n">
        <f aca="false">VLOOKUP(DP$7,'[6]Curve Summary'!$A$8:$AG$161,3)</f>
        <v>42.73</v>
      </c>
      <c r="DQ10" s="169" t="n">
        <f aca="false">VLOOKUP(DQ$7,'[6]Curve Summary'!$A$8:$AG$161,3)</f>
        <v>40.58</v>
      </c>
      <c r="DR10" s="169" t="n">
        <f aca="false">VLOOKUP(DR$7,'[6]Curve Summary'!$A$8:$AG$161,3)</f>
        <v>39.64</v>
      </c>
      <c r="DS10" s="169" t="n">
        <f aca="false">VLOOKUP(DS$7,'[6]Curve Summary'!$A$8:$AG$161,3)</f>
        <v>51.93</v>
      </c>
      <c r="DT10" s="169" t="n">
        <f aca="false">VLOOKUP(DT$7,'[6]Curve Summary'!$A$8:$AG$161,3)</f>
        <v>55.71</v>
      </c>
      <c r="DU10" s="169" t="n">
        <f aca="false">VLOOKUP(DU$7,'[6]Curve Summary'!$A$8:$AG$161,3)</f>
        <v>50.32</v>
      </c>
      <c r="DV10" s="169" t="n">
        <f aca="false">VLOOKUP(DV$7,'[6]Curve Summary'!$A$8:$AG$161,3)</f>
        <v>45.47</v>
      </c>
      <c r="DW10" s="169" t="n">
        <f aca="false">VLOOKUP(DW$7,'[6]Curve Summary'!$A$8:$AG$161,3)</f>
        <v>43.32</v>
      </c>
      <c r="DX10" s="169" t="n">
        <f aca="false">VLOOKUP(DX$7,'[6]Curve Summary'!$A$8:$AG$161,3)</f>
        <v>44.27</v>
      </c>
      <c r="DY10" s="169" t="n">
        <f aca="false">VLOOKUP(DY$7,'[6]Curve Summary'!$A$8:$AG$161,3)</f>
        <v>46.55</v>
      </c>
      <c r="DZ10" s="169" t="n">
        <f aca="false">VLOOKUP(DZ$7,'[6]Curve Summary'!$A$8:$AG$161,3)</f>
        <v>46.18</v>
      </c>
      <c r="EA10" s="169" t="n">
        <f aca="false">VLOOKUP(EA$7,'[6]Curve Summary'!$A$8:$AG$161,3)</f>
        <v>43.79</v>
      </c>
      <c r="EB10" s="169" t="n">
        <f aca="false">VLOOKUP(EB$7,'[6]Curve Summary'!$A$8:$AG$161,3)</f>
        <v>43.67</v>
      </c>
      <c r="EC10" s="169" t="n">
        <f aca="false">VLOOKUP(EC$7,'[6]Curve Summary'!$A$8:$AG$161,3)</f>
        <v>41.66</v>
      </c>
      <c r="ED10" s="169" t="n">
        <f aca="false">VLOOKUP(ED$7,'[6]Curve Summary'!$A$8:$AG$161,3)</f>
        <v>40.78</v>
      </c>
      <c r="EE10" s="169" t="n">
        <f aca="false">VLOOKUP(EE$7,'[6]Curve Summary'!$A$8:$AG$161,3)</f>
        <v>52.27</v>
      </c>
      <c r="EF10" s="169" t="n">
        <f aca="false">VLOOKUP(EF$7,'[6]Curve Summary'!$A$8:$AG$161,3)</f>
        <v>55.81</v>
      </c>
      <c r="EG10" s="169" t="n">
        <f aca="false">VLOOKUP(EG$7,'[6]Curve Summary'!$A$8:$AG$161,3)</f>
        <v>50.77</v>
      </c>
      <c r="EH10" s="169" t="n">
        <f aca="false">VLOOKUP(EH$7,'[6]Curve Summary'!$A$8:$AG$161,3)</f>
        <v>46.24</v>
      </c>
      <c r="EI10" s="169" t="n">
        <f aca="false">VLOOKUP(EI$7,'[6]Curve Summary'!$A$8:$AG$161,3)</f>
        <v>44.23</v>
      </c>
      <c r="EJ10" s="169" t="n">
        <f aca="false">VLOOKUP(EJ$7,'[6]Curve Summary'!$A$8:$AG$161,3)</f>
        <v>45.12</v>
      </c>
    </row>
    <row r="11" customFormat="false" ht="13.7" hidden="false" customHeight="true" outlineLevel="0" collapsed="false">
      <c r="A11" s="164" t="s">
        <v>77</v>
      </c>
      <c r="B11" s="136"/>
      <c r="C11" s="159" t="n">
        <f aca="false">'[6]Power Desk Daily Price'!$AC11</f>
        <v>34.4033333333333</v>
      </c>
      <c r="D11" s="159" t="n">
        <f aca="true">IF(ISERROR((AVERAGE(OFFSET('[6]Curve Summary'!$E$6,5,0,21,1))*21+4*'[6]Curve Summary Backup'!$E$38)/25),'[6]Curve Summary Backup'!$E$38,(AVERAGE(OFFSET('[6]Curve Summary'!$E$6,5,0,21,1))*21+4*'[6]Curve Summary Backup'!$E$38)/25)</f>
        <v>35.35</v>
      </c>
      <c r="E11" s="159" t="n">
        <f aca="false">VLOOKUP(E$7,'[6]Curve Summary'!$A$7:$AG$55,5)</f>
        <v>42.5</v>
      </c>
      <c r="F11" s="166" t="n">
        <f aca="false">(C11*C$5+D11*D$5+E11*E$5)/(SUM(C$5:E$5))</f>
        <v>38.5354545454545</v>
      </c>
      <c r="G11" s="159" t="n">
        <f aca="false">AVERAGE(H11:I11)</f>
        <v>41.625</v>
      </c>
      <c r="H11" s="159" t="n">
        <f aca="false">AG11</f>
        <v>42.75</v>
      </c>
      <c r="I11" s="159" t="n">
        <f aca="false">AH11</f>
        <v>40.5</v>
      </c>
      <c r="J11" s="159" t="n">
        <f aca="false">AVERAGE(K11:L11)</f>
        <v>36</v>
      </c>
      <c r="K11" s="159" t="n">
        <f aca="false">AI11</f>
        <v>38.25</v>
      </c>
      <c r="L11" s="159" t="n">
        <f aca="false">AJ11</f>
        <v>33.75</v>
      </c>
      <c r="M11" s="159" t="n">
        <f aca="false">AK11</f>
        <v>33.5</v>
      </c>
      <c r="N11" s="159" t="n">
        <f aca="false">AL11</f>
        <v>40</v>
      </c>
      <c r="O11" s="159" t="n">
        <f aca="false">AVERAGE(P11:Q11)</f>
        <v>52.875</v>
      </c>
      <c r="P11" s="159" t="n">
        <f aca="false">AM11</f>
        <v>49.75</v>
      </c>
      <c r="Q11" s="159" t="n">
        <f aca="false">AN11</f>
        <v>56</v>
      </c>
      <c r="R11" s="159" t="n">
        <f aca="false">AO11</f>
        <v>48.75</v>
      </c>
      <c r="S11" s="159" t="n">
        <f aca="false">AVERAGE(T11:V11)</f>
        <v>42.25</v>
      </c>
      <c r="T11" s="159" t="n">
        <f aca="false">AP11</f>
        <v>42.25</v>
      </c>
      <c r="U11" s="159" t="n">
        <f aca="false">AQ11</f>
        <v>41.25</v>
      </c>
      <c r="V11" s="159" t="n">
        <f aca="false">AR11</f>
        <v>43.25</v>
      </c>
      <c r="W11" s="166" t="n">
        <f aca="false">SUM(AG30:AR30)/SUM($AG$5:$AR$5)</f>
        <v>42.5088235294118</v>
      </c>
      <c r="X11" s="159" t="n">
        <f aca="false">SUM(AS30:BD30)/SUM($AS$5:$BD$5)</f>
        <v>44.7509803921569</v>
      </c>
      <c r="Y11" s="159" t="n">
        <f aca="false">SUM(BE30:BR30)/SUM($BE$5:$BR$5)</f>
        <v>44.8759060402685</v>
      </c>
      <c r="Z11" s="159" t="n">
        <f aca="false">SUM(BQ30:CB30)/SUM($BQ$5:$CB$5)</f>
        <v>45.2541176470588</v>
      </c>
      <c r="AA11" s="159" t="n">
        <f aca="false">SUM(CC30:DX30)/SUM($CC$5:$DX$5)</f>
        <v>45.6910784313725</v>
      </c>
      <c r="AB11" s="167" t="n">
        <f aca="false">SUM(DY30:EJ30)/SUM($DY$5:$EJ$5)</f>
        <v>46.22125</v>
      </c>
      <c r="AC11" s="168" t="n">
        <f aca="false">(C11*C$5+D11*D$5+E11*E$5+SUM(AG30:EJ30))/(SUM(C$5:E$5)+SUM($AG$5:$EJ$5))</f>
        <v>45.0444064901793</v>
      </c>
      <c r="AD11" s="162"/>
      <c r="AE11" s="162"/>
      <c r="AF11" s="163"/>
      <c r="AG11" s="169" t="n">
        <f aca="false">VLOOKUP(AG$7,'[6]Curve Summary'!$A$8:$AG$161,5)</f>
        <v>42.75</v>
      </c>
      <c r="AH11" s="169" t="n">
        <f aca="false">VLOOKUP(AH$7,'[6]Curve Summary'!$A$8:$AG$161,5)</f>
        <v>40.5</v>
      </c>
      <c r="AI11" s="169" t="n">
        <f aca="false">VLOOKUP(AI$7,'[6]Curve Summary'!$A$8:$AG$161,5)</f>
        <v>38.25</v>
      </c>
      <c r="AJ11" s="169" t="n">
        <f aca="false">VLOOKUP(AJ$7,'[6]Curve Summary'!$A$8:$AG$161,5)</f>
        <v>33.75</v>
      </c>
      <c r="AK11" s="169" t="n">
        <f aca="false">VLOOKUP(AK$7,'[6]Curve Summary'!$A$8:$AG$161,5)</f>
        <v>33.5</v>
      </c>
      <c r="AL11" s="169" t="n">
        <f aca="false">VLOOKUP(AL$7,'[6]Curve Summary'!$A$8:$AG$161,5)</f>
        <v>40</v>
      </c>
      <c r="AM11" s="169" t="n">
        <f aca="false">VLOOKUP(AM$7,'[6]Curve Summary'!$A$8:$AG$161,5)</f>
        <v>49.75</v>
      </c>
      <c r="AN11" s="169" t="n">
        <f aca="false">VLOOKUP(AN$7,'[6]Curve Summary'!$A$8:$AG$161,5)</f>
        <v>56</v>
      </c>
      <c r="AO11" s="169" t="n">
        <f aca="false">VLOOKUP(AO$7,'[6]Curve Summary'!$A$8:$AG$161,5)</f>
        <v>48.75</v>
      </c>
      <c r="AP11" s="169" t="n">
        <f aca="false">VLOOKUP(AP$7,'[6]Curve Summary'!$A$8:$AG$161,5)</f>
        <v>42.25</v>
      </c>
      <c r="AQ11" s="169" t="n">
        <f aca="false">VLOOKUP(AQ$7,'[6]Curve Summary'!$A$8:$AG$161,5)</f>
        <v>41.25</v>
      </c>
      <c r="AR11" s="169" t="n">
        <f aca="false">VLOOKUP(AR$7,'[6]Curve Summary'!$A$8:$AG$161,5)</f>
        <v>43.25</v>
      </c>
      <c r="AS11" s="169" t="n">
        <f aca="false">VLOOKUP(AS$7,'[6]Curve Summary'!$A$8:$AG$161,5)</f>
        <v>44.5</v>
      </c>
      <c r="AT11" s="169" t="n">
        <f aca="false">VLOOKUP(AT$7,'[6]Curve Summary'!$A$8:$AG$161,5)</f>
        <v>42.5</v>
      </c>
      <c r="AU11" s="169" t="n">
        <f aca="false">VLOOKUP(AU$7,'[6]Curve Summary'!$A$8:$AG$161,5)</f>
        <v>40.5</v>
      </c>
      <c r="AV11" s="169" t="n">
        <f aca="false">VLOOKUP(AV$7,'[6]Curve Summary'!$A$8:$AG$161,5)</f>
        <v>35.75</v>
      </c>
      <c r="AW11" s="169" t="n">
        <f aca="false">VLOOKUP(AW$7,'[6]Curve Summary'!$A$8:$AG$161,5)</f>
        <v>36.25</v>
      </c>
      <c r="AX11" s="169" t="n">
        <f aca="false">VLOOKUP(AX$7,'[6]Curve Summary'!$A$8:$AG$161,5)</f>
        <v>41.25</v>
      </c>
      <c r="AY11" s="169" t="n">
        <f aca="false">VLOOKUP(AY$7,'[6]Curve Summary'!$A$8:$AG$161,5)</f>
        <v>52</v>
      </c>
      <c r="AZ11" s="169" t="n">
        <f aca="false">VLOOKUP(AZ$7,'[6]Curve Summary'!$A$8:$AG$161,5)</f>
        <v>60.5</v>
      </c>
      <c r="BA11" s="169" t="n">
        <f aca="false">VLOOKUP(BA$7,'[6]Curve Summary'!$A$8:$AG$161,5)</f>
        <v>55.5</v>
      </c>
      <c r="BB11" s="169" t="n">
        <f aca="false">VLOOKUP(BB$7,'[6]Curve Summary'!$A$8:$AG$161,5)</f>
        <v>41.75</v>
      </c>
      <c r="BC11" s="169" t="n">
        <f aca="false">VLOOKUP(BC$7,'[6]Curve Summary'!$A$8:$AG$161,5)</f>
        <v>41.75</v>
      </c>
      <c r="BD11" s="169" t="n">
        <f aca="false">VLOOKUP(BD$7,'[6]Curve Summary'!$A$8:$AG$161,5)</f>
        <v>44.75</v>
      </c>
      <c r="BE11" s="169" t="n">
        <f aca="false">VLOOKUP(BE$7,'[6]Curve Summary'!$A$8:$AG$161,5)</f>
        <v>44.77</v>
      </c>
      <c r="BF11" s="169" t="n">
        <f aca="false">VLOOKUP(BF$7,'[6]Curve Summary'!$A$8:$AG$161,5)</f>
        <v>42.75</v>
      </c>
      <c r="BG11" s="169" t="n">
        <f aca="false">VLOOKUP(BG$7,'[6]Curve Summary'!$A$8:$AG$161,5)</f>
        <v>40.74</v>
      </c>
      <c r="BH11" s="169" t="n">
        <f aca="false">VLOOKUP(BH$7,'[6]Curve Summary'!$A$8:$AG$161,5)</f>
        <v>35.96</v>
      </c>
      <c r="BI11" s="169" t="n">
        <f aca="false">VLOOKUP(BI$7,'[6]Curve Summary'!$A$8:$AG$161,5)</f>
        <v>36.46</v>
      </c>
      <c r="BJ11" s="169" t="n">
        <f aca="false">VLOOKUP(BJ$7,'[6]Curve Summary'!$A$8:$AG$161,5)</f>
        <v>41.48</v>
      </c>
      <c r="BK11" s="169" t="n">
        <f aca="false">VLOOKUP(BK$7,'[6]Curve Summary'!$A$8:$AG$161,5)</f>
        <v>52.29</v>
      </c>
      <c r="BL11" s="169" t="n">
        <f aca="false">VLOOKUP(BL$7,'[6]Curve Summary'!$A$8:$AG$161,5)</f>
        <v>60.83</v>
      </c>
      <c r="BM11" s="169" t="n">
        <f aca="false">VLOOKUP(BM$7,'[6]Curve Summary'!$A$8:$AG$161,5)</f>
        <v>55.79</v>
      </c>
      <c r="BN11" s="169" t="n">
        <f aca="false">VLOOKUP(BN$7,'[6]Curve Summary'!$A$8:$AG$161,5)</f>
        <v>41.97</v>
      </c>
      <c r="BO11" s="169" t="n">
        <f aca="false">VLOOKUP(BO$7,'[6]Curve Summary'!$A$8:$AG$161,5)</f>
        <v>41.96</v>
      </c>
      <c r="BP11" s="169" t="n">
        <f aca="false">VLOOKUP(BP$7,'[6]Curve Summary'!$A$8:$AG$161,5)</f>
        <v>44.97</v>
      </c>
      <c r="BQ11" s="169" t="n">
        <f aca="false">VLOOKUP(BQ$7,'[6]Curve Summary'!$A$8:$AG$161,5)</f>
        <v>44.97</v>
      </c>
      <c r="BR11" s="169" t="n">
        <f aca="false">VLOOKUP(BR$7,'[6]Curve Summary'!$A$8:$AG$161,5)</f>
        <v>42.94</v>
      </c>
      <c r="BS11" s="169" t="n">
        <f aca="false">VLOOKUP(BS$7,'[6]Curve Summary'!$A$8:$AG$161,5)</f>
        <v>40.92</v>
      </c>
      <c r="BT11" s="169" t="n">
        <f aca="false">VLOOKUP(BT$7,'[6]Curve Summary'!$A$8:$AG$161,5)</f>
        <v>36.12</v>
      </c>
      <c r="BU11" s="169" t="n">
        <f aca="false">VLOOKUP(BU$7,'[6]Curve Summary'!$A$8:$AG$161,5)</f>
        <v>36.62</v>
      </c>
      <c r="BV11" s="169" t="n">
        <f aca="false">VLOOKUP(BV$7,'[6]Curve Summary'!$A$8:$AG$161,5)</f>
        <v>41.66</v>
      </c>
      <c r="BW11" s="169" t="n">
        <f aca="false">VLOOKUP(BW$7,'[6]Curve Summary'!$A$8:$AG$161,5)</f>
        <v>52.52</v>
      </c>
      <c r="BX11" s="169" t="n">
        <f aca="false">VLOOKUP(BX$7,'[6]Curve Summary'!$A$8:$AG$161,5)</f>
        <v>61.1</v>
      </c>
      <c r="BY11" s="169" t="n">
        <f aca="false">VLOOKUP(BY$7,'[6]Curve Summary'!$A$8:$AG$161,5)</f>
        <v>56.04</v>
      </c>
      <c r="BZ11" s="169" t="n">
        <f aca="false">VLOOKUP(BZ$7,'[6]Curve Summary'!$A$8:$AG$161,5)</f>
        <v>42.15</v>
      </c>
      <c r="CA11" s="169" t="n">
        <f aca="false">VLOOKUP(CA$7,'[6]Curve Summary'!$A$8:$AG$161,5)</f>
        <v>42.15</v>
      </c>
      <c r="CB11" s="169" t="n">
        <f aca="false">VLOOKUP(CB$7,'[6]Curve Summary'!$A$8:$AG$161,5)</f>
        <v>45.17</v>
      </c>
      <c r="CC11" s="169" t="n">
        <f aca="false">VLOOKUP(CC$7,'[6]Curve Summary'!$A$8:$AG$161,5)</f>
        <v>45.17</v>
      </c>
      <c r="CD11" s="169" t="n">
        <f aca="false">VLOOKUP(CD$7,'[6]Curve Summary'!$A$8:$AG$161,5)</f>
        <v>43.13</v>
      </c>
      <c r="CE11" s="169" t="n">
        <f aca="false">VLOOKUP(CE$7,'[6]Curve Summary'!$A$8:$AG$161,5)</f>
        <v>41.1</v>
      </c>
      <c r="CF11" s="169" t="n">
        <f aca="false">VLOOKUP(CF$7,'[6]Curve Summary'!$A$8:$AG$161,5)</f>
        <v>36.28</v>
      </c>
      <c r="CG11" s="169" t="n">
        <f aca="false">VLOOKUP(CG$7,'[6]Curve Summary'!$A$8:$AG$161,5)</f>
        <v>36.78</v>
      </c>
      <c r="CH11" s="169" t="n">
        <f aca="false">VLOOKUP(CH$7,'[6]Curve Summary'!$A$8:$AG$161,5)</f>
        <v>41.85</v>
      </c>
      <c r="CI11" s="169" t="n">
        <f aca="false">VLOOKUP(CI$7,'[6]Curve Summary'!$A$8:$AG$161,5)</f>
        <v>52.75</v>
      </c>
      <c r="CJ11" s="169" t="n">
        <f aca="false">VLOOKUP(CJ$7,'[6]Curve Summary'!$A$8:$AG$161,5)</f>
        <v>61.37</v>
      </c>
      <c r="CK11" s="169" t="n">
        <f aca="false">VLOOKUP(CK$7,'[6]Curve Summary'!$A$8:$AG$161,5)</f>
        <v>56.29</v>
      </c>
      <c r="CL11" s="169" t="n">
        <f aca="false">VLOOKUP(CL$7,'[6]Curve Summary'!$A$8:$AG$161,5)</f>
        <v>42.34</v>
      </c>
      <c r="CM11" s="169" t="n">
        <f aca="false">VLOOKUP(CM$7,'[6]Curve Summary'!$A$8:$AG$161,5)</f>
        <v>42.34</v>
      </c>
      <c r="CN11" s="169" t="n">
        <f aca="false">VLOOKUP(CN$7,'[6]Curve Summary'!$A$8:$AG$161,5)</f>
        <v>45.37</v>
      </c>
      <c r="CO11" s="169" t="n">
        <f aca="false">VLOOKUP(CO$7,'[6]Curve Summary'!$A$8:$AG$161,5)</f>
        <v>45.37</v>
      </c>
      <c r="CP11" s="169" t="n">
        <f aca="false">VLOOKUP(CP$7,'[6]Curve Summary'!$A$8:$AG$161,5)</f>
        <v>43.32</v>
      </c>
      <c r="CQ11" s="169" t="n">
        <f aca="false">VLOOKUP(CQ$7,'[6]Curve Summary'!$A$8:$AG$161,5)</f>
        <v>41.28</v>
      </c>
      <c r="CR11" s="169" t="n">
        <f aca="false">VLOOKUP(CR$7,'[6]Curve Summary'!$A$8:$AG$161,5)</f>
        <v>36.44</v>
      </c>
      <c r="CS11" s="169" t="n">
        <f aca="false">VLOOKUP(CS$7,'[6]Curve Summary'!$A$8:$AG$161,5)</f>
        <v>36.94</v>
      </c>
      <c r="CT11" s="169" t="n">
        <f aca="false">VLOOKUP(CT$7,'[6]Curve Summary'!$A$8:$AG$161,5)</f>
        <v>42.03</v>
      </c>
      <c r="CU11" s="169" t="n">
        <f aca="false">VLOOKUP(CU$7,'[6]Curve Summary'!$A$8:$AG$161,5)</f>
        <v>52.98</v>
      </c>
      <c r="CV11" s="169" t="n">
        <f aca="false">VLOOKUP(CV$7,'[6]Curve Summary'!$A$8:$AG$161,5)</f>
        <v>61.64</v>
      </c>
      <c r="CW11" s="169" t="n">
        <f aca="false">VLOOKUP(CW$7,'[6]Curve Summary'!$A$8:$AG$161,5)</f>
        <v>56.54</v>
      </c>
      <c r="CX11" s="169" t="n">
        <f aca="false">VLOOKUP(CX$7,'[6]Curve Summary'!$A$8:$AG$161,5)</f>
        <v>42.53</v>
      </c>
      <c r="CY11" s="169" t="n">
        <f aca="false">VLOOKUP(CY$7,'[6]Curve Summary'!$A$8:$AG$161,5)</f>
        <v>42.52</v>
      </c>
      <c r="CZ11" s="169" t="n">
        <f aca="false">VLOOKUP(CZ$7,'[6]Curve Summary'!$A$8:$AG$161,5)</f>
        <v>45.57</v>
      </c>
      <c r="DA11" s="169" t="n">
        <f aca="false">VLOOKUP(DA$7,'[6]Curve Summary'!$A$8:$AG$161,5)</f>
        <v>45.57</v>
      </c>
      <c r="DB11" s="169" t="n">
        <f aca="false">VLOOKUP(DB$7,'[6]Curve Summary'!$A$8:$AG$161,5)</f>
        <v>43.51</v>
      </c>
      <c r="DC11" s="169" t="n">
        <f aca="false">VLOOKUP(DC$7,'[6]Curve Summary'!$A$8:$AG$161,5)</f>
        <v>41.46</v>
      </c>
      <c r="DD11" s="169" t="n">
        <f aca="false">VLOOKUP(DD$7,'[6]Curve Summary'!$A$8:$AG$161,5)</f>
        <v>36.6</v>
      </c>
      <c r="DE11" s="169" t="n">
        <f aca="false">VLOOKUP(DE$7,'[6]Curve Summary'!$A$8:$AG$161,5)</f>
        <v>37.1</v>
      </c>
      <c r="DF11" s="169" t="n">
        <f aca="false">VLOOKUP(DF$7,'[6]Curve Summary'!$A$8:$AG$161,5)</f>
        <v>42.22</v>
      </c>
      <c r="DG11" s="169" t="n">
        <f aca="false">VLOOKUP(DG$7,'[6]Curve Summary'!$A$8:$AG$161,5)</f>
        <v>53.21</v>
      </c>
      <c r="DH11" s="169" t="n">
        <f aca="false">VLOOKUP(DH$7,'[6]Curve Summary'!$A$8:$AG$161,5)</f>
        <v>61.91</v>
      </c>
      <c r="DI11" s="169" t="n">
        <f aca="false">VLOOKUP(DI$7,'[6]Curve Summary'!$A$8:$AG$161,5)</f>
        <v>56.78</v>
      </c>
      <c r="DJ11" s="169" t="n">
        <f aca="false">VLOOKUP(DJ$7,'[6]Curve Summary'!$A$8:$AG$161,5)</f>
        <v>42.71</v>
      </c>
      <c r="DK11" s="169" t="n">
        <f aca="false">VLOOKUP(DK$7,'[6]Curve Summary'!$A$8:$AG$161,5)</f>
        <v>42.71</v>
      </c>
      <c r="DL11" s="169" t="n">
        <f aca="false">VLOOKUP(DL$7,'[6]Curve Summary'!$A$8:$AG$161,5)</f>
        <v>45.77</v>
      </c>
      <c r="DM11" s="169" t="n">
        <f aca="false">VLOOKUP(DM$7,'[6]Curve Summary'!$A$8:$AG$161,5)</f>
        <v>45.77</v>
      </c>
      <c r="DN11" s="169" t="n">
        <f aca="false">VLOOKUP(DN$7,'[6]Curve Summary'!$A$8:$AG$161,5)</f>
        <v>43.71</v>
      </c>
      <c r="DO11" s="169" t="n">
        <f aca="false">VLOOKUP(DO$7,'[6]Curve Summary'!$A$8:$AG$161,5)</f>
        <v>41.64</v>
      </c>
      <c r="DP11" s="169" t="n">
        <f aca="false">VLOOKUP(DP$7,'[6]Curve Summary'!$A$8:$AG$161,5)</f>
        <v>36.76</v>
      </c>
      <c r="DQ11" s="169" t="n">
        <f aca="false">VLOOKUP(DQ$7,'[6]Curve Summary'!$A$8:$AG$161,5)</f>
        <v>37.27</v>
      </c>
      <c r="DR11" s="169" t="n">
        <f aca="false">VLOOKUP(DR$7,'[6]Curve Summary'!$A$8:$AG$161,5)</f>
        <v>42.4</v>
      </c>
      <c r="DS11" s="169" t="n">
        <f aca="false">VLOOKUP(DS$7,'[6]Curve Summary'!$A$8:$AG$161,5)</f>
        <v>53.45</v>
      </c>
      <c r="DT11" s="169" t="n">
        <f aca="false">VLOOKUP(DT$7,'[6]Curve Summary'!$A$8:$AG$161,5)</f>
        <v>62.18</v>
      </c>
      <c r="DU11" s="169" t="n">
        <f aca="false">VLOOKUP(DU$7,'[6]Curve Summary'!$A$8:$AG$161,5)</f>
        <v>57.03</v>
      </c>
      <c r="DV11" s="169" t="n">
        <f aca="false">VLOOKUP(DV$7,'[6]Curve Summary'!$A$8:$AG$161,5)</f>
        <v>42.9</v>
      </c>
      <c r="DW11" s="169" t="n">
        <f aca="false">VLOOKUP(DW$7,'[6]Curve Summary'!$A$8:$AG$161,5)</f>
        <v>42.89</v>
      </c>
      <c r="DX11" s="169" t="n">
        <f aca="false">VLOOKUP(DX$7,'[6]Curve Summary'!$A$8:$AG$161,5)</f>
        <v>45.97</v>
      </c>
      <c r="DY11" s="169" t="n">
        <f aca="false">VLOOKUP(DY$7,'[6]Curve Summary'!$A$8:$AG$161,5)</f>
        <v>45.97</v>
      </c>
      <c r="DZ11" s="169" t="n">
        <f aca="false">VLOOKUP(DZ$7,'[6]Curve Summary'!$A$8:$AG$161,5)</f>
        <v>43.9</v>
      </c>
      <c r="EA11" s="169" t="n">
        <f aca="false">VLOOKUP(EA$7,'[6]Curve Summary'!$A$8:$AG$161,5)</f>
        <v>41.83</v>
      </c>
      <c r="EB11" s="169" t="n">
        <f aca="false">VLOOKUP(EB$7,'[6]Curve Summary'!$A$8:$AG$161,5)</f>
        <v>36.92</v>
      </c>
      <c r="EC11" s="169" t="n">
        <f aca="false">VLOOKUP(EC$7,'[6]Curve Summary'!$A$8:$AG$161,5)</f>
        <v>37.43</v>
      </c>
      <c r="ED11" s="169" t="n">
        <f aca="false">VLOOKUP(ED$7,'[6]Curve Summary'!$A$8:$AG$161,5)</f>
        <v>42.59</v>
      </c>
      <c r="EE11" s="169" t="n">
        <f aca="false">VLOOKUP(EE$7,'[6]Curve Summary'!$A$8:$AG$161,5)</f>
        <v>53.68</v>
      </c>
      <c r="EF11" s="169" t="n">
        <f aca="false">VLOOKUP(EF$7,'[6]Curve Summary'!$A$8:$AG$161,5)</f>
        <v>62.45</v>
      </c>
      <c r="EG11" s="169" t="n">
        <f aca="false">VLOOKUP(EG$7,'[6]Curve Summary'!$A$8:$AG$161,5)</f>
        <v>57.28</v>
      </c>
      <c r="EH11" s="169" t="n">
        <f aca="false">VLOOKUP(EH$7,'[6]Curve Summary'!$A$8:$AG$161,5)</f>
        <v>43.08</v>
      </c>
      <c r="EI11" s="169" t="n">
        <f aca="false">VLOOKUP(EI$7,'[6]Curve Summary'!$A$8:$AG$161,5)</f>
        <v>43.08</v>
      </c>
      <c r="EJ11" s="169" t="n">
        <f aca="false">VLOOKUP(EJ$7,'[6]Curve Summary'!$A$8:$AG$161,5)</f>
        <v>46.17</v>
      </c>
    </row>
    <row r="12" customFormat="false" ht="13.7" hidden="false" customHeight="true" outlineLevel="0" collapsed="false">
      <c r="A12" s="164" t="s">
        <v>180</v>
      </c>
      <c r="B12" s="136"/>
      <c r="C12" s="159" t="n">
        <f aca="false">'[6]Power Desk Daily Price'!$AC12</f>
        <v>29.1416666666667</v>
      </c>
      <c r="D12" s="159" t="n">
        <f aca="true">IF(ISERROR((AVERAGE(OFFSET('[6]Curve Summary'!$I$6,5,0,21,1))*21+4*'[6]Curve Summary Backup'!$I$38)/25),'[6]Curve Summary Backup'!$I$38,(AVERAGE(OFFSET('[6]Curve Summary'!$I$6,5,0,21,1))*21+4*'[6]Curve Summary Backup'!$I$38)/25)</f>
        <v>22.3729995269775</v>
      </c>
      <c r="E12" s="159" t="n">
        <f aca="false">VLOOKUP(E$7,'[6]Curve Summary'!$A$7:$AG$55,9)</f>
        <v>38.5</v>
      </c>
      <c r="F12" s="166" t="n">
        <f aca="false">(C12*C$5+D12*D$5+E12*E$5)/(SUM(C$5:E$5))</f>
        <v>30.1649543196938</v>
      </c>
      <c r="G12" s="159" t="n">
        <f aca="false">AVERAGE(H12:I12)</f>
        <v>38.25</v>
      </c>
      <c r="H12" s="159" t="n">
        <f aca="false">AG12</f>
        <v>39.25</v>
      </c>
      <c r="I12" s="159" t="n">
        <f aca="false">AH12</f>
        <v>37.25</v>
      </c>
      <c r="J12" s="159" t="n">
        <f aca="false">AVERAGE(K12:L12)</f>
        <v>34.875</v>
      </c>
      <c r="K12" s="159" t="n">
        <f aca="false">AI12</f>
        <v>36</v>
      </c>
      <c r="L12" s="159" t="n">
        <f aca="false">AJ12</f>
        <v>33.75</v>
      </c>
      <c r="M12" s="159" t="n">
        <f aca="false">AK12</f>
        <v>33.5</v>
      </c>
      <c r="N12" s="159" t="n">
        <f aca="false">AL12</f>
        <v>40</v>
      </c>
      <c r="O12" s="159" t="n">
        <f aca="false">AVERAGE(P12:Q12)</f>
        <v>52.625</v>
      </c>
      <c r="P12" s="159" t="n">
        <f aca="false">AM12</f>
        <v>49.25</v>
      </c>
      <c r="Q12" s="159" t="n">
        <f aca="false">AN12</f>
        <v>56</v>
      </c>
      <c r="R12" s="159" t="n">
        <f aca="false">AO12</f>
        <v>48.75</v>
      </c>
      <c r="S12" s="159" t="n">
        <f aca="false">AVERAGE(T12:V12)</f>
        <v>41</v>
      </c>
      <c r="T12" s="159" t="n">
        <f aca="false">AP12</f>
        <v>41</v>
      </c>
      <c r="U12" s="159" t="n">
        <f aca="false">AQ12</f>
        <v>40</v>
      </c>
      <c r="V12" s="159" t="n">
        <f aca="false">AR12</f>
        <v>42</v>
      </c>
      <c r="W12" s="166" t="n">
        <f aca="false">SUM(AG31:AR31)/SUM($AG$5:$AR$5)</f>
        <v>41.4098039215686</v>
      </c>
      <c r="X12" s="159" t="n">
        <f aca="false">SUM(AS31:BD31)/SUM($AS$5:$BD$5)</f>
        <v>33.5254901960784</v>
      </c>
      <c r="Y12" s="159" t="n">
        <f aca="false">SUM(BE31:BR31)/SUM($BE$5:$BR$5)</f>
        <v>31.0338926174497</v>
      </c>
      <c r="Z12" s="159" t="n">
        <f aca="false">SUM(BQ31:CB31)/SUM($BQ$5:$CB$5)</f>
        <v>28.9918823529412</v>
      </c>
      <c r="AA12" s="159" t="n">
        <f aca="false">SUM(CC31:DX31)/SUM($CC$5:$DX$5)</f>
        <v>39.4154607843137</v>
      </c>
      <c r="AB12" s="167" t="n">
        <f aca="false">SUM(DY31:EJ31)/SUM($DY$5:$EJ$5)</f>
        <v>43.177265625</v>
      </c>
      <c r="AC12" s="168" t="n">
        <f aca="false">(C12*C$5+D12*D$5+E12*E$5+SUM(AG31:EJ31))/(SUM(C$5:E$5)+SUM($AG$5:$EJ$5))</f>
        <v>37.2533210888414</v>
      </c>
      <c r="AD12" s="162"/>
      <c r="AE12" s="162"/>
      <c r="AF12" s="163"/>
      <c r="AG12" s="169" t="n">
        <f aca="false">VLOOKUP(AG$7,'[6]Curve Summary'!$A$8:$AG$161,9)</f>
        <v>39.25</v>
      </c>
      <c r="AH12" s="169" t="n">
        <f aca="false">VLOOKUP(AH$7,'[6]Curve Summary'!$A$8:$AG$161,9)</f>
        <v>37.25</v>
      </c>
      <c r="AI12" s="169" t="n">
        <f aca="false">VLOOKUP(AI$7,'[6]Curve Summary'!$A$8:$AG$161,9)</f>
        <v>36</v>
      </c>
      <c r="AJ12" s="169" t="n">
        <f aca="false">VLOOKUP(AJ$7,'[6]Curve Summary'!$A$8:$AG$161,9)</f>
        <v>33.75</v>
      </c>
      <c r="AK12" s="169" t="n">
        <f aca="false">VLOOKUP(AK$7,'[6]Curve Summary'!$A$8:$AG$161,9)</f>
        <v>33.5</v>
      </c>
      <c r="AL12" s="169" t="n">
        <f aca="false">VLOOKUP(AL$7,'[6]Curve Summary'!$A$8:$AG$161,9)</f>
        <v>40</v>
      </c>
      <c r="AM12" s="169" t="n">
        <f aca="false">VLOOKUP(AM$7,'[6]Curve Summary'!$A$8:$AG$161,9)</f>
        <v>49.25</v>
      </c>
      <c r="AN12" s="169" t="n">
        <f aca="false">VLOOKUP(AN$7,'[6]Curve Summary'!$A$8:$AG$161,9)</f>
        <v>56</v>
      </c>
      <c r="AO12" s="169" t="n">
        <f aca="false">VLOOKUP(AO$7,'[6]Curve Summary'!$A$8:$AG$161,9)</f>
        <v>48.75</v>
      </c>
      <c r="AP12" s="169" t="n">
        <f aca="false">VLOOKUP(AP$7,'[6]Curve Summary'!$A$8:$AG$161,9)</f>
        <v>41</v>
      </c>
      <c r="AQ12" s="169" t="n">
        <f aca="false">VLOOKUP(AQ$7,'[6]Curve Summary'!$A$8:$AG$161,9)</f>
        <v>40</v>
      </c>
      <c r="AR12" s="169" t="n">
        <f aca="false">VLOOKUP(AR$7,'[6]Curve Summary'!$A$8:$AG$161,9)</f>
        <v>42</v>
      </c>
      <c r="AS12" s="169" t="n">
        <f aca="false">VLOOKUP(AS$7,'[6]Curve Summary'!$A$8:$AG$161,9)</f>
        <v>32.25</v>
      </c>
      <c r="AT12" s="169" t="n">
        <f aca="false">VLOOKUP(AT$7,'[6]Curve Summary'!$A$8:$AG$161,9)</f>
        <v>30.75</v>
      </c>
      <c r="AU12" s="169" t="n">
        <f aca="false">VLOOKUP(AU$7,'[6]Curve Summary'!$A$8:$AG$161,9)</f>
        <v>30</v>
      </c>
      <c r="AV12" s="169" t="n">
        <f aca="false">VLOOKUP(AV$7,'[6]Curve Summary'!$A$8:$AG$161,9)</f>
        <v>25.75</v>
      </c>
      <c r="AW12" s="169" t="n">
        <f aca="false">VLOOKUP(AW$7,'[6]Curve Summary'!$A$8:$AG$161,9)</f>
        <v>26.25</v>
      </c>
      <c r="AX12" s="169" t="n">
        <f aca="false">VLOOKUP(AX$7,'[6]Curve Summary'!$A$8:$AG$161,9)</f>
        <v>31.25</v>
      </c>
      <c r="AY12" s="169" t="n">
        <f aca="false">VLOOKUP(AY$7,'[6]Curve Summary'!$A$8:$AG$161,9)</f>
        <v>42</v>
      </c>
      <c r="AZ12" s="169" t="n">
        <f aca="false">VLOOKUP(AZ$7,'[6]Curve Summary'!$A$8:$AG$161,9)</f>
        <v>50.5</v>
      </c>
      <c r="BA12" s="169" t="n">
        <f aca="false">VLOOKUP(BA$7,'[6]Curve Summary'!$A$8:$AG$161,9)</f>
        <v>39.75</v>
      </c>
      <c r="BB12" s="169" t="n">
        <f aca="false">VLOOKUP(BB$7,'[6]Curve Summary'!$A$8:$AG$161,9)</f>
        <v>31</v>
      </c>
      <c r="BC12" s="169" t="n">
        <f aca="false">VLOOKUP(BC$7,'[6]Curve Summary'!$A$8:$AG$161,9)</f>
        <v>30.75</v>
      </c>
      <c r="BD12" s="169" t="n">
        <f aca="false">VLOOKUP(BD$7,'[6]Curve Summary'!$A$8:$AG$161,9)</f>
        <v>32</v>
      </c>
      <c r="BE12" s="169" t="n">
        <f aca="false">VLOOKUP(BE$7,'[6]Curve Summary'!$A$8:$AG$161,9)</f>
        <v>31.16</v>
      </c>
      <c r="BF12" s="169" t="n">
        <f aca="false">VLOOKUP(BF$7,'[6]Curve Summary'!$A$8:$AG$161,9)</f>
        <v>29.61</v>
      </c>
      <c r="BG12" s="169" t="n">
        <f aca="false">VLOOKUP(BG$7,'[6]Curve Summary'!$A$8:$AG$161,9)</f>
        <v>28.78</v>
      </c>
      <c r="BH12" s="169" t="n">
        <f aca="false">VLOOKUP(BH$7,'[6]Curve Summary'!$A$8:$AG$161,9)</f>
        <v>24.62</v>
      </c>
      <c r="BI12" s="169" t="n">
        <f aca="false">VLOOKUP(BI$7,'[6]Curve Summary'!$A$8:$AG$161,9)</f>
        <v>25.01</v>
      </c>
      <c r="BJ12" s="169" t="n">
        <f aca="false">VLOOKUP(BJ$7,'[6]Curve Summary'!$A$8:$AG$161,9)</f>
        <v>29.67</v>
      </c>
      <c r="BK12" s="169" t="n">
        <f aca="false">VLOOKUP(BK$7,'[6]Curve Summary'!$A$8:$AG$161,9)</f>
        <v>39.72</v>
      </c>
      <c r="BL12" s="169" t="n">
        <f aca="false">VLOOKUP(BL$7,'[6]Curve Summary'!$A$8:$AG$161,9)</f>
        <v>47.59</v>
      </c>
      <c r="BM12" s="169" t="n">
        <f aca="false">VLOOKUP(BM$7,'[6]Curve Summary'!$A$8:$AG$161,9)</f>
        <v>37.32</v>
      </c>
      <c r="BN12" s="169" t="n">
        <f aca="false">VLOOKUP(BN$7,'[6]Curve Summary'!$A$8:$AG$161,9)</f>
        <v>28.99</v>
      </c>
      <c r="BO12" s="169" t="n">
        <f aca="false">VLOOKUP(BO$7,'[6]Curve Summary'!$A$8:$AG$161,9)</f>
        <v>28.65</v>
      </c>
      <c r="BP12" s="169" t="n">
        <f aca="false">VLOOKUP(BP$7,'[6]Curve Summary'!$A$8:$AG$161,9)</f>
        <v>29.7</v>
      </c>
      <c r="BQ12" s="169" t="n">
        <f aca="false">VLOOKUP(BQ$7,'[6]Curve Summary'!$A$8:$AG$161,9)</f>
        <v>27.06</v>
      </c>
      <c r="BR12" s="169" t="n">
        <f aca="false">VLOOKUP(BR$7,'[6]Curve Summary'!$A$8:$AG$161,9)</f>
        <v>25.92</v>
      </c>
      <c r="BS12" s="169" t="n">
        <f aca="false">VLOOKUP(BS$7,'[6]Curve Summary'!$A$8:$AG$161,9)</f>
        <v>25.42</v>
      </c>
      <c r="BT12" s="169" t="n">
        <f aca="false">VLOOKUP(BT$7,'[6]Curve Summary'!$A$8:$AG$161,9)</f>
        <v>21.92</v>
      </c>
      <c r="BU12" s="169" t="n">
        <f aca="false">VLOOKUP(BU$7,'[6]Curve Summary'!$A$8:$AG$161,9)</f>
        <v>22.46</v>
      </c>
      <c r="BV12" s="169" t="n">
        <f aca="false">VLOOKUP(BV$7,'[6]Curve Summary'!$A$8:$AG$161,9)</f>
        <v>26.87</v>
      </c>
      <c r="BW12" s="169" t="n">
        <f aca="false">VLOOKUP(BW$7,'[6]Curve Summary'!$A$8:$AG$161,9)</f>
        <v>36.29</v>
      </c>
      <c r="BX12" s="169" t="n">
        <f aca="false">VLOOKUP(BX$7,'[6]Curve Summary'!$A$8:$AG$161,9)</f>
        <v>43.85</v>
      </c>
      <c r="BY12" s="169" t="n">
        <f aca="false">VLOOKUP(BY$7,'[6]Curve Summary'!$A$8:$AG$161,9)</f>
        <v>34.69</v>
      </c>
      <c r="BZ12" s="169" t="n">
        <f aca="false">VLOOKUP(BZ$7,'[6]Curve Summary'!$A$8:$AG$161,9)</f>
        <v>27.19</v>
      </c>
      <c r="CA12" s="169" t="n">
        <f aca="false">VLOOKUP(CA$7,'[6]Curve Summary'!$A$8:$AG$161,9)</f>
        <v>27.11</v>
      </c>
      <c r="CB12" s="169" t="n">
        <f aca="false">VLOOKUP(CB$7,'[6]Curve Summary'!$A$8:$AG$161,9)</f>
        <v>28.35</v>
      </c>
      <c r="CC12" s="169" t="n">
        <f aca="false">VLOOKUP(CC$7,'[6]Curve Summary'!$A$8:$AG$161,9)</f>
        <v>22.29</v>
      </c>
      <c r="CD12" s="169" t="n">
        <f aca="false">VLOOKUP(CD$7,'[6]Curve Summary'!$A$8:$AG$161,9)</f>
        <v>22.32</v>
      </c>
      <c r="CE12" s="169" t="n">
        <f aca="false">VLOOKUP(CE$7,'[6]Curve Summary'!$A$8:$AG$161,9)</f>
        <v>22.82</v>
      </c>
      <c r="CF12" s="169" t="n">
        <f aca="false">VLOOKUP(CF$7,'[6]Curve Summary'!$A$8:$AG$161,9)</f>
        <v>20.49</v>
      </c>
      <c r="CG12" s="169" t="n">
        <f aca="false">VLOOKUP(CG$7,'[6]Curve Summary'!$A$8:$AG$161,9)</f>
        <v>21.82</v>
      </c>
      <c r="CH12" s="169" t="n">
        <f aca="false">VLOOKUP(CH$7,'[6]Curve Summary'!$A$8:$AG$161,9)</f>
        <v>27.1</v>
      </c>
      <c r="CI12" s="169" t="n">
        <f aca="false">VLOOKUP(CI$7,'[6]Curve Summary'!$A$8:$AG$161,9)</f>
        <v>37.94</v>
      </c>
      <c r="CJ12" s="169" t="n">
        <f aca="false">VLOOKUP(CJ$7,'[6]Curve Summary'!$A$8:$AG$161,9)</f>
        <v>47.46</v>
      </c>
      <c r="CK12" s="169" t="n">
        <f aca="false">VLOOKUP(CK$7,'[6]Curve Summary'!$A$8:$AG$161,9)</f>
        <v>38.82</v>
      </c>
      <c r="CL12" s="169" t="n">
        <f aca="false">VLOOKUP(CL$7,'[6]Curve Summary'!$A$8:$AG$161,9)</f>
        <v>31.42</v>
      </c>
      <c r="CM12" s="169" t="n">
        <f aca="false">VLOOKUP(CM$7,'[6]Curve Summary'!$A$8:$AG$161,9)</f>
        <v>32.32</v>
      </c>
      <c r="CN12" s="169" t="n">
        <f aca="false">VLOOKUP(CN$7,'[6]Curve Summary'!$A$8:$AG$161,9)</f>
        <v>34.84</v>
      </c>
      <c r="CO12" s="169" t="n">
        <f aca="false">VLOOKUP(CO$7,'[6]Curve Summary'!$A$8:$AG$161,9)</f>
        <v>39.52</v>
      </c>
      <c r="CP12" s="169" t="n">
        <f aca="false">VLOOKUP(CP$7,'[6]Curve Summary'!$A$8:$AG$161,9)</f>
        <v>37.86</v>
      </c>
      <c r="CQ12" s="169" t="n">
        <f aca="false">VLOOKUP(CQ$7,'[6]Curve Summary'!$A$8:$AG$161,9)</f>
        <v>37.11</v>
      </c>
      <c r="CR12" s="169" t="n">
        <f aca="false">VLOOKUP(CR$7,'[6]Curve Summary'!$A$8:$AG$161,9)</f>
        <v>32.01</v>
      </c>
      <c r="CS12" s="169" t="n">
        <f aca="false">VLOOKUP(CS$7,'[6]Curve Summary'!$A$8:$AG$161,9)</f>
        <v>32.79</v>
      </c>
      <c r="CT12" s="169" t="n">
        <f aca="false">VLOOKUP(CT$7,'[6]Curve Summary'!$A$8:$AG$161,9)</f>
        <v>39.22</v>
      </c>
      <c r="CU12" s="169" t="n">
        <f aca="false">VLOOKUP(CU$7,'[6]Curve Summary'!$A$8:$AG$161,9)</f>
        <v>52.97</v>
      </c>
      <c r="CV12" s="169" t="n">
        <f aca="false">VLOOKUP(CV$7,'[6]Curve Summary'!$A$8:$AG$161,9)</f>
        <v>64</v>
      </c>
      <c r="CW12" s="169" t="n">
        <f aca="false">VLOOKUP(CW$7,'[6]Curve Summary'!$A$8:$AG$161,9)</f>
        <v>50.62</v>
      </c>
      <c r="CX12" s="169" t="n">
        <f aca="false">VLOOKUP(CX$7,'[6]Curve Summary'!$A$8:$AG$161,9)</f>
        <v>39.67</v>
      </c>
      <c r="CY12" s="169" t="n">
        <f aca="false">VLOOKUP(CY$7,'[6]Curve Summary'!$A$8:$AG$161,9)</f>
        <v>39.54</v>
      </c>
      <c r="CZ12" s="169" t="n">
        <f aca="false">VLOOKUP(CZ$7,'[6]Curve Summary'!$A$8:$AG$161,9)</f>
        <v>41.35</v>
      </c>
      <c r="DA12" s="169" t="n">
        <f aca="false">VLOOKUP(DA$7,'[6]Curve Summary'!$A$8:$AG$161,9)</f>
        <v>39.8</v>
      </c>
      <c r="DB12" s="169" t="n">
        <f aca="false">VLOOKUP(DB$7,'[6]Curve Summary'!$A$8:$AG$161,9)</f>
        <v>38.13</v>
      </c>
      <c r="DC12" s="169" t="n">
        <f aca="false">VLOOKUP(DC$7,'[6]Curve Summary'!$A$8:$AG$161,9)</f>
        <v>37.38</v>
      </c>
      <c r="DD12" s="169" t="n">
        <f aca="false">VLOOKUP(DD$7,'[6]Curve Summary'!$A$8:$AG$161,9)</f>
        <v>32.24</v>
      </c>
      <c r="DE12" s="169" t="n">
        <f aca="false">VLOOKUP(DE$7,'[6]Curve Summary'!$A$8:$AG$161,9)</f>
        <v>33.02</v>
      </c>
      <c r="DF12" s="169" t="n">
        <f aca="false">VLOOKUP(DF$7,'[6]Curve Summary'!$A$8:$AG$161,9)</f>
        <v>39.5</v>
      </c>
      <c r="DG12" s="169" t="n">
        <f aca="false">VLOOKUP(DG$7,'[6]Curve Summary'!$A$8:$AG$161,9)</f>
        <v>53.35</v>
      </c>
      <c r="DH12" s="169" t="n">
        <f aca="false">VLOOKUP(DH$7,'[6]Curve Summary'!$A$8:$AG$161,9)</f>
        <v>64.45</v>
      </c>
      <c r="DI12" s="169" t="n">
        <f aca="false">VLOOKUP(DI$7,'[6]Curve Summary'!$A$8:$AG$161,9)</f>
        <v>50.98</v>
      </c>
      <c r="DJ12" s="169" t="n">
        <f aca="false">VLOOKUP(DJ$7,'[6]Curve Summary'!$A$8:$AG$161,9)</f>
        <v>39.95</v>
      </c>
      <c r="DK12" s="169" t="n">
        <f aca="false">VLOOKUP(DK$7,'[6]Curve Summary'!$A$8:$AG$161,9)</f>
        <v>39.82</v>
      </c>
      <c r="DL12" s="169" t="n">
        <f aca="false">VLOOKUP(DL$7,'[6]Curve Summary'!$A$8:$AG$161,9)</f>
        <v>41.65</v>
      </c>
      <c r="DM12" s="169" t="n">
        <f aca="false">VLOOKUP(DM$7,'[6]Curve Summary'!$A$8:$AG$161,9)</f>
        <v>40.09</v>
      </c>
      <c r="DN12" s="169" t="n">
        <f aca="false">VLOOKUP(DN$7,'[6]Curve Summary'!$A$8:$AG$161,9)</f>
        <v>38.4</v>
      </c>
      <c r="DO12" s="169" t="n">
        <f aca="false">VLOOKUP(DO$7,'[6]Curve Summary'!$A$8:$AG$161,9)</f>
        <v>37.64</v>
      </c>
      <c r="DP12" s="169" t="n">
        <f aca="false">VLOOKUP(DP$7,'[6]Curve Summary'!$A$8:$AG$161,9)</f>
        <v>32.47</v>
      </c>
      <c r="DQ12" s="169" t="n">
        <f aca="false">VLOOKUP(DQ$7,'[6]Curve Summary'!$A$8:$AG$161,9)</f>
        <v>33.26</v>
      </c>
      <c r="DR12" s="169" t="n">
        <f aca="false">VLOOKUP(DR$7,'[6]Curve Summary'!$A$8:$AG$161,9)</f>
        <v>39.78</v>
      </c>
      <c r="DS12" s="169" t="n">
        <f aca="false">VLOOKUP(DS$7,'[6]Curve Summary'!$A$8:$AG$161,9)</f>
        <v>53.72</v>
      </c>
      <c r="DT12" s="169" t="n">
        <f aca="false">VLOOKUP(DT$7,'[6]Curve Summary'!$A$8:$AG$161,9)</f>
        <v>64.91</v>
      </c>
      <c r="DU12" s="169" t="n">
        <f aca="false">VLOOKUP(DU$7,'[6]Curve Summary'!$A$8:$AG$161,9)</f>
        <v>51.34</v>
      </c>
      <c r="DV12" s="169" t="n">
        <f aca="false">VLOOKUP(DV$7,'[6]Curve Summary'!$A$8:$AG$161,9)</f>
        <v>40.23</v>
      </c>
      <c r="DW12" s="169" t="n">
        <f aca="false">VLOOKUP(DW$7,'[6]Curve Summary'!$A$8:$AG$161,9)</f>
        <v>40.11</v>
      </c>
      <c r="DX12" s="169" t="n">
        <f aca="false">VLOOKUP(DX$7,'[6]Curve Summary'!$A$8:$AG$161,9)</f>
        <v>41.94</v>
      </c>
      <c r="DY12" s="169" t="n">
        <f aca="false">VLOOKUP(DY$7,'[6]Curve Summary'!$A$8:$AG$161,9)</f>
        <v>40.37</v>
      </c>
      <c r="DZ12" s="169" t="n">
        <f aca="false">VLOOKUP(DZ$7,'[6]Curve Summary'!$A$8:$AG$161,9)</f>
        <v>38.67</v>
      </c>
      <c r="EA12" s="169" t="n">
        <f aca="false">VLOOKUP(EA$7,'[6]Curve Summary'!$A$8:$AG$161,9)</f>
        <v>37.91</v>
      </c>
      <c r="EB12" s="169" t="n">
        <f aca="false">VLOOKUP(EB$7,'[6]Curve Summary'!$A$8:$AG$161,9)</f>
        <v>32.69</v>
      </c>
      <c r="EC12" s="169" t="n">
        <f aca="false">VLOOKUP(EC$7,'[6]Curve Summary'!$A$8:$AG$161,9)</f>
        <v>33.49</v>
      </c>
      <c r="ED12" s="169" t="n">
        <f aca="false">VLOOKUP(ED$7,'[6]Curve Summary'!$A$8:$AG$161,9)</f>
        <v>40.06</v>
      </c>
      <c r="EE12" s="169" t="n">
        <f aca="false">VLOOKUP(EE$7,'[6]Curve Summary'!$A$8:$AG$161,9)</f>
        <v>54.1</v>
      </c>
      <c r="EF12" s="169" t="n">
        <f aca="false">VLOOKUP(EF$7,'[6]Curve Summary'!$A$8:$AG$161,9)</f>
        <v>65.36</v>
      </c>
      <c r="EG12" s="169" t="n">
        <f aca="false">VLOOKUP(EG$7,'[6]Curve Summary'!$A$8:$AG$161,9)</f>
        <v>51.7</v>
      </c>
      <c r="EH12" s="169" t="n">
        <f aca="false">VLOOKUP(EH$7,'[6]Curve Summary'!$A$8:$AG$161,9)</f>
        <v>40.52</v>
      </c>
      <c r="EI12" s="169" t="n">
        <f aca="false">VLOOKUP(EI$7,'[6]Curve Summary'!$A$8:$AG$161,9)</f>
        <v>40.39</v>
      </c>
      <c r="EJ12" s="169" t="n">
        <f aca="false">VLOOKUP(EJ$7,'[6]Curve Summary'!$A$8:$AG$161,9)</f>
        <v>42.24</v>
      </c>
    </row>
    <row r="13" customFormat="false" ht="13.7" hidden="false" customHeight="true" outlineLevel="0" collapsed="false">
      <c r="A13" s="164" t="s">
        <v>78</v>
      </c>
      <c r="B13" s="165" t="s">
        <v>181</v>
      </c>
      <c r="C13" s="159" t="n">
        <f aca="false">'[6]Power Desk Daily Price'!$AC13</f>
        <v>34.15</v>
      </c>
      <c r="D13" s="159" t="n">
        <f aca="true">IF(ISERROR((AVERAGE(OFFSET('[6]Curve Summary'!$F$6,5,0,21,1))*21+4*'[6]Curve Summary Backup'!$F$38)/25),'[6]Curve Summary Backup'!$F$38,(AVERAGE(OFFSET('[6]Curve Summary'!$F$6,5,0,21,1))*21+4*'[6]Curve Summary Backup'!$F$38)/25)</f>
        <v>34.1</v>
      </c>
      <c r="E13" s="159" t="n">
        <f aca="false">VLOOKUP(E$7,'[6]Curve Summary'!$A$7:$AG$59,6)</f>
        <v>38.5</v>
      </c>
      <c r="F13" s="166" t="n">
        <f aca="false">(C13*C$5+D13*D$5+E13*E$5)/(SUM(C$5:E$5))</f>
        <v>36.1034090909091</v>
      </c>
      <c r="G13" s="159" t="n">
        <f aca="false">AVERAGE(H13:I13)</f>
        <v>38.25</v>
      </c>
      <c r="H13" s="159" t="n">
        <f aca="false">AG13</f>
        <v>39.25</v>
      </c>
      <c r="I13" s="159" t="n">
        <f aca="false">AH13</f>
        <v>37.25</v>
      </c>
      <c r="J13" s="159" t="n">
        <f aca="false">AVERAGE(K13:L13)</f>
        <v>35.25</v>
      </c>
      <c r="K13" s="159" t="n">
        <f aca="false">AI13</f>
        <v>36</v>
      </c>
      <c r="L13" s="159" t="n">
        <f aca="false">AJ13</f>
        <v>34.5</v>
      </c>
      <c r="M13" s="159" t="n">
        <f aca="false">AK13</f>
        <v>36</v>
      </c>
      <c r="N13" s="159" t="n">
        <f aca="false">AL13</f>
        <v>42</v>
      </c>
      <c r="O13" s="159" t="n">
        <f aca="false">AVERAGE(P13:Q13)</f>
        <v>53.25</v>
      </c>
      <c r="P13" s="159" t="n">
        <f aca="false">AM13</f>
        <v>49.25</v>
      </c>
      <c r="Q13" s="159" t="n">
        <f aca="false">AN13</f>
        <v>57.25</v>
      </c>
      <c r="R13" s="159" t="n">
        <f aca="false">AO13</f>
        <v>48.75</v>
      </c>
      <c r="S13" s="159" t="n">
        <f aca="false">AVERAGE(T13:V13)</f>
        <v>41</v>
      </c>
      <c r="T13" s="159" t="n">
        <f aca="false">AP13</f>
        <v>41</v>
      </c>
      <c r="U13" s="159" t="n">
        <f aca="false">AQ13</f>
        <v>40</v>
      </c>
      <c r="V13" s="159" t="n">
        <f aca="false">AR13</f>
        <v>42</v>
      </c>
      <c r="W13" s="166" t="n">
        <f aca="false">SUM(AG32:AR32)/SUM($AG$5:$AR$5)</f>
        <v>41.9549019607843</v>
      </c>
      <c r="X13" s="159" t="n">
        <f aca="false">SUM(AS32:BD32)/SUM($AS$5:$BD$5)</f>
        <v>44.7696078431373</v>
      </c>
      <c r="Y13" s="159" t="n">
        <f aca="false">SUM(BE32:BR32)/SUM($BE$5:$BR$5)</f>
        <v>44.5946979865772</v>
      </c>
      <c r="Z13" s="159" t="n">
        <f aca="false">SUM(BQ32:CB32)/SUM($BQ$5:$CB$5)</f>
        <v>45.266431372549</v>
      </c>
      <c r="AA13" s="159" t="n">
        <f aca="false">SUM(CC32:DX32)/SUM($CC$5:$DX$5)</f>
        <v>45.7288823529412</v>
      </c>
      <c r="AB13" s="167" t="n">
        <f aca="false">SUM(DY32:EJ32)/SUM($DY$5:$EJ$5)</f>
        <v>46.2274609375</v>
      </c>
      <c r="AC13" s="168" t="n">
        <f aca="false">(C13*C$5+D13*D$5+E13*E$5+SUM(AG32:EJ32))/(SUM(C$5:E$5)+SUM($AG$5:$EJ$5))</f>
        <v>44.9585183603758</v>
      </c>
      <c r="AD13" s="162"/>
      <c r="AE13" s="162"/>
      <c r="AF13" s="163"/>
      <c r="AG13" s="169" t="n">
        <f aca="false">VLOOKUP(AG$7,'[6]Curve Summary'!$A$9:$AG$161,6)</f>
        <v>39.25</v>
      </c>
      <c r="AH13" s="169" t="n">
        <f aca="false">VLOOKUP(AH$7,'[6]Curve Summary'!$A$9:$AG$161,6)</f>
        <v>37.25</v>
      </c>
      <c r="AI13" s="169" t="n">
        <f aca="false">VLOOKUP(AI$7,'[6]Curve Summary'!$A$9:$AG$161,6)</f>
        <v>36</v>
      </c>
      <c r="AJ13" s="169" t="n">
        <f aca="false">VLOOKUP(AJ$7,'[6]Curve Summary'!$A$9:$AG$161,6)</f>
        <v>34.5</v>
      </c>
      <c r="AK13" s="169" t="n">
        <f aca="false">VLOOKUP(AK$7,'[6]Curve Summary'!$A$9:$AG$161,6)</f>
        <v>36</v>
      </c>
      <c r="AL13" s="169" t="n">
        <f aca="false">VLOOKUP(AL$7,'[6]Curve Summary'!$A$9:$AG$161,6)</f>
        <v>42</v>
      </c>
      <c r="AM13" s="169" t="n">
        <f aca="false">VLOOKUP(AM$7,'[6]Curve Summary'!$A$9:$AG$161,6)</f>
        <v>49.25</v>
      </c>
      <c r="AN13" s="169" t="n">
        <f aca="false">VLOOKUP(AN$7,'[6]Curve Summary'!$A$9:$AG$161,6)</f>
        <v>57.25</v>
      </c>
      <c r="AO13" s="169" t="n">
        <f aca="false">VLOOKUP(AO$7,'[6]Curve Summary'!$A$9:$AG$161,6)</f>
        <v>48.75</v>
      </c>
      <c r="AP13" s="169" t="n">
        <f aca="false">VLOOKUP(AP$7,'[6]Curve Summary'!$A$9:$AG$161,6)</f>
        <v>41</v>
      </c>
      <c r="AQ13" s="169" t="n">
        <f aca="false">VLOOKUP(AQ$7,'[6]Curve Summary'!$A$9:$AG$161,6)</f>
        <v>40</v>
      </c>
      <c r="AR13" s="169" t="n">
        <f aca="false">VLOOKUP(AR$7,'[6]Curve Summary'!$A$9:$AG$161,6)</f>
        <v>42</v>
      </c>
      <c r="AS13" s="169" t="n">
        <f aca="false">VLOOKUP(AS$7,'[6]Curve Summary'!$A$9:$AG$161,6)</f>
        <v>42.25</v>
      </c>
      <c r="AT13" s="169" t="n">
        <f aca="false">VLOOKUP(AT$7,'[6]Curve Summary'!$A$9:$AG$161,6)</f>
        <v>40.75</v>
      </c>
      <c r="AU13" s="169" t="n">
        <f aca="false">VLOOKUP(AU$7,'[6]Curve Summary'!$A$9:$AG$161,6)</f>
        <v>40</v>
      </c>
      <c r="AV13" s="169" t="n">
        <f aca="false">VLOOKUP(AV$7,'[6]Curve Summary'!$A$9:$AG$161,6)</f>
        <v>38.25</v>
      </c>
      <c r="AW13" s="169" t="n">
        <f aca="false">VLOOKUP(AW$7,'[6]Curve Summary'!$A$9:$AG$161,6)</f>
        <v>39</v>
      </c>
      <c r="AX13" s="169" t="n">
        <f aca="false">VLOOKUP(AX$7,'[6]Curve Summary'!$A$9:$AG$161,6)</f>
        <v>43.5</v>
      </c>
      <c r="AY13" s="169" t="n">
        <f aca="false">VLOOKUP(AY$7,'[6]Curve Summary'!$A$9:$AG$161,6)</f>
        <v>57</v>
      </c>
      <c r="AZ13" s="169" t="n">
        <f aca="false">VLOOKUP(AZ$7,'[6]Curve Summary'!$A$9:$AG$161,6)</f>
        <v>62.75</v>
      </c>
      <c r="BA13" s="169" t="n">
        <f aca="false">VLOOKUP(BA$7,'[6]Curve Summary'!$A$9:$AG$161,6)</f>
        <v>49.75</v>
      </c>
      <c r="BB13" s="169" t="n">
        <f aca="false">VLOOKUP(BB$7,'[6]Curve Summary'!$A$9:$AG$161,6)</f>
        <v>41</v>
      </c>
      <c r="BC13" s="169" t="n">
        <f aca="false">VLOOKUP(BC$7,'[6]Curve Summary'!$A$9:$AG$161,6)</f>
        <v>40.75</v>
      </c>
      <c r="BD13" s="169" t="n">
        <f aca="false">VLOOKUP(BD$7,'[6]Curve Summary'!$A$9:$AG$161,6)</f>
        <v>42</v>
      </c>
      <c r="BE13" s="169" t="n">
        <f aca="false">VLOOKUP(BE$7,'[6]Curve Summary'!$A$9:$AG$161,6)</f>
        <v>42.51</v>
      </c>
      <c r="BF13" s="169" t="n">
        <f aca="false">VLOOKUP(BF$7,'[6]Curve Summary'!$A$9:$AG$161,6)</f>
        <v>40.99</v>
      </c>
      <c r="BG13" s="169" t="n">
        <f aca="false">VLOOKUP(BG$7,'[6]Curve Summary'!$A$9:$AG$161,6)</f>
        <v>40.23</v>
      </c>
      <c r="BH13" s="169" t="n">
        <f aca="false">VLOOKUP(BH$7,'[6]Curve Summary'!$A$9:$AG$161,6)</f>
        <v>38.47</v>
      </c>
      <c r="BI13" s="169" t="n">
        <f aca="false">VLOOKUP(BI$7,'[6]Curve Summary'!$A$9:$AG$161,6)</f>
        <v>39.22</v>
      </c>
      <c r="BJ13" s="169" t="n">
        <f aca="false">VLOOKUP(BJ$7,'[6]Curve Summary'!$A$9:$AG$161,6)</f>
        <v>43.74</v>
      </c>
      <c r="BK13" s="169" t="n">
        <f aca="false">VLOOKUP(BK$7,'[6]Curve Summary'!$A$9:$AG$161,6)</f>
        <v>57.31</v>
      </c>
      <c r="BL13" s="169" t="n">
        <f aca="false">VLOOKUP(BL$7,'[6]Curve Summary'!$A$9:$AG$161,6)</f>
        <v>63.09</v>
      </c>
      <c r="BM13" s="169" t="n">
        <f aca="false">VLOOKUP(BM$7,'[6]Curve Summary'!$A$9:$AG$161,6)</f>
        <v>50.01</v>
      </c>
      <c r="BN13" s="169" t="n">
        <f aca="false">VLOOKUP(BN$7,'[6]Curve Summary'!$A$9:$AG$161,6)</f>
        <v>41.21</v>
      </c>
      <c r="BO13" s="169" t="n">
        <f aca="false">VLOOKUP(BO$7,'[6]Curve Summary'!$A$9:$AG$161,6)</f>
        <v>40.96</v>
      </c>
      <c r="BP13" s="169" t="n">
        <f aca="false">VLOOKUP(BP$7,'[6]Curve Summary'!$A$9:$AG$161,6)</f>
        <v>42.21</v>
      </c>
      <c r="BQ13" s="169" t="n">
        <f aca="false">VLOOKUP(BQ$7,'[6]Curve Summary'!$A$9:$AG$161,6)</f>
        <v>42.7</v>
      </c>
      <c r="BR13" s="169" t="n">
        <f aca="false">VLOOKUP(BR$7,'[6]Curve Summary'!$A$9:$AG$161,6)</f>
        <v>41.18</v>
      </c>
      <c r="BS13" s="169" t="n">
        <f aca="false">VLOOKUP(BS$7,'[6]Curve Summary'!$A$9:$AG$161,6)</f>
        <v>40.41</v>
      </c>
      <c r="BT13" s="169" t="n">
        <f aca="false">VLOOKUP(BT$7,'[6]Curve Summary'!$A$9:$AG$161,6)</f>
        <v>38.64</v>
      </c>
      <c r="BU13" s="169" t="n">
        <f aca="false">VLOOKUP(BU$7,'[6]Curve Summary'!$A$9:$AG$161,6)</f>
        <v>39.4</v>
      </c>
      <c r="BV13" s="169" t="n">
        <f aca="false">VLOOKUP(BV$7,'[6]Curve Summary'!$A$9:$AG$161,6)</f>
        <v>43.94</v>
      </c>
      <c r="BW13" s="169" t="n">
        <f aca="false">VLOOKUP(BW$7,'[6]Curve Summary'!$A$9:$AG$161,6)</f>
        <v>57.57</v>
      </c>
      <c r="BX13" s="169" t="n">
        <f aca="false">VLOOKUP(BX$7,'[6]Curve Summary'!$A$9:$AG$161,6)</f>
        <v>63.37</v>
      </c>
      <c r="BY13" s="169" t="n">
        <f aca="false">VLOOKUP(BY$7,'[6]Curve Summary'!$A$9:$AG$161,6)</f>
        <v>50.24</v>
      </c>
      <c r="BZ13" s="169" t="n">
        <f aca="false">VLOOKUP(BZ$7,'[6]Curve Summary'!$A$9:$AG$161,6)</f>
        <v>41.4</v>
      </c>
      <c r="CA13" s="169" t="n">
        <f aca="false">VLOOKUP(CA$7,'[6]Curve Summary'!$A$9:$AG$161,6)</f>
        <v>41.14</v>
      </c>
      <c r="CB13" s="169" t="n">
        <f aca="false">VLOOKUP(CB$7,'[6]Curve Summary'!$A$9:$AG$161,6)</f>
        <v>42.4</v>
      </c>
      <c r="CC13" s="169" t="n">
        <f aca="false">VLOOKUP(CC$7,'[6]Curve Summary'!$A$9:$AG$161,6)</f>
        <v>42.88</v>
      </c>
      <c r="CD13" s="169" t="n">
        <f aca="false">VLOOKUP(CD$7,'[6]Curve Summary'!$A$9:$AG$161,6)</f>
        <v>41.36</v>
      </c>
      <c r="CE13" s="169" t="n">
        <f aca="false">VLOOKUP(CE$7,'[6]Curve Summary'!$A$9:$AG$161,6)</f>
        <v>40.59</v>
      </c>
      <c r="CF13" s="169" t="n">
        <f aca="false">VLOOKUP(CF$7,'[6]Curve Summary'!$A$9:$AG$161,6)</f>
        <v>38.81</v>
      </c>
      <c r="CG13" s="169" t="n">
        <f aca="false">VLOOKUP(CG$7,'[6]Curve Summary'!$A$9:$AG$161,6)</f>
        <v>39.57</v>
      </c>
      <c r="CH13" s="169" t="n">
        <f aca="false">VLOOKUP(CH$7,'[6]Curve Summary'!$A$9:$AG$161,6)</f>
        <v>44.13</v>
      </c>
      <c r="CI13" s="169" t="n">
        <f aca="false">VLOOKUP(CI$7,'[6]Curve Summary'!$A$9:$AG$161,6)</f>
        <v>57.82</v>
      </c>
      <c r="CJ13" s="169" t="n">
        <f aca="false">VLOOKUP(CJ$7,'[6]Curve Summary'!$A$9:$AG$161,6)</f>
        <v>63.65</v>
      </c>
      <c r="CK13" s="169" t="n">
        <f aca="false">VLOOKUP(CK$7,'[6]Curve Summary'!$A$9:$AG$161,6)</f>
        <v>50.46</v>
      </c>
      <c r="CL13" s="169" t="n">
        <f aca="false">VLOOKUP(CL$7,'[6]Curve Summary'!$A$9:$AG$161,6)</f>
        <v>41.58</v>
      </c>
      <c r="CM13" s="169" t="n">
        <f aca="false">VLOOKUP(CM$7,'[6]Curve Summary'!$A$9:$AG$161,6)</f>
        <v>41.32</v>
      </c>
      <c r="CN13" s="169" t="n">
        <f aca="false">VLOOKUP(CN$7,'[6]Curve Summary'!$A$9:$AG$161,6)</f>
        <v>42.58</v>
      </c>
      <c r="CO13" s="169" t="n">
        <f aca="false">VLOOKUP(CO$7,'[6]Curve Summary'!$A$9:$AG$161,6)</f>
        <v>43.07</v>
      </c>
      <c r="CP13" s="169" t="n">
        <f aca="false">VLOOKUP(CP$7,'[6]Curve Summary'!$A$9:$AG$161,6)</f>
        <v>41.54</v>
      </c>
      <c r="CQ13" s="169" t="n">
        <f aca="false">VLOOKUP(CQ$7,'[6]Curve Summary'!$A$9:$AG$161,6)</f>
        <v>40.77</v>
      </c>
      <c r="CR13" s="169" t="n">
        <f aca="false">VLOOKUP(CR$7,'[6]Curve Summary'!$A$9:$AG$161,6)</f>
        <v>38.98</v>
      </c>
      <c r="CS13" s="169" t="n">
        <f aca="false">VLOOKUP(CS$7,'[6]Curve Summary'!$A$9:$AG$161,6)</f>
        <v>39.74</v>
      </c>
      <c r="CT13" s="169" t="n">
        <f aca="false">VLOOKUP(CT$7,'[6]Curve Summary'!$A$9:$AG$161,6)</f>
        <v>44.33</v>
      </c>
      <c r="CU13" s="169" t="n">
        <f aca="false">VLOOKUP(CU$7,'[6]Curve Summary'!$A$9:$AG$161,6)</f>
        <v>58.08</v>
      </c>
      <c r="CV13" s="169" t="n">
        <f aca="false">VLOOKUP(CV$7,'[6]Curve Summary'!$A$9:$AG$161,6)</f>
        <v>63.93</v>
      </c>
      <c r="CW13" s="169" t="n">
        <f aca="false">VLOOKUP(CW$7,'[6]Curve Summary'!$A$9:$AG$161,6)</f>
        <v>50.68</v>
      </c>
      <c r="CX13" s="169" t="n">
        <f aca="false">VLOOKUP(CX$7,'[6]Curve Summary'!$A$9:$AG$161,6)</f>
        <v>41.76</v>
      </c>
      <c r="CY13" s="169" t="n">
        <f aca="false">VLOOKUP(CY$7,'[6]Curve Summary'!$A$9:$AG$161,6)</f>
        <v>41.5</v>
      </c>
      <c r="CZ13" s="169" t="n">
        <f aca="false">VLOOKUP(CZ$7,'[6]Curve Summary'!$A$9:$AG$161,6)</f>
        <v>42.77</v>
      </c>
      <c r="DA13" s="169" t="n">
        <f aca="false">VLOOKUP(DA$7,'[6]Curve Summary'!$A$9:$AG$161,6)</f>
        <v>43.26</v>
      </c>
      <c r="DB13" s="169" t="n">
        <f aca="false">VLOOKUP(DB$7,'[6]Curve Summary'!$A$9:$AG$161,6)</f>
        <v>41.72</v>
      </c>
      <c r="DC13" s="169" t="n">
        <f aca="false">VLOOKUP(DC$7,'[6]Curve Summary'!$A$9:$AG$161,6)</f>
        <v>40.95</v>
      </c>
      <c r="DD13" s="169" t="n">
        <f aca="false">VLOOKUP(DD$7,'[6]Curve Summary'!$A$9:$AG$161,6)</f>
        <v>39.16</v>
      </c>
      <c r="DE13" s="169" t="n">
        <f aca="false">VLOOKUP(DE$7,'[6]Curve Summary'!$A$9:$AG$161,6)</f>
        <v>39.92</v>
      </c>
      <c r="DF13" s="169" t="n">
        <f aca="false">VLOOKUP(DF$7,'[6]Curve Summary'!$A$9:$AG$161,6)</f>
        <v>44.52</v>
      </c>
      <c r="DG13" s="169" t="n">
        <f aca="false">VLOOKUP(DG$7,'[6]Curve Summary'!$A$9:$AG$161,6)</f>
        <v>58.33</v>
      </c>
      <c r="DH13" s="169" t="n">
        <f aca="false">VLOOKUP(DH$7,'[6]Curve Summary'!$A$9:$AG$161,6)</f>
        <v>64.21</v>
      </c>
      <c r="DI13" s="169" t="n">
        <f aca="false">VLOOKUP(DI$7,'[6]Curve Summary'!$A$9:$AG$161,6)</f>
        <v>50.9</v>
      </c>
      <c r="DJ13" s="169" t="n">
        <f aca="false">VLOOKUP(DJ$7,'[6]Curve Summary'!$A$9:$AG$161,6)</f>
        <v>41.94</v>
      </c>
      <c r="DK13" s="169" t="n">
        <f aca="false">VLOOKUP(DK$7,'[6]Curve Summary'!$A$9:$AG$161,6)</f>
        <v>41.68</v>
      </c>
      <c r="DL13" s="169" t="n">
        <f aca="false">VLOOKUP(DL$7,'[6]Curve Summary'!$A$9:$AG$161,6)</f>
        <v>42.96</v>
      </c>
      <c r="DM13" s="169" t="n">
        <f aca="false">VLOOKUP(DM$7,'[6]Curve Summary'!$A$9:$AG$161,6)</f>
        <v>43.45</v>
      </c>
      <c r="DN13" s="169" t="n">
        <f aca="false">VLOOKUP(DN$7,'[6]Curve Summary'!$A$9:$AG$161,6)</f>
        <v>41.91</v>
      </c>
      <c r="DO13" s="169" t="n">
        <f aca="false">VLOOKUP(DO$7,'[6]Curve Summary'!$A$9:$AG$161,6)</f>
        <v>41.13</v>
      </c>
      <c r="DP13" s="169" t="n">
        <f aca="false">VLOOKUP(DP$7,'[6]Curve Summary'!$A$9:$AG$161,6)</f>
        <v>39.33</v>
      </c>
      <c r="DQ13" s="169" t="n">
        <f aca="false">VLOOKUP(DQ$7,'[6]Curve Summary'!$A$9:$AG$161,6)</f>
        <v>40.09</v>
      </c>
      <c r="DR13" s="169" t="n">
        <f aca="false">VLOOKUP(DR$7,'[6]Curve Summary'!$A$9:$AG$161,6)</f>
        <v>44.72</v>
      </c>
      <c r="DS13" s="169" t="n">
        <f aca="false">VLOOKUP(DS$7,'[6]Curve Summary'!$A$9:$AG$161,6)</f>
        <v>58.59</v>
      </c>
      <c r="DT13" s="169" t="n">
        <f aca="false">VLOOKUP(DT$7,'[6]Curve Summary'!$A$9:$AG$161,6)</f>
        <v>64.49</v>
      </c>
      <c r="DU13" s="169" t="n">
        <f aca="false">VLOOKUP(DU$7,'[6]Curve Summary'!$A$9:$AG$161,6)</f>
        <v>51.12</v>
      </c>
      <c r="DV13" s="169" t="n">
        <f aca="false">VLOOKUP(DV$7,'[6]Curve Summary'!$A$9:$AG$161,6)</f>
        <v>42.13</v>
      </c>
      <c r="DW13" s="169" t="n">
        <f aca="false">VLOOKUP(DW$7,'[6]Curve Summary'!$A$9:$AG$161,6)</f>
        <v>41.87</v>
      </c>
      <c r="DX13" s="169" t="n">
        <f aca="false">VLOOKUP(DX$7,'[6]Curve Summary'!$A$9:$AG$161,6)</f>
        <v>43.15</v>
      </c>
      <c r="DY13" s="169" t="n">
        <f aca="false">VLOOKUP(DY$7,'[6]Curve Summary'!$A$9:$AG$161,6)</f>
        <v>43.64</v>
      </c>
      <c r="DZ13" s="169" t="n">
        <f aca="false">VLOOKUP(DZ$7,'[6]Curve Summary'!$A$9:$AG$161,6)</f>
        <v>42.09</v>
      </c>
      <c r="EA13" s="169" t="n">
        <f aca="false">VLOOKUP(EA$7,'[6]Curve Summary'!$A$9:$AG$161,6)</f>
        <v>41.31</v>
      </c>
      <c r="EB13" s="169" t="n">
        <f aca="false">VLOOKUP(EB$7,'[6]Curve Summary'!$A$9:$AG$161,6)</f>
        <v>39.5</v>
      </c>
      <c r="EC13" s="169" t="n">
        <f aca="false">VLOOKUP(EC$7,'[6]Curve Summary'!$A$9:$AG$161,6)</f>
        <v>40.27</v>
      </c>
      <c r="ED13" s="169" t="n">
        <f aca="false">VLOOKUP(ED$7,'[6]Curve Summary'!$A$9:$AG$161,6)</f>
        <v>44.91</v>
      </c>
      <c r="EE13" s="169" t="n">
        <f aca="false">VLOOKUP(EE$7,'[6]Curve Summary'!$A$9:$AG$161,6)</f>
        <v>58.84</v>
      </c>
      <c r="EF13" s="169" t="n">
        <f aca="false">VLOOKUP(EF$7,'[6]Curve Summary'!$A$9:$AG$161,6)</f>
        <v>64.77</v>
      </c>
      <c r="EG13" s="169" t="n">
        <f aca="false">VLOOKUP(EG$7,'[6]Curve Summary'!$A$9:$AG$161,6)</f>
        <v>51.35</v>
      </c>
      <c r="EH13" s="169" t="n">
        <f aca="false">VLOOKUP(EH$7,'[6]Curve Summary'!$A$9:$AG$161,6)</f>
        <v>42.31</v>
      </c>
      <c r="EI13" s="169" t="n">
        <f aca="false">VLOOKUP(EI$7,'[6]Curve Summary'!$A$9:$AG$161,6)</f>
        <v>42.05</v>
      </c>
      <c r="EJ13" s="169" t="n">
        <f aca="false">VLOOKUP(EJ$7,'[6]Curve Summary'!$A$9:$AG$161,6)</f>
        <v>43.33</v>
      </c>
    </row>
    <row r="14" customFormat="false" ht="13.7" hidden="false" customHeight="true" outlineLevel="0" collapsed="false">
      <c r="A14" s="164" t="s">
        <v>182</v>
      </c>
      <c r="B14" s="165" t="s">
        <v>181</v>
      </c>
      <c r="C14" s="159" t="n">
        <f aca="false">'[6]Power Desk Daily Price'!$AC14</f>
        <v>34.3333333333333</v>
      </c>
      <c r="D14" s="159" t="n">
        <f aca="true">IF(ISERROR((AVERAGE(OFFSET('[6]Curve Summary'!$B$6,5,0,21,1))*21+4*'[6]Curve Summary Backup'!$B$38)/25),'[6]Curve Summary Backup'!$B$38,(AVERAGE(OFFSET('[6]Curve Summary'!$B$6,5,0,21,1))*21+4*'[6]Curve Summary Backup'!$B$38)/25)</f>
        <v>32.75</v>
      </c>
      <c r="E14" s="159" t="n">
        <f aca="false">VLOOKUP(E$7,'[6]Curve Summary'!$A$7:$AG$59,2)</f>
        <v>36.5</v>
      </c>
      <c r="F14" s="166" t="n">
        <f aca="false">(C14*C$5+D14*D$5+E14*E$5)/(SUM(C$5:E$5))</f>
        <v>34.5625</v>
      </c>
      <c r="G14" s="159" t="n">
        <f aca="false">AVERAGE(H14:I14)</f>
        <v>36.125</v>
      </c>
      <c r="H14" s="159" t="n">
        <f aca="false">AG14</f>
        <v>36.75</v>
      </c>
      <c r="I14" s="159" t="n">
        <f aca="false">AH14</f>
        <v>35.5</v>
      </c>
      <c r="J14" s="159" t="n">
        <f aca="false">AVERAGE(K14:L14)</f>
        <v>33.75</v>
      </c>
      <c r="K14" s="159" t="n">
        <f aca="false">AI14</f>
        <v>35</v>
      </c>
      <c r="L14" s="159" t="n">
        <f aca="false">AJ14</f>
        <v>32.5</v>
      </c>
      <c r="M14" s="159" t="n">
        <f aca="false">AK14</f>
        <v>37.5</v>
      </c>
      <c r="N14" s="159" t="n">
        <f aca="false">AL14</f>
        <v>45</v>
      </c>
      <c r="O14" s="159" t="n">
        <f aca="false">AVERAGE(P14:Q14)</f>
        <v>58.5</v>
      </c>
      <c r="P14" s="159" t="n">
        <f aca="false">AM14</f>
        <v>53.5</v>
      </c>
      <c r="Q14" s="159" t="n">
        <f aca="false">AN14</f>
        <v>63.5</v>
      </c>
      <c r="R14" s="159" t="n">
        <f aca="false">AO14</f>
        <v>51</v>
      </c>
      <c r="S14" s="159" t="n">
        <f aca="false">AVERAGE(T14:V14)</f>
        <v>37.3333333333333</v>
      </c>
      <c r="T14" s="159" t="n">
        <f aca="false">AP14</f>
        <v>38.5</v>
      </c>
      <c r="U14" s="159" t="n">
        <f aca="false">AQ14</f>
        <v>36.5</v>
      </c>
      <c r="V14" s="159" t="n">
        <f aca="false">AR14</f>
        <v>37</v>
      </c>
      <c r="W14" s="166" t="n">
        <f aca="false">SUM(AG33:AR33)/SUM($AG$5:$AR$5)</f>
        <v>41.8823529411765</v>
      </c>
      <c r="X14" s="159" t="n">
        <f aca="false">SUM(AS33:BD33)/SUM($AS$5:$BD$5)</f>
        <v>42.3823529411765</v>
      </c>
      <c r="Y14" s="159" t="n">
        <f aca="false">SUM(BE33:BR33)/SUM($BE$5:$BR$5)</f>
        <v>42.0404362416107</v>
      </c>
      <c r="Z14" s="159" t="n">
        <f aca="false">SUM(BQ33:CB33)/SUM($BQ$5:$CB$5)</f>
        <v>43.064</v>
      </c>
      <c r="AA14" s="159" t="n">
        <f aca="false">SUM(CC33:DX33)/SUM($CC$5:$DX$5)</f>
        <v>43.7549411764706</v>
      </c>
      <c r="AB14" s="167" t="n">
        <f aca="false">SUM(DY33:EJ33)/SUM($DY$5:$EJ$5)</f>
        <v>44.51140625</v>
      </c>
      <c r="AC14" s="168" t="n">
        <f aca="false">(C14*C$5+D14*D$5+E14*E$5+SUM(AG33:EJ33))/(SUM(C$5:E$5)+SUM($AG$5:$EJ$5))</f>
        <v>43.1196498719044</v>
      </c>
      <c r="AD14" s="162"/>
      <c r="AE14" s="162"/>
      <c r="AF14" s="163"/>
      <c r="AG14" s="169" t="n">
        <f aca="false">VLOOKUP(AG$7,'[6]Curve Summary'!$A$9:$AG$161,2)</f>
        <v>36.75</v>
      </c>
      <c r="AH14" s="169" t="n">
        <f aca="false">VLOOKUP(AH$7,'[6]Curve Summary'!$A$9:$AG$161,2)</f>
        <v>35.5</v>
      </c>
      <c r="AI14" s="169" t="n">
        <f aca="false">VLOOKUP(AI$7,'[6]Curve Summary'!$A$9:$AG$161,2)</f>
        <v>35</v>
      </c>
      <c r="AJ14" s="169" t="n">
        <f aca="false">VLOOKUP(AJ$7,'[6]Curve Summary'!$A$9:$AG$161,2)</f>
        <v>32.5</v>
      </c>
      <c r="AK14" s="169" t="n">
        <f aca="false">VLOOKUP(AK$7,'[6]Curve Summary'!$A$9:$AG$161,2)</f>
        <v>37.5</v>
      </c>
      <c r="AL14" s="169" t="n">
        <f aca="false">VLOOKUP(AL$7,'[6]Curve Summary'!$A$9:$AG$161,2)</f>
        <v>45</v>
      </c>
      <c r="AM14" s="169" t="n">
        <f aca="false">VLOOKUP(AM$7,'[6]Curve Summary'!$A$9:$AG$161,2)</f>
        <v>53.5</v>
      </c>
      <c r="AN14" s="169" t="n">
        <f aca="false">VLOOKUP(AN$7,'[6]Curve Summary'!$A$9:$AG$161,2)</f>
        <v>63.5</v>
      </c>
      <c r="AO14" s="169" t="n">
        <f aca="false">VLOOKUP(AO$7,'[6]Curve Summary'!$A$9:$AG$161,2)</f>
        <v>51</v>
      </c>
      <c r="AP14" s="169" t="n">
        <f aca="false">VLOOKUP(AP$7,'[6]Curve Summary'!$A$9:$AG$161,2)</f>
        <v>38.5</v>
      </c>
      <c r="AQ14" s="169" t="n">
        <f aca="false">VLOOKUP(AQ$7,'[6]Curve Summary'!$A$9:$AG$161,2)</f>
        <v>36.5</v>
      </c>
      <c r="AR14" s="169" t="n">
        <f aca="false">VLOOKUP(AR$7,'[6]Curve Summary'!$A$9:$AG$161,2)</f>
        <v>37</v>
      </c>
      <c r="AS14" s="169" t="n">
        <f aca="false">VLOOKUP(AS$7,'[6]Curve Summary'!$A$9:$AG$161,2)</f>
        <v>37</v>
      </c>
      <c r="AT14" s="169" t="n">
        <f aca="false">VLOOKUP(AT$7,'[6]Curve Summary'!$A$9:$AG$161,2)</f>
        <v>37</v>
      </c>
      <c r="AU14" s="169" t="n">
        <f aca="false">VLOOKUP(AU$7,'[6]Curve Summary'!$A$9:$AG$161,2)</f>
        <v>36.5</v>
      </c>
      <c r="AV14" s="169" t="n">
        <f aca="false">VLOOKUP(AV$7,'[6]Curve Summary'!$A$9:$AG$161,2)</f>
        <v>35.5</v>
      </c>
      <c r="AW14" s="169" t="n">
        <f aca="false">VLOOKUP(AW$7,'[6]Curve Summary'!$A$9:$AG$161,2)</f>
        <v>36.5</v>
      </c>
      <c r="AX14" s="169" t="n">
        <f aca="false">VLOOKUP(AX$7,'[6]Curve Summary'!$A$9:$AG$161,2)</f>
        <v>43.5</v>
      </c>
      <c r="AY14" s="169" t="n">
        <f aca="false">VLOOKUP(AY$7,'[6]Curve Summary'!$A$9:$AG$161,2)</f>
        <v>54.5</v>
      </c>
      <c r="AZ14" s="169" t="n">
        <f aca="false">VLOOKUP(AZ$7,'[6]Curve Summary'!$A$9:$AG$161,2)</f>
        <v>63</v>
      </c>
      <c r="BA14" s="169" t="n">
        <f aca="false">VLOOKUP(BA$7,'[6]Curve Summary'!$A$9:$AG$161,2)</f>
        <v>52</v>
      </c>
      <c r="BB14" s="169" t="n">
        <f aca="false">VLOOKUP(BB$7,'[6]Curve Summary'!$A$9:$AG$161,2)</f>
        <v>38.5</v>
      </c>
      <c r="BC14" s="169" t="n">
        <f aca="false">VLOOKUP(BC$7,'[6]Curve Summary'!$A$9:$AG$161,2)</f>
        <v>37.5</v>
      </c>
      <c r="BD14" s="169" t="n">
        <f aca="false">VLOOKUP(BD$7,'[6]Curve Summary'!$A$9:$AG$161,2)</f>
        <v>37</v>
      </c>
      <c r="BE14" s="169" t="n">
        <f aca="false">VLOOKUP(BE$7,'[6]Curve Summary'!$A$9:$AG$161,2)</f>
        <v>37.7</v>
      </c>
      <c r="BF14" s="169" t="n">
        <f aca="false">VLOOKUP(BF$7,'[6]Curve Summary'!$A$9:$AG$161,2)</f>
        <v>37.7</v>
      </c>
      <c r="BG14" s="169" t="n">
        <f aca="false">VLOOKUP(BG$7,'[6]Curve Summary'!$A$9:$AG$161,2)</f>
        <v>37.23</v>
      </c>
      <c r="BH14" s="169" t="n">
        <f aca="false">VLOOKUP(BH$7,'[6]Curve Summary'!$A$9:$AG$161,2)</f>
        <v>36.31</v>
      </c>
      <c r="BI14" s="169" t="n">
        <f aca="false">VLOOKUP(BI$7,'[6]Curve Summary'!$A$9:$AG$161,2)</f>
        <v>37.23</v>
      </c>
      <c r="BJ14" s="169" t="n">
        <f aca="false">VLOOKUP(BJ$7,'[6]Curve Summary'!$A$9:$AG$161,2)</f>
        <v>43.72</v>
      </c>
      <c r="BK14" s="169" t="n">
        <f aca="false">VLOOKUP(BK$7,'[6]Curve Summary'!$A$9:$AG$161,2)</f>
        <v>53.91</v>
      </c>
      <c r="BL14" s="169" t="n">
        <f aca="false">VLOOKUP(BL$7,'[6]Curve Summary'!$A$9:$AG$161,2)</f>
        <v>61.79</v>
      </c>
      <c r="BM14" s="169" t="n">
        <f aca="false">VLOOKUP(BM$7,'[6]Curve Summary'!$A$9:$AG$161,2)</f>
        <v>51.6</v>
      </c>
      <c r="BN14" s="169" t="n">
        <f aca="false">VLOOKUP(BN$7,'[6]Curve Summary'!$A$9:$AG$161,2)</f>
        <v>39.09</v>
      </c>
      <c r="BO14" s="169" t="n">
        <f aca="false">VLOOKUP(BO$7,'[6]Curve Summary'!$A$9:$AG$161,2)</f>
        <v>38.16</v>
      </c>
      <c r="BP14" s="169" t="n">
        <f aca="false">VLOOKUP(BP$7,'[6]Curve Summary'!$A$9:$AG$161,2)</f>
        <v>37.7</v>
      </c>
      <c r="BQ14" s="169" t="n">
        <f aca="false">VLOOKUP(BQ$7,'[6]Curve Summary'!$A$9:$AG$161,2)</f>
        <v>37.96</v>
      </c>
      <c r="BR14" s="169" t="n">
        <f aca="false">VLOOKUP(BR$7,'[6]Curve Summary'!$A$9:$AG$161,2)</f>
        <v>37.96</v>
      </c>
      <c r="BS14" s="169" t="n">
        <f aca="false">VLOOKUP(BS$7,'[6]Curve Summary'!$A$9:$AG$161,2)</f>
        <v>37.49</v>
      </c>
      <c r="BT14" s="169" t="n">
        <f aca="false">VLOOKUP(BT$7,'[6]Curve Summary'!$A$9:$AG$161,2)</f>
        <v>36.56</v>
      </c>
      <c r="BU14" s="169" t="n">
        <f aca="false">VLOOKUP(BU$7,'[6]Curve Summary'!$A$9:$AG$161,2)</f>
        <v>37.5</v>
      </c>
      <c r="BV14" s="169" t="n">
        <f aca="false">VLOOKUP(BV$7,'[6]Curve Summary'!$A$9:$AG$161,2)</f>
        <v>44.03</v>
      </c>
      <c r="BW14" s="169" t="n">
        <f aca="false">VLOOKUP(BW$7,'[6]Curve Summary'!$A$9:$AG$161,2)</f>
        <v>54.29</v>
      </c>
      <c r="BX14" s="169" t="n">
        <f aca="false">VLOOKUP(BX$7,'[6]Curve Summary'!$A$9:$AG$161,2)</f>
        <v>62.22</v>
      </c>
      <c r="BY14" s="169" t="n">
        <f aca="false">VLOOKUP(BY$7,'[6]Curve Summary'!$A$9:$AG$161,2)</f>
        <v>51.96</v>
      </c>
      <c r="BZ14" s="169" t="n">
        <f aca="false">VLOOKUP(BZ$7,'[6]Curve Summary'!$A$9:$AG$161,2)</f>
        <v>39.36</v>
      </c>
      <c r="CA14" s="169" t="n">
        <f aca="false">VLOOKUP(CA$7,'[6]Curve Summary'!$A$9:$AG$161,2)</f>
        <v>38.43</v>
      </c>
      <c r="CB14" s="169" t="n">
        <f aca="false">VLOOKUP(CB$7,'[6]Curve Summary'!$A$9:$AG$161,2)</f>
        <v>37.96</v>
      </c>
      <c r="CC14" s="169" t="n">
        <f aca="false">VLOOKUP(CC$7,'[6]Curve Summary'!$A$9:$AG$161,2)</f>
        <v>38.23</v>
      </c>
      <c r="CD14" s="169" t="n">
        <f aca="false">VLOOKUP(CD$7,'[6]Curve Summary'!$A$9:$AG$161,2)</f>
        <v>38.23</v>
      </c>
      <c r="CE14" s="169" t="n">
        <f aca="false">VLOOKUP(CE$7,'[6]Curve Summary'!$A$9:$AG$161,2)</f>
        <v>37.76</v>
      </c>
      <c r="CF14" s="169" t="n">
        <f aca="false">VLOOKUP(CF$7,'[6]Curve Summary'!$A$9:$AG$161,2)</f>
        <v>36.82</v>
      </c>
      <c r="CG14" s="169" t="n">
        <f aca="false">VLOOKUP(CG$7,'[6]Curve Summary'!$A$9:$AG$161,2)</f>
        <v>37.76</v>
      </c>
      <c r="CH14" s="169" t="n">
        <f aca="false">VLOOKUP(CH$7,'[6]Curve Summary'!$A$9:$AG$161,2)</f>
        <v>44.33</v>
      </c>
      <c r="CI14" s="169" t="n">
        <f aca="false">VLOOKUP(CI$7,'[6]Curve Summary'!$A$9:$AG$161,2)</f>
        <v>54.67</v>
      </c>
      <c r="CJ14" s="169" t="n">
        <f aca="false">VLOOKUP(CJ$7,'[6]Curve Summary'!$A$9:$AG$161,2)</f>
        <v>62.66</v>
      </c>
      <c r="CK14" s="169" t="n">
        <f aca="false">VLOOKUP(CK$7,'[6]Curve Summary'!$A$9:$AG$161,2)</f>
        <v>52.32</v>
      </c>
      <c r="CL14" s="169" t="n">
        <f aca="false">VLOOKUP(CL$7,'[6]Curve Summary'!$A$9:$AG$161,2)</f>
        <v>39.64</v>
      </c>
      <c r="CM14" s="169" t="n">
        <f aca="false">VLOOKUP(CM$7,'[6]Curve Summary'!$A$9:$AG$161,2)</f>
        <v>38.7</v>
      </c>
      <c r="CN14" s="169" t="n">
        <f aca="false">VLOOKUP(CN$7,'[6]Curve Summary'!$A$9:$AG$161,2)</f>
        <v>38.23</v>
      </c>
      <c r="CO14" s="169" t="n">
        <f aca="false">VLOOKUP(CO$7,'[6]Curve Summary'!$A$9:$AG$161,2)</f>
        <v>38.49</v>
      </c>
      <c r="CP14" s="169" t="n">
        <f aca="false">VLOOKUP(CP$7,'[6]Curve Summary'!$A$9:$AG$161,2)</f>
        <v>38.49</v>
      </c>
      <c r="CQ14" s="169" t="n">
        <f aca="false">VLOOKUP(CQ$7,'[6]Curve Summary'!$A$9:$AG$161,2)</f>
        <v>38.02</v>
      </c>
      <c r="CR14" s="169" t="n">
        <f aca="false">VLOOKUP(CR$7,'[6]Curve Summary'!$A$9:$AG$161,2)</f>
        <v>37.07</v>
      </c>
      <c r="CS14" s="169" t="n">
        <f aca="false">VLOOKUP(CS$7,'[6]Curve Summary'!$A$9:$AG$161,2)</f>
        <v>38.02</v>
      </c>
      <c r="CT14" s="169" t="n">
        <f aca="false">VLOOKUP(CT$7,'[6]Curve Summary'!$A$9:$AG$161,2)</f>
        <v>44.64</v>
      </c>
      <c r="CU14" s="169" t="n">
        <f aca="false">VLOOKUP(CU$7,'[6]Curve Summary'!$A$9:$AG$161,2)</f>
        <v>55.05</v>
      </c>
      <c r="CV14" s="169" t="n">
        <f aca="false">VLOOKUP(CV$7,'[6]Curve Summary'!$A$9:$AG$161,2)</f>
        <v>63.09</v>
      </c>
      <c r="CW14" s="169" t="n">
        <f aca="false">VLOOKUP(CW$7,'[6]Curve Summary'!$A$9:$AG$161,2)</f>
        <v>52.68</v>
      </c>
      <c r="CX14" s="169" t="n">
        <f aca="false">VLOOKUP(CX$7,'[6]Curve Summary'!$A$9:$AG$161,2)</f>
        <v>39.91</v>
      </c>
      <c r="CY14" s="169" t="n">
        <f aca="false">VLOOKUP(CY$7,'[6]Curve Summary'!$A$9:$AG$161,2)</f>
        <v>38.97</v>
      </c>
      <c r="CZ14" s="169" t="n">
        <f aca="false">VLOOKUP(CZ$7,'[6]Curve Summary'!$A$9:$AG$161,2)</f>
        <v>38.49</v>
      </c>
      <c r="DA14" s="169" t="n">
        <f aca="false">VLOOKUP(DA$7,'[6]Curve Summary'!$A$9:$AG$161,2)</f>
        <v>38.76</v>
      </c>
      <c r="DB14" s="169" t="n">
        <f aca="false">VLOOKUP(DB$7,'[6]Curve Summary'!$A$9:$AG$161,2)</f>
        <v>38.76</v>
      </c>
      <c r="DC14" s="169" t="n">
        <f aca="false">VLOOKUP(DC$7,'[6]Curve Summary'!$A$9:$AG$161,2)</f>
        <v>38.28</v>
      </c>
      <c r="DD14" s="169" t="n">
        <f aca="false">VLOOKUP(DD$7,'[6]Curve Summary'!$A$9:$AG$161,2)</f>
        <v>37.33</v>
      </c>
      <c r="DE14" s="169" t="n">
        <f aca="false">VLOOKUP(DE$7,'[6]Curve Summary'!$A$9:$AG$161,2)</f>
        <v>38.28</v>
      </c>
      <c r="DF14" s="169" t="n">
        <f aca="false">VLOOKUP(DF$7,'[6]Curve Summary'!$A$9:$AG$161,2)</f>
        <v>44.95</v>
      </c>
      <c r="DG14" s="169" t="n">
        <f aca="false">VLOOKUP(DG$7,'[6]Curve Summary'!$A$9:$AG$161,2)</f>
        <v>55.43</v>
      </c>
      <c r="DH14" s="169" t="n">
        <f aca="false">VLOOKUP(DH$7,'[6]Curve Summary'!$A$9:$AG$161,2)</f>
        <v>63.53</v>
      </c>
      <c r="DI14" s="169" t="n">
        <f aca="false">VLOOKUP(DI$7,'[6]Curve Summary'!$A$9:$AG$161,2)</f>
        <v>53.05</v>
      </c>
      <c r="DJ14" s="169" t="n">
        <f aca="false">VLOOKUP(DJ$7,'[6]Curve Summary'!$A$9:$AG$161,2)</f>
        <v>40.19</v>
      </c>
      <c r="DK14" s="169" t="n">
        <f aca="false">VLOOKUP(DK$7,'[6]Curve Summary'!$A$9:$AG$161,2)</f>
        <v>39.23</v>
      </c>
      <c r="DL14" s="169" t="n">
        <f aca="false">VLOOKUP(DL$7,'[6]Curve Summary'!$A$9:$AG$161,2)</f>
        <v>38.76</v>
      </c>
      <c r="DM14" s="169" t="n">
        <f aca="false">VLOOKUP(DM$7,'[6]Curve Summary'!$A$9:$AG$161,2)</f>
        <v>39.02</v>
      </c>
      <c r="DN14" s="169" t="n">
        <f aca="false">VLOOKUP(DN$7,'[6]Curve Summary'!$A$9:$AG$161,2)</f>
        <v>39.02</v>
      </c>
      <c r="DO14" s="169" t="n">
        <f aca="false">VLOOKUP(DO$7,'[6]Curve Summary'!$A$9:$AG$161,2)</f>
        <v>38.54</v>
      </c>
      <c r="DP14" s="169" t="n">
        <f aca="false">VLOOKUP(DP$7,'[6]Curve Summary'!$A$9:$AG$161,2)</f>
        <v>37.58</v>
      </c>
      <c r="DQ14" s="169" t="n">
        <f aca="false">VLOOKUP(DQ$7,'[6]Curve Summary'!$A$9:$AG$161,2)</f>
        <v>38.54</v>
      </c>
      <c r="DR14" s="169" t="n">
        <f aca="false">VLOOKUP(DR$7,'[6]Curve Summary'!$A$9:$AG$161,2)</f>
        <v>45.26</v>
      </c>
      <c r="DS14" s="169" t="n">
        <f aca="false">VLOOKUP(DS$7,'[6]Curve Summary'!$A$9:$AG$161,2)</f>
        <v>55.81</v>
      </c>
      <c r="DT14" s="169" t="n">
        <f aca="false">VLOOKUP(DT$7,'[6]Curve Summary'!$A$9:$AG$161,2)</f>
        <v>63.96</v>
      </c>
      <c r="DU14" s="169" t="n">
        <f aca="false">VLOOKUP(DU$7,'[6]Curve Summary'!$A$9:$AG$161,2)</f>
        <v>53.41</v>
      </c>
      <c r="DV14" s="169" t="n">
        <f aca="false">VLOOKUP(DV$7,'[6]Curve Summary'!$A$9:$AG$161,2)</f>
        <v>40.46</v>
      </c>
      <c r="DW14" s="169" t="n">
        <f aca="false">VLOOKUP(DW$7,'[6]Curve Summary'!$A$9:$AG$161,2)</f>
        <v>39.5</v>
      </c>
      <c r="DX14" s="169" t="n">
        <f aca="false">VLOOKUP(DX$7,'[6]Curve Summary'!$A$9:$AG$161,2)</f>
        <v>39.02</v>
      </c>
      <c r="DY14" s="169" t="n">
        <f aca="false">VLOOKUP(DY$7,'[6]Curve Summary'!$A$9:$AG$161,2)</f>
        <v>39.29</v>
      </c>
      <c r="DZ14" s="169" t="n">
        <f aca="false">VLOOKUP(DZ$7,'[6]Curve Summary'!$A$9:$AG$161,2)</f>
        <v>39.29</v>
      </c>
      <c r="EA14" s="169" t="n">
        <f aca="false">VLOOKUP(EA$7,'[6]Curve Summary'!$A$9:$AG$161,2)</f>
        <v>38.8</v>
      </c>
      <c r="EB14" s="169" t="n">
        <f aca="false">VLOOKUP(EB$7,'[6]Curve Summary'!$A$9:$AG$161,2)</f>
        <v>37.84</v>
      </c>
      <c r="EC14" s="169" t="n">
        <f aca="false">VLOOKUP(EC$7,'[6]Curve Summary'!$A$9:$AG$161,2)</f>
        <v>38.8</v>
      </c>
      <c r="ED14" s="169" t="n">
        <f aca="false">VLOOKUP(ED$7,'[6]Curve Summary'!$A$9:$AG$161,2)</f>
        <v>45.56</v>
      </c>
      <c r="EE14" s="169" t="n">
        <f aca="false">VLOOKUP(EE$7,'[6]Curve Summary'!$A$9:$AG$161,2)</f>
        <v>56.19</v>
      </c>
      <c r="EF14" s="169" t="n">
        <f aca="false">VLOOKUP(EF$7,'[6]Curve Summary'!$A$9:$AG$161,2)</f>
        <v>64.39</v>
      </c>
      <c r="EG14" s="169" t="n">
        <f aca="false">VLOOKUP(EG$7,'[6]Curve Summary'!$A$9:$AG$161,2)</f>
        <v>53.77</v>
      </c>
      <c r="EH14" s="169" t="n">
        <f aca="false">VLOOKUP(EH$7,'[6]Curve Summary'!$A$9:$AG$161,2)</f>
        <v>40.74</v>
      </c>
      <c r="EI14" s="169" t="n">
        <f aca="false">VLOOKUP(EI$7,'[6]Curve Summary'!$A$9:$AG$161,2)</f>
        <v>39.77</v>
      </c>
      <c r="EJ14" s="169" t="n">
        <f aca="false">VLOOKUP(EJ$7,'[6]Curve Summary'!$A$9:$AG$161,2)</f>
        <v>39.29</v>
      </c>
    </row>
    <row r="15" customFormat="false" ht="13.7" hidden="false" customHeight="true" outlineLevel="0" collapsed="false">
      <c r="A15" s="170" t="s">
        <v>183</v>
      </c>
      <c r="B15" s="171" t="s">
        <v>184</v>
      </c>
      <c r="C15" s="172" t="n">
        <f aca="false">'[6]Power Desk Daily Price'!$AC15</f>
        <v>35.3333333333333</v>
      </c>
      <c r="D15" s="172" t="n">
        <f aca="true">IF(ISERROR((AVERAGE(OFFSET('[6]Curve Summary'!$G$6,5,0,21,1))*21+4*'[6]Curve Summary Backup'!$G$38)/25),'[6]Curve Summary Backup'!$G$38,(AVERAGE(OFFSET('[6]Curve Summary'!$G$6,5,0,21,1))*21+4*'[6]Curve Summary Backup'!$G$38)/25)</f>
        <v>33.75</v>
      </c>
      <c r="E15" s="172" t="n">
        <f aca="false">VLOOKUP(E$7,'[6]Curve Summary'!$A$7:$AG$58,7)</f>
        <v>38.5</v>
      </c>
      <c r="F15" s="173" t="n">
        <f aca="false">(C15*C$5+D15*D$5+E15*E$5)/(SUM(C$5:E$5))</f>
        <v>36.0170454545455</v>
      </c>
      <c r="G15" s="172" t="n">
        <f aca="false">AVERAGE(H15:I15)</f>
        <v>37.5</v>
      </c>
      <c r="H15" s="172" t="n">
        <f aca="false">AG15</f>
        <v>38.25</v>
      </c>
      <c r="I15" s="172" t="n">
        <f aca="false">AH15</f>
        <v>36.75</v>
      </c>
      <c r="J15" s="172" t="n">
        <f aca="false">AVERAGE(K15:L15)</f>
        <v>35.375</v>
      </c>
      <c r="K15" s="172" t="n">
        <f aca="false">AI15</f>
        <v>36.25</v>
      </c>
      <c r="L15" s="172" t="n">
        <f aca="false">AJ15</f>
        <v>34.5</v>
      </c>
      <c r="M15" s="172" t="n">
        <f aca="false">AK15</f>
        <v>40.5</v>
      </c>
      <c r="N15" s="172" t="n">
        <f aca="false">AL15</f>
        <v>50</v>
      </c>
      <c r="O15" s="172" t="n">
        <f aca="false">AVERAGE(P15:Q15)</f>
        <v>67</v>
      </c>
      <c r="P15" s="172" t="n">
        <f aca="false">AM15</f>
        <v>60.5</v>
      </c>
      <c r="Q15" s="172" t="n">
        <f aca="false">AN15</f>
        <v>73.5</v>
      </c>
      <c r="R15" s="172" t="n">
        <f aca="false">AO15</f>
        <v>58</v>
      </c>
      <c r="S15" s="172" t="n">
        <f aca="false">AVERAGE(T15:V15)</f>
        <v>39.5</v>
      </c>
      <c r="T15" s="172" t="n">
        <f aca="false">AP15</f>
        <v>41</v>
      </c>
      <c r="U15" s="172" t="n">
        <f aca="false">AQ15</f>
        <v>38.5</v>
      </c>
      <c r="V15" s="172" t="n">
        <f aca="false">AR15</f>
        <v>39</v>
      </c>
      <c r="W15" s="173" t="n">
        <f aca="false">SUM(AG34:AR34)/SUM($AG$5:$AR$5)</f>
        <v>45.5990196078431</v>
      </c>
      <c r="X15" s="172" t="n">
        <f aca="false">SUM(AS34:BD34)/SUM($AS$5:$BD$5)</f>
        <v>45.7176470588235</v>
      </c>
      <c r="Y15" s="172" t="n">
        <f aca="false">SUM(BE34:BR34)/SUM($BE$5:$BR$5)</f>
        <v>45.2360067114094</v>
      </c>
      <c r="Z15" s="172" t="n">
        <f aca="false">SUM(BQ34:CB34)/SUM($BQ$5:$CB$5)</f>
        <v>46.3632156862745</v>
      </c>
      <c r="AA15" s="172" t="n">
        <f aca="false">SUM(CC34:DX34)/SUM($CC$5:$DX$5)</f>
        <v>46.915931372549</v>
      </c>
      <c r="AB15" s="174" t="n">
        <f aca="false">SUM(DY34:EJ34)/SUM($DY$5:$EJ$5)</f>
        <v>47.4975390625</v>
      </c>
      <c r="AC15" s="175" t="n">
        <f aca="false">(C15*C$5+D15*D$5+E15*E$5+SUM(AG34:EJ34))/(SUM(C$5:E$5)+SUM($AG$5:$EJ$5))</f>
        <v>46.343121263877</v>
      </c>
      <c r="AD15" s="162"/>
      <c r="AE15" s="162"/>
      <c r="AF15" s="163"/>
      <c r="AG15" s="159" t="n">
        <f aca="false">VLOOKUP(AG$7,'[6]Curve Summary'!$A$9:$AG$161,7)</f>
        <v>38.25</v>
      </c>
      <c r="AH15" s="159" t="n">
        <f aca="false">VLOOKUP(AH$7,'[6]Curve Summary'!$A$9:$AG$161,7)</f>
        <v>36.75</v>
      </c>
      <c r="AI15" s="159" t="n">
        <f aca="false">VLOOKUP(AI$7,'[6]Curve Summary'!$A$9:$AG$161,7)</f>
        <v>36.25</v>
      </c>
      <c r="AJ15" s="159" t="n">
        <f aca="false">VLOOKUP(AJ$7,'[6]Curve Summary'!$A$9:$AG$161,7)</f>
        <v>34.5</v>
      </c>
      <c r="AK15" s="159" t="n">
        <f aca="false">VLOOKUP(AK$7,'[6]Curve Summary'!$A$9:$AG$161,7)</f>
        <v>40.5</v>
      </c>
      <c r="AL15" s="159" t="n">
        <f aca="false">VLOOKUP(AL$7,'[6]Curve Summary'!$A$9:$AG$161,7)</f>
        <v>50</v>
      </c>
      <c r="AM15" s="159" t="n">
        <f aca="false">VLOOKUP(AM$7,'[6]Curve Summary'!$A$9:$AG$161,7)</f>
        <v>60.5</v>
      </c>
      <c r="AN15" s="159" t="n">
        <f aca="false">VLOOKUP(AN$7,'[6]Curve Summary'!$A$9:$AG$161,7)</f>
        <v>73.5</v>
      </c>
      <c r="AO15" s="159" t="n">
        <f aca="false">VLOOKUP(AO$7,'[6]Curve Summary'!$A$9:$AG$161,7)</f>
        <v>58</v>
      </c>
      <c r="AP15" s="159" t="n">
        <f aca="false">VLOOKUP(AP$7,'[6]Curve Summary'!$A$9:$AG$161,7)</f>
        <v>41</v>
      </c>
      <c r="AQ15" s="159" t="n">
        <f aca="false">VLOOKUP(AQ$7,'[6]Curve Summary'!$A$9:$AG$161,7)</f>
        <v>38.5</v>
      </c>
      <c r="AR15" s="159" t="n">
        <f aca="false">VLOOKUP(AR$7,'[6]Curve Summary'!$A$9:$AG$161,7)</f>
        <v>39</v>
      </c>
      <c r="AS15" s="159" t="n">
        <f aca="false">VLOOKUP(AS$7,'[6]Curve Summary'!$A$9:$AG$161,7)</f>
        <v>39</v>
      </c>
      <c r="AT15" s="159" t="n">
        <f aca="false">VLOOKUP(AT$7,'[6]Curve Summary'!$A$9:$AG$161,7)</f>
        <v>39</v>
      </c>
      <c r="AU15" s="159" t="n">
        <f aca="false">VLOOKUP(AU$7,'[6]Curve Summary'!$A$9:$AG$161,7)</f>
        <v>38.5</v>
      </c>
      <c r="AV15" s="159" t="n">
        <f aca="false">VLOOKUP(AV$7,'[6]Curve Summary'!$A$9:$AG$161,7)</f>
        <v>37.5</v>
      </c>
      <c r="AW15" s="159" t="n">
        <f aca="false">VLOOKUP(AW$7,'[6]Curve Summary'!$A$9:$AG$161,7)</f>
        <v>38.5</v>
      </c>
      <c r="AX15" s="159" t="n">
        <f aca="false">VLOOKUP(AX$7,'[6]Curve Summary'!$A$9:$AG$161,7)</f>
        <v>48</v>
      </c>
      <c r="AY15" s="159" t="n">
        <f aca="false">VLOOKUP(AY$7,'[6]Curve Summary'!$A$9:$AG$161,7)</f>
        <v>60.5</v>
      </c>
      <c r="AZ15" s="159" t="n">
        <f aca="false">VLOOKUP(AZ$7,'[6]Curve Summary'!$A$9:$AG$161,7)</f>
        <v>71</v>
      </c>
      <c r="BA15" s="159" t="n">
        <f aca="false">VLOOKUP(BA$7,'[6]Curve Summary'!$A$9:$AG$161,7)</f>
        <v>58</v>
      </c>
      <c r="BB15" s="159" t="n">
        <f aca="false">VLOOKUP(BB$7,'[6]Curve Summary'!$A$9:$AG$161,7)</f>
        <v>40.75</v>
      </c>
      <c r="BC15" s="159" t="n">
        <f aca="false">VLOOKUP(BC$7,'[6]Curve Summary'!$A$9:$AG$161,7)</f>
        <v>39.25</v>
      </c>
      <c r="BD15" s="159" t="n">
        <f aca="false">VLOOKUP(BD$7,'[6]Curve Summary'!$A$9:$AG$161,7)</f>
        <v>38.5</v>
      </c>
      <c r="BE15" s="159" t="n">
        <f aca="false">VLOOKUP(BE$7,'[6]Curve Summary'!$A$9:$AG$161,7)</f>
        <v>39.9</v>
      </c>
      <c r="BF15" s="159" t="n">
        <f aca="false">VLOOKUP(BF$7,'[6]Curve Summary'!$A$9:$AG$161,7)</f>
        <v>39.9</v>
      </c>
      <c r="BG15" s="159" t="n">
        <f aca="false">VLOOKUP(BG$7,'[6]Curve Summary'!$A$9:$AG$161,7)</f>
        <v>39.43</v>
      </c>
      <c r="BH15" s="159" t="n">
        <f aca="false">VLOOKUP(BH$7,'[6]Curve Summary'!$A$9:$AG$161,7)</f>
        <v>38.51</v>
      </c>
      <c r="BI15" s="159" t="n">
        <f aca="false">VLOOKUP(BI$7,'[6]Curve Summary'!$A$9:$AG$161,7)</f>
        <v>39.43</v>
      </c>
      <c r="BJ15" s="159" t="n">
        <f aca="false">VLOOKUP(BJ$7,'[6]Curve Summary'!$A$9:$AG$161,7)</f>
        <v>48.05</v>
      </c>
      <c r="BK15" s="159" t="n">
        <f aca="false">VLOOKUP(BK$7,'[6]Curve Summary'!$A$9:$AG$161,7)</f>
        <v>59.51</v>
      </c>
      <c r="BL15" s="159" t="n">
        <f aca="false">VLOOKUP(BL$7,'[6]Curve Summary'!$A$9:$AG$161,7)</f>
        <v>69.09</v>
      </c>
      <c r="BM15" s="159" t="n">
        <f aca="false">VLOOKUP(BM$7,'[6]Curve Summary'!$A$9:$AG$161,7)</f>
        <v>57.2</v>
      </c>
      <c r="BN15" s="159" t="n">
        <f aca="false">VLOOKUP(BN$7,'[6]Curve Summary'!$A$9:$AG$161,7)</f>
        <v>41.5</v>
      </c>
      <c r="BO15" s="159" t="n">
        <f aca="false">VLOOKUP(BO$7,'[6]Curve Summary'!$A$9:$AG$161,7)</f>
        <v>40.14</v>
      </c>
      <c r="BP15" s="159" t="n">
        <f aca="false">VLOOKUP(BP$7,'[6]Curve Summary'!$A$9:$AG$161,7)</f>
        <v>39.47</v>
      </c>
      <c r="BQ15" s="159" t="n">
        <f aca="false">VLOOKUP(BQ$7,'[6]Curve Summary'!$A$9:$AG$161,7)</f>
        <v>40.28</v>
      </c>
      <c r="BR15" s="159" t="n">
        <f aca="false">VLOOKUP(BR$7,'[6]Curve Summary'!$A$9:$AG$161,7)</f>
        <v>40.28</v>
      </c>
      <c r="BS15" s="159" t="n">
        <f aca="false">VLOOKUP(BS$7,'[6]Curve Summary'!$A$9:$AG$161,7)</f>
        <v>39.81</v>
      </c>
      <c r="BT15" s="159" t="n">
        <f aca="false">VLOOKUP(BT$7,'[6]Curve Summary'!$A$9:$AG$161,7)</f>
        <v>38.88</v>
      </c>
      <c r="BU15" s="159" t="n">
        <f aca="false">VLOOKUP(BU$7,'[6]Curve Summary'!$A$9:$AG$161,7)</f>
        <v>39.82</v>
      </c>
      <c r="BV15" s="159" t="n">
        <f aca="false">VLOOKUP(BV$7,'[6]Curve Summary'!$A$9:$AG$161,7)</f>
        <v>48.16</v>
      </c>
      <c r="BW15" s="159" t="n">
        <f aca="false">VLOOKUP(BW$7,'[6]Curve Summary'!$A$9:$AG$161,7)</f>
        <v>59.49</v>
      </c>
      <c r="BX15" s="159" t="n">
        <f aca="false">VLOOKUP(BX$7,'[6]Curve Summary'!$A$9:$AG$161,7)</f>
        <v>68.86</v>
      </c>
      <c r="BY15" s="159" t="n">
        <f aca="false">VLOOKUP(BY$7,'[6]Curve Summary'!$A$9:$AG$161,7)</f>
        <v>57.16</v>
      </c>
      <c r="BZ15" s="159" t="n">
        <f aca="false">VLOOKUP(BZ$7,'[6]Curve Summary'!$A$9:$AG$161,7)</f>
        <v>41.86</v>
      </c>
      <c r="CA15" s="159" t="n">
        <f aca="false">VLOOKUP(CA$7,'[6]Curve Summary'!$A$9:$AG$161,7)</f>
        <v>40.57</v>
      </c>
      <c r="CB15" s="159" t="n">
        <f aca="false">VLOOKUP(CB$7,'[6]Curve Summary'!$A$9:$AG$161,7)</f>
        <v>39.92</v>
      </c>
      <c r="CC15" s="159" t="n">
        <f aca="false">VLOOKUP(CC$7,'[6]Curve Summary'!$A$9:$AG$161,7)</f>
        <v>40.65</v>
      </c>
      <c r="CD15" s="159" t="n">
        <f aca="false">VLOOKUP(CD$7,'[6]Curve Summary'!$A$9:$AG$161,7)</f>
        <v>40.65</v>
      </c>
      <c r="CE15" s="159" t="n">
        <f aca="false">VLOOKUP(CE$7,'[6]Curve Summary'!$A$9:$AG$161,7)</f>
        <v>40.18</v>
      </c>
      <c r="CF15" s="159" t="n">
        <f aca="false">VLOOKUP(CF$7,'[6]Curve Summary'!$A$9:$AG$161,7)</f>
        <v>39.24</v>
      </c>
      <c r="CG15" s="159" t="n">
        <f aca="false">VLOOKUP(CG$7,'[6]Curve Summary'!$A$9:$AG$161,7)</f>
        <v>40.18</v>
      </c>
      <c r="CH15" s="159" t="n">
        <f aca="false">VLOOKUP(CH$7,'[6]Curve Summary'!$A$9:$AG$161,7)</f>
        <v>48.29</v>
      </c>
      <c r="CI15" s="159" t="n">
        <f aca="false">VLOOKUP(CI$7,'[6]Curve Summary'!$A$9:$AG$161,7)</f>
        <v>59.53</v>
      </c>
      <c r="CJ15" s="159" t="n">
        <f aca="false">VLOOKUP(CJ$7,'[6]Curve Summary'!$A$9:$AG$161,7)</f>
        <v>68.74</v>
      </c>
      <c r="CK15" s="159" t="n">
        <f aca="false">VLOOKUP(CK$7,'[6]Curve Summary'!$A$9:$AG$161,7)</f>
        <v>57.18</v>
      </c>
      <c r="CL15" s="159" t="n">
        <f aca="false">VLOOKUP(CL$7,'[6]Curve Summary'!$A$9:$AG$161,7)</f>
        <v>42.21</v>
      </c>
      <c r="CM15" s="159" t="n">
        <f aca="false">VLOOKUP(CM$7,'[6]Curve Summary'!$A$9:$AG$161,7)</f>
        <v>40.96</v>
      </c>
      <c r="CN15" s="159" t="n">
        <f aca="false">VLOOKUP(CN$7,'[6]Curve Summary'!$A$9:$AG$161,7)</f>
        <v>40.34</v>
      </c>
      <c r="CO15" s="159" t="n">
        <f aca="false">VLOOKUP(CO$7,'[6]Curve Summary'!$A$9:$AG$161,7)</f>
        <v>40.94</v>
      </c>
      <c r="CP15" s="159" t="n">
        <f aca="false">VLOOKUP(CP$7,'[6]Curve Summary'!$A$9:$AG$161,7)</f>
        <v>40.94</v>
      </c>
      <c r="CQ15" s="159" t="n">
        <f aca="false">VLOOKUP(CQ$7,'[6]Curve Summary'!$A$9:$AG$161,7)</f>
        <v>40.47</v>
      </c>
      <c r="CR15" s="159" t="n">
        <f aca="false">VLOOKUP(CR$7,'[6]Curve Summary'!$A$9:$AG$161,7)</f>
        <v>39.53</v>
      </c>
      <c r="CS15" s="159" t="n">
        <f aca="false">VLOOKUP(CS$7,'[6]Curve Summary'!$A$9:$AG$161,7)</f>
        <v>40.47</v>
      </c>
      <c r="CT15" s="159" t="n">
        <f aca="false">VLOOKUP(CT$7,'[6]Curve Summary'!$A$9:$AG$161,7)</f>
        <v>48.48</v>
      </c>
      <c r="CU15" s="159" t="n">
        <f aca="false">VLOOKUP(CU$7,'[6]Curve Summary'!$A$9:$AG$161,7)</f>
        <v>59.69</v>
      </c>
      <c r="CV15" s="159" t="n">
        <f aca="false">VLOOKUP(CV$7,'[6]Curve Summary'!$A$9:$AG$161,7)</f>
        <v>68.83</v>
      </c>
      <c r="CW15" s="159" t="n">
        <f aca="false">VLOOKUP(CW$7,'[6]Curve Summary'!$A$9:$AG$161,7)</f>
        <v>57.32</v>
      </c>
      <c r="CX15" s="159" t="n">
        <f aca="false">VLOOKUP(CX$7,'[6]Curve Summary'!$A$9:$AG$161,7)</f>
        <v>42.49</v>
      </c>
      <c r="CY15" s="159" t="n">
        <f aca="false">VLOOKUP(CY$7,'[6]Curve Summary'!$A$9:$AG$161,7)</f>
        <v>41.28</v>
      </c>
      <c r="CZ15" s="159" t="n">
        <f aca="false">VLOOKUP(CZ$7,'[6]Curve Summary'!$A$9:$AG$161,7)</f>
        <v>40.66</v>
      </c>
      <c r="DA15" s="159" t="n">
        <f aca="false">VLOOKUP(DA$7,'[6]Curve Summary'!$A$9:$AG$161,7)</f>
        <v>41.22</v>
      </c>
      <c r="DB15" s="159" t="n">
        <f aca="false">VLOOKUP(DB$7,'[6]Curve Summary'!$A$9:$AG$161,7)</f>
        <v>41.22</v>
      </c>
      <c r="DC15" s="159" t="n">
        <f aca="false">VLOOKUP(DC$7,'[6]Curve Summary'!$A$9:$AG$161,7)</f>
        <v>40.74</v>
      </c>
      <c r="DD15" s="159" t="n">
        <f aca="false">VLOOKUP(DD$7,'[6]Curve Summary'!$A$9:$AG$161,7)</f>
        <v>39.8</v>
      </c>
      <c r="DE15" s="159" t="n">
        <f aca="false">VLOOKUP(DE$7,'[6]Curve Summary'!$A$9:$AG$161,7)</f>
        <v>40.75</v>
      </c>
      <c r="DF15" s="159" t="n">
        <f aca="false">VLOOKUP(DF$7,'[6]Curve Summary'!$A$9:$AG$161,7)</f>
        <v>48.69</v>
      </c>
      <c r="DG15" s="159" t="n">
        <f aca="false">VLOOKUP(DG$7,'[6]Curve Summary'!$A$9:$AG$161,7)</f>
        <v>59.9</v>
      </c>
      <c r="DH15" s="159" t="n">
        <f aca="false">VLOOKUP(DH$7,'[6]Curve Summary'!$A$9:$AG$161,7)</f>
        <v>69.01</v>
      </c>
      <c r="DI15" s="159" t="n">
        <f aca="false">VLOOKUP(DI$7,'[6]Curve Summary'!$A$9:$AG$161,7)</f>
        <v>57.52</v>
      </c>
      <c r="DJ15" s="159" t="n">
        <f aca="false">VLOOKUP(DJ$7,'[6]Curve Summary'!$A$9:$AG$161,7)</f>
        <v>42.77</v>
      </c>
      <c r="DK15" s="159" t="n">
        <f aca="false">VLOOKUP(DK$7,'[6]Curve Summary'!$A$9:$AG$161,7)</f>
        <v>41.56</v>
      </c>
      <c r="DL15" s="159" t="n">
        <f aca="false">VLOOKUP(DL$7,'[6]Curve Summary'!$A$9:$AG$161,7)</f>
        <v>40.96</v>
      </c>
      <c r="DM15" s="159" t="n">
        <f aca="false">VLOOKUP(DM$7,'[6]Curve Summary'!$A$9:$AG$161,7)</f>
        <v>41.49</v>
      </c>
      <c r="DN15" s="159" t="n">
        <f aca="false">VLOOKUP(DN$7,'[6]Curve Summary'!$A$9:$AG$161,7)</f>
        <v>41.49</v>
      </c>
      <c r="DO15" s="159" t="n">
        <f aca="false">VLOOKUP(DO$7,'[6]Curve Summary'!$A$9:$AG$161,7)</f>
        <v>41.01</v>
      </c>
      <c r="DP15" s="159" t="n">
        <f aca="false">VLOOKUP(DP$7,'[6]Curve Summary'!$A$9:$AG$161,7)</f>
        <v>40.05</v>
      </c>
      <c r="DQ15" s="159" t="n">
        <f aca="false">VLOOKUP(DQ$7,'[6]Curve Summary'!$A$9:$AG$161,7)</f>
        <v>41.01</v>
      </c>
      <c r="DR15" s="159" t="n">
        <f aca="false">VLOOKUP(DR$7,'[6]Curve Summary'!$A$9:$AG$161,7)</f>
        <v>48.91</v>
      </c>
      <c r="DS15" s="159" t="n">
        <f aca="false">VLOOKUP(DS$7,'[6]Curve Summary'!$A$9:$AG$161,7)</f>
        <v>60.11</v>
      </c>
      <c r="DT15" s="159" t="n">
        <f aca="false">VLOOKUP(DT$7,'[6]Curve Summary'!$A$9:$AG$161,7)</f>
        <v>69.19</v>
      </c>
      <c r="DU15" s="159" t="n">
        <f aca="false">VLOOKUP(DU$7,'[6]Curve Summary'!$A$9:$AG$161,7)</f>
        <v>57.72</v>
      </c>
      <c r="DV15" s="159" t="n">
        <f aca="false">VLOOKUP(DV$7,'[6]Curve Summary'!$A$9:$AG$161,7)</f>
        <v>43.03</v>
      </c>
      <c r="DW15" s="159" t="n">
        <f aca="false">VLOOKUP(DW$7,'[6]Curve Summary'!$A$9:$AG$161,7)</f>
        <v>41.84</v>
      </c>
      <c r="DX15" s="159" t="n">
        <f aca="false">VLOOKUP(DX$7,'[6]Curve Summary'!$A$9:$AG$161,7)</f>
        <v>41.24</v>
      </c>
      <c r="DY15" s="159" t="n">
        <f aca="false">VLOOKUP(DY$7,'[6]Curve Summary'!$A$9:$AG$161,7)</f>
        <v>41.71</v>
      </c>
      <c r="DZ15" s="159" t="n">
        <f aca="false">VLOOKUP(DZ$7,'[6]Curve Summary'!$A$9:$AG$161,7)</f>
        <v>41.71</v>
      </c>
      <c r="EA15" s="159" t="n">
        <f aca="false">VLOOKUP(EA$7,'[6]Curve Summary'!$A$9:$AG$161,7)</f>
        <v>41.23</v>
      </c>
      <c r="EB15" s="159" t="n">
        <f aca="false">VLOOKUP(EB$7,'[6]Curve Summary'!$A$9:$AG$161,7)</f>
        <v>40.27</v>
      </c>
      <c r="EC15" s="159" t="n">
        <f aca="false">VLOOKUP(EC$7,'[6]Curve Summary'!$A$9:$AG$161,7)</f>
        <v>41.23</v>
      </c>
      <c r="ED15" s="159" t="n">
        <f aca="false">VLOOKUP(ED$7,'[6]Curve Summary'!$A$9:$AG$161,7)</f>
        <v>49.06</v>
      </c>
      <c r="EE15" s="159" t="n">
        <f aca="false">VLOOKUP(EE$7,'[6]Curve Summary'!$A$9:$AG$161,7)</f>
        <v>60.28</v>
      </c>
      <c r="EF15" s="159" t="n">
        <f aca="false">VLOOKUP(EF$7,'[6]Curve Summary'!$A$9:$AG$161,7)</f>
        <v>69.33</v>
      </c>
      <c r="EG15" s="159" t="n">
        <f aca="false">VLOOKUP(EG$7,'[6]Curve Summary'!$A$9:$AG$161,7)</f>
        <v>57.87</v>
      </c>
      <c r="EH15" s="159" t="n">
        <f aca="false">VLOOKUP(EH$7,'[6]Curve Summary'!$A$9:$AG$161,7)</f>
        <v>43.26</v>
      </c>
      <c r="EI15" s="159" t="n">
        <f aca="false">VLOOKUP(EI$7,'[6]Curve Summary'!$A$9:$AG$161,7)</f>
        <v>42.08</v>
      </c>
      <c r="EJ15" s="159" t="n">
        <f aca="false">VLOOKUP(EJ$7,'[6]Curve Summary'!$A$9:$AG$161,7)</f>
        <v>41.49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7"/>
      <c r="AD16" s="162"/>
      <c r="AE16" s="162"/>
      <c r="AF16" s="163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</row>
    <row r="17" customFormat="false" ht="13.7" hidden="false" customHeight="true" outlineLevel="0" collapsed="false">
      <c r="A17" s="178" t="s">
        <v>185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62"/>
      <c r="AE17" s="162"/>
      <c r="AF17" s="163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</row>
    <row r="18" customFormat="false" ht="13.7" hidden="false" customHeight="true" outlineLevel="0" collapsed="false">
      <c r="A18" s="179" t="s">
        <v>186</v>
      </c>
      <c r="B18" s="180" t="s">
        <v>187</v>
      </c>
      <c r="C18" s="181" t="n">
        <f aca="false">'[6]Power Desk Daily Price'!$AC18</f>
        <v>53.6666666666667</v>
      </c>
      <c r="D18" s="181" t="n">
        <f aca="true">IF(ISERROR((AVERAGE(OFFSET('[6]Curve Summary ALBERTA'!$R$6,4,0,17,1))*17+4*'[6]Curve Summary Backup'!$R$38)/21),'[6]Curve Summary Backup'!$R$38,(AVERAGE(OFFSET('[6]Curve Summary ALBERTA'!$R$6,4,0,17,1))*17+4*'[6]Curve Summary Backup'!$R$38)/21)</f>
        <v>54.4999960835775</v>
      </c>
      <c r="E18" s="181" t="n">
        <f aca="false">VLOOKUP(E$7,'[6]Curve Summary ALBERTA'!$A$7:$AG$63,18)</f>
        <v>60.0499992370606</v>
      </c>
      <c r="F18" s="182" t="n">
        <f aca="false">(C18*C$5+D18*D$5+E18*E$5)/(SUM(C$5:E$5))</f>
        <v>56.9659068749168</v>
      </c>
      <c r="G18" s="181" t="n">
        <f aca="false">AVERAGE(H18:I18)</f>
        <v>65.7416300964355</v>
      </c>
      <c r="H18" s="181" t="n">
        <f aca="false">AG18</f>
        <v>66.2585189819336</v>
      </c>
      <c r="I18" s="181" t="n">
        <f aca="false">AH18</f>
        <v>65.2247412109375</v>
      </c>
      <c r="J18" s="181" t="n">
        <f aca="false">AVERAGE(K18:L18)</f>
        <v>61.3266596984863</v>
      </c>
      <c r="K18" s="181" t="n">
        <f aca="false">AI18</f>
        <v>63.3790481567383</v>
      </c>
      <c r="L18" s="181" t="n">
        <f aca="false">AJ18</f>
        <v>59.2742712402344</v>
      </c>
      <c r="M18" s="181" t="n">
        <f aca="false">AK18</f>
        <v>59.9592895507813</v>
      </c>
      <c r="N18" s="181" t="n">
        <f aca="false">AL18</f>
        <v>60.850542965025</v>
      </c>
      <c r="O18" s="181" t="n">
        <f aca="false">AVERAGE(P18:Q18)</f>
        <v>51.7875495572722</v>
      </c>
      <c r="P18" s="181" t="n">
        <f aca="false">AM18</f>
        <v>51.459633316701</v>
      </c>
      <c r="Q18" s="181" t="n">
        <f aca="false">AN18</f>
        <v>52.1154657978434</v>
      </c>
      <c r="R18" s="181" t="n">
        <f aca="false">AO18</f>
        <v>52.1154235411639</v>
      </c>
      <c r="S18" s="181" t="n">
        <f aca="false">AVERAGE(T18:V18)</f>
        <v>61.2938980168882</v>
      </c>
      <c r="T18" s="181" t="n">
        <f aca="false">AP18</f>
        <v>56.7696199319956</v>
      </c>
      <c r="U18" s="181" t="n">
        <f aca="false">AQ18</f>
        <v>61.7185355988792</v>
      </c>
      <c r="V18" s="181" t="n">
        <f aca="false">AR18</f>
        <v>65.3935385197898</v>
      </c>
      <c r="W18" s="181" t="n">
        <f aca="false">SUM(AG37:AR37)/SUM($AG$5:$AR$5)</f>
        <v>59.4807387470116</v>
      </c>
      <c r="X18" s="181" t="n">
        <f aca="false">SUM(AS37:BD37)/SUM($AS$5:$BD$5)</f>
        <v>49.763826550605</v>
      </c>
      <c r="Y18" s="181" t="n">
        <f aca="false">SUM(BE37:BR37)/SUM($BE$5:$BR$5)</f>
        <v>48.3250188287815</v>
      </c>
      <c r="Z18" s="181" t="n">
        <f aca="false">SUM(BQ37:CB37)/SUM($BQ$5:$CB$5)</f>
        <v>47.9242744358657</v>
      </c>
      <c r="AA18" s="181" t="n">
        <f aca="false">SUM(CC37:DX37)/SUM($CC$5:$DX$5)</f>
        <v>46.5332400254113</v>
      </c>
      <c r="AB18" s="183" t="n">
        <f aca="false">SUM(DY37:EJ37)/SUM($DY$5:$EJ$5)</f>
        <v>49.1140664684332</v>
      </c>
      <c r="AC18" s="184" t="n">
        <f aca="false">(C18*C$5+D18*D$5+E18*E$5+SUM(AG37:EJ37))/(SUM(C$5:E$5)+SUM($AG$5:$EJ$5))</f>
        <v>49.0790640262187</v>
      </c>
      <c r="AD18" s="162"/>
      <c r="AE18" s="162"/>
      <c r="AF18" s="163"/>
      <c r="AG18" s="159" t="n">
        <f aca="false">VLOOKUP(AG$7,'[6]Curve Summary ALBERTA'!$A$13:$AG$161,18)</f>
        <v>66.2585189819336</v>
      </c>
      <c r="AH18" s="159" t="n">
        <f aca="false">VLOOKUP(AH$7,'[6]Curve Summary ALBERTA'!$A$13:$AG$161,18)</f>
        <v>65.2247412109375</v>
      </c>
      <c r="AI18" s="159" t="n">
        <f aca="false">VLOOKUP(AI$7,'[6]Curve Summary ALBERTA'!$A$13:$AG$161,18)</f>
        <v>63.3790481567383</v>
      </c>
      <c r="AJ18" s="159" t="n">
        <f aca="false">VLOOKUP(AJ$7,'[6]Curve Summary ALBERTA'!$A$13:$AG$161,18)</f>
        <v>59.2742712402344</v>
      </c>
      <c r="AK18" s="159" t="n">
        <f aca="false">VLOOKUP(AK$7,'[6]Curve Summary ALBERTA'!$A$13:$AG$161,18)</f>
        <v>59.9592895507813</v>
      </c>
      <c r="AL18" s="159" t="n">
        <f aca="false">VLOOKUP(AL$7,'[6]Curve Summary ALBERTA'!$A$13:$AG$161,18)</f>
        <v>60.850542965025</v>
      </c>
      <c r="AM18" s="159" t="n">
        <f aca="false">VLOOKUP(AM$7,'[6]Curve Summary ALBERTA'!$A$13:$AG$161,18)</f>
        <v>51.459633316701</v>
      </c>
      <c r="AN18" s="159" t="n">
        <f aca="false">VLOOKUP(AN$7,'[6]Curve Summary ALBERTA'!$A$13:$AG$161,18)</f>
        <v>52.1154657978434</v>
      </c>
      <c r="AO18" s="159" t="n">
        <f aca="false">VLOOKUP(AO$7,'[6]Curve Summary ALBERTA'!$A$13:$AG$161,18)</f>
        <v>52.1154235411639</v>
      </c>
      <c r="AP18" s="159" t="n">
        <f aca="false">VLOOKUP(AP$7,'[6]Curve Summary ALBERTA'!$A$13:$AG$161,18)</f>
        <v>56.7696199319956</v>
      </c>
      <c r="AQ18" s="159" t="n">
        <f aca="false">VLOOKUP(AQ$7,'[6]Curve Summary ALBERTA'!$A$13:$AG$161,18)</f>
        <v>61.7185355988792</v>
      </c>
      <c r="AR18" s="159" t="n">
        <f aca="false">VLOOKUP(AR$7,'[6]Curve Summary ALBERTA'!$A$13:$AG$161,18)</f>
        <v>65.3935385197898</v>
      </c>
      <c r="AS18" s="159" t="n">
        <f aca="false">VLOOKUP(AS$7,'[6]Curve Summary ALBERTA'!$A$13:$AG$161,18)</f>
        <v>52.5911523436266</v>
      </c>
      <c r="AT18" s="159" t="n">
        <f aca="false">VLOOKUP(AT$7,'[6]Curve Summary ALBERTA'!$A$13:$AG$161,18)</f>
        <v>51.1486435614418</v>
      </c>
      <c r="AU18" s="159" t="n">
        <f aca="false">VLOOKUP(AU$7,'[6]Curve Summary ALBERTA'!$A$13:$AG$161,18)</f>
        <v>49.6584664384238</v>
      </c>
      <c r="AV18" s="159" t="n">
        <f aca="false">VLOOKUP(AV$7,'[6]Curve Summary ALBERTA'!$A$13:$AG$161,18)</f>
        <v>47.4605362712117</v>
      </c>
      <c r="AW18" s="159" t="n">
        <f aca="false">VLOOKUP(AW$7,'[6]Curve Summary ALBERTA'!$A$13:$AG$161,18)</f>
        <v>47.462304341228</v>
      </c>
      <c r="AX18" s="159" t="n">
        <f aca="false">VLOOKUP(AX$7,'[6]Curve Summary ALBERTA'!$A$13:$AG$161,18)</f>
        <v>47.7783082512022</v>
      </c>
      <c r="AY18" s="159" t="n">
        <f aca="false">VLOOKUP(AY$7,'[6]Curve Summary ALBERTA'!$A$13:$AG$161,18)</f>
        <v>48.1721315413117</v>
      </c>
      <c r="AZ18" s="159" t="n">
        <f aca="false">VLOOKUP(AZ$7,'[6]Curve Summary ALBERTA'!$A$13:$AG$161,18)</f>
        <v>48.6749170093718</v>
      </c>
      <c r="BA18" s="159" t="n">
        <f aca="false">VLOOKUP(BA$7,'[6]Curve Summary ALBERTA'!$A$13:$AG$161,18)</f>
        <v>48.7530406818674</v>
      </c>
      <c r="BB18" s="159" t="n">
        <f aca="false">VLOOKUP(BB$7,'[6]Curve Summary ALBERTA'!$A$13:$AG$161,18)</f>
        <v>49.0672193018959</v>
      </c>
      <c r="BC18" s="159" t="n">
        <f aca="false">VLOOKUP(BC$7,'[6]Curve Summary ALBERTA'!$A$13:$AG$161,18)</f>
        <v>52.0996549471508</v>
      </c>
      <c r="BD18" s="159" t="n">
        <f aca="false">VLOOKUP(BD$7,'[6]Curve Summary ALBERTA'!$A$13:$AG$161,18)</f>
        <v>54.48052711985</v>
      </c>
      <c r="BE18" s="159" t="n">
        <f aca="false">VLOOKUP(BE$7,'[6]Curve Summary ALBERTA'!$A$13:$AG$161,18)</f>
        <v>51.3102866719539</v>
      </c>
      <c r="BF18" s="159" t="n">
        <f aca="false">VLOOKUP(BF$7,'[6]Curve Summary ALBERTA'!$A$13:$AG$161,18)</f>
        <v>50.0177833804368</v>
      </c>
      <c r="BG18" s="159" t="n">
        <f aca="false">VLOOKUP(BG$7,'[6]Curve Summary ALBERTA'!$A$13:$AG$161,18)</f>
        <v>47.9817974716395</v>
      </c>
      <c r="BH18" s="159" t="n">
        <f aca="false">VLOOKUP(BH$7,'[6]Curve Summary ALBERTA'!$A$13:$AG$161,18)</f>
        <v>45.2926374782887</v>
      </c>
      <c r="BI18" s="159" t="n">
        <f aca="false">VLOOKUP(BI$7,'[6]Curve Summary ALBERTA'!$A$13:$AG$161,18)</f>
        <v>45.3633582289436</v>
      </c>
      <c r="BJ18" s="159" t="n">
        <f aca="false">VLOOKUP(BJ$7,'[6]Curve Summary ALBERTA'!$A$13:$AG$161,18)</f>
        <v>45.9149721768045</v>
      </c>
      <c r="BK18" s="159" t="n">
        <f aca="false">VLOOKUP(BK$7,'[6]Curve Summary ALBERTA'!$A$13:$AG$161,18)</f>
        <v>46.570629148571</v>
      </c>
      <c r="BL18" s="159" t="n">
        <f aca="false">VLOOKUP(BL$7,'[6]Curve Summary ALBERTA'!$A$13:$AG$161,18)</f>
        <v>47.1265972160439</v>
      </c>
      <c r="BM18" s="159" t="n">
        <f aca="false">VLOOKUP(BM$7,'[6]Curve Summary ALBERTA'!$A$13:$AG$161,18)</f>
        <v>47.0410969437087</v>
      </c>
      <c r="BN18" s="159" t="n">
        <f aca="false">VLOOKUP(BN$7,'[6]Curve Summary ALBERTA'!$A$13:$AG$161,18)</f>
        <v>47.0455898422616</v>
      </c>
      <c r="BO18" s="159" t="n">
        <f aca="false">VLOOKUP(BO$7,'[6]Curve Summary ALBERTA'!$A$13:$AG$161,18)</f>
        <v>49.659281106946</v>
      </c>
      <c r="BP18" s="159" t="n">
        <f aca="false">VLOOKUP(BP$7,'[6]Curve Summary ALBERTA'!$A$13:$AG$161,18)</f>
        <v>51.8602952108203</v>
      </c>
      <c r="BQ18" s="159" t="n">
        <f aca="false">VLOOKUP(BQ$7,'[6]Curve Summary ALBERTA'!$A$13:$AG$161,18)</f>
        <v>51.3322498641739</v>
      </c>
      <c r="BR18" s="159" t="n">
        <f aca="false">VLOOKUP(BR$7,'[6]Curve Summary ALBERTA'!$A$13:$AG$161,18)</f>
        <v>50.0685145398885</v>
      </c>
      <c r="BS18" s="159" t="n">
        <f aca="false">VLOOKUP(BS$7,'[6]Curve Summary ALBERTA'!$A$13:$AG$161,18)</f>
        <v>48.0823027087229</v>
      </c>
      <c r="BT18" s="159" t="n">
        <f aca="false">VLOOKUP(BT$7,'[6]Curve Summary ALBERTA'!$A$13:$AG$161,18)</f>
        <v>45.3192406488804</v>
      </c>
      <c r="BU18" s="159" t="n">
        <f aca="false">VLOOKUP(BU$7,'[6]Curve Summary ALBERTA'!$A$13:$AG$161,18)</f>
        <v>45.3846507124339</v>
      </c>
      <c r="BV18" s="159" t="n">
        <f aca="false">VLOOKUP(BV$7,'[6]Curve Summary ALBERTA'!$A$13:$AG$161,18)</f>
        <v>45.9178178764569</v>
      </c>
      <c r="BW18" s="159" t="n">
        <f aca="false">VLOOKUP(BW$7,'[6]Curve Summary ALBERTA'!$A$13:$AG$161,18)</f>
        <v>46.5524674685427</v>
      </c>
      <c r="BX18" s="159" t="n">
        <f aca="false">VLOOKUP(BX$7,'[6]Curve Summary ALBERTA'!$A$13:$AG$161,18)</f>
        <v>47.0898064499578</v>
      </c>
      <c r="BY18" s="159" t="n">
        <f aca="false">VLOOKUP(BY$7,'[6]Curve Summary ALBERTA'!$A$13:$AG$161,18)</f>
        <v>47.0029301071729</v>
      </c>
      <c r="BZ18" s="159" t="n">
        <f aca="false">VLOOKUP(BZ$7,'[6]Curve Summary ALBERTA'!$A$13:$AG$161,18)</f>
        <v>47.0027924711662</v>
      </c>
      <c r="CA18" s="159" t="n">
        <f aca="false">VLOOKUP(CA$7,'[6]Curve Summary ALBERTA'!$A$13:$AG$161,18)</f>
        <v>49.6875041452368</v>
      </c>
      <c r="CB18" s="159" t="n">
        <f aca="false">VLOOKUP(CB$7,'[6]Curve Summary ALBERTA'!$A$13:$AG$161,18)</f>
        <v>51.8477671483375</v>
      </c>
      <c r="CC18" s="159" t="n">
        <f aca="false">VLOOKUP(CC$7,'[6]Curve Summary ALBERTA'!$A$13:$AG$161,18)</f>
        <v>47.7150503163483</v>
      </c>
      <c r="CD18" s="159" t="n">
        <f aca="false">VLOOKUP(CD$7,'[6]Curve Summary ALBERTA'!$A$13:$AG$161,18)</f>
        <v>46.6017750067451</v>
      </c>
      <c r="CE18" s="159" t="n">
        <f aca="false">VLOOKUP(CE$7,'[6]Curve Summary ALBERTA'!$A$13:$AG$161,18)</f>
        <v>44.8310559695211</v>
      </c>
      <c r="CF18" s="159" t="n">
        <f aca="false">VLOOKUP(CF$7,'[6]Curve Summary ALBERTA'!$A$13:$AG$161,18)</f>
        <v>42.3540311710577</v>
      </c>
      <c r="CG18" s="159" t="n">
        <f aca="false">VLOOKUP(CG$7,'[6]Curve Summary ALBERTA'!$A$13:$AG$161,18)</f>
        <v>42.4352371757913</v>
      </c>
      <c r="CH18" s="159" t="n">
        <f aca="false">VLOOKUP(CH$7,'[6]Curve Summary ALBERTA'!$A$13:$AG$161,18)</f>
        <v>42.9424283673197</v>
      </c>
      <c r="CI18" s="159" t="n">
        <f aca="false">VLOOKUP(CI$7,'[6]Curve Summary ALBERTA'!$A$13:$AG$161,18)</f>
        <v>43.5402072990636</v>
      </c>
      <c r="CJ18" s="159" t="n">
        <f aca="false">VLOOKUP(CJ$7,'[6]Curve Summary ALBERTA'!$A$13:$AG$161,18)</f>
        <v>44.0496047459994</v>
      </c>
      <c r="CK18" s="159" t="n">
        <f aca="false">VLOOKUP(CK$7,'[6]Curve Summary ALBERTA'!$A$13:$AG$161,18)</f>
        <v>43.9930644639527</v>
      </c>
      <c r="CL18" s="159" t="n">
        <f aca="false">VLOOKUP(CL$7,'[6]Curve Summary ALBERTA'!$A$13:$AG$161,18)</f>
        <v>44.0137913199681</v>
      </c>
      <c r="CM18" s="159" t="n">
        <f aca="false">VLOOKUP(CM$7,'[6]Curve Summary ALBERTA'!$A$13:$AG$161,18)</f>
        <v>46.4673630160304</v>
      </c>
      <c r="CN18" s="159" t="n">
        <f aca="false">VLOOKUP(CN$7,'[6]Curve Summary ALBERTA'!$A$13:$AG$161,18)</f>
        <v>48.4273513135175</v>
      </c>
      <c r="CO18" s="159" t="n">
        <f aca="false">VLOOKUP(CO$7,'[6]Curve Summary ALBERTA'!$A$13:$AG$161,18)</f>
        <v>49.2327617079062</v>
      </c>
      <c r="CP18" s="159" t="n">
        <f aca="false">VLOOKUP(CP$7,'[6]Curve Summary ALBERTA'!$A$13:$AG$161,18)</f>
        <v>48.0968770378257</v>
      </c>
      <c r="CQ18" s="159" t="n">
        <f aca="false">VLOOKUP(CQ$7,'[6]Curve Summary ALBERTA'!$A$13:$AG$161,18)</f>
        <v>46.3032306349522</v>
      </c>
      <c r="CR18" s="159" t="n">
        <f aca="false">VLOOKUP(CR$7,'[6]Curve Summary ALBERTA'!$A$13:$AG$161,18)</f>
        <v>43.6711272862784</v>
      </c>
      <c r="CS18" s="159" t="n">
        <f aca="false">VLOOKUP(CS$7,'[6]Curve Summary ALBERTA'!$A$13:$AG$161,18)</f>
        <v>43.7346060796415</v>
      </c>
      <c r="CT18" s="159" t="n">
        <f aca="false">VLOOKUP(CT$7,'[6]Curve Summary ALBERTA'!$A$13:$AG$161,18)</f>
        <v>44.223550186861</v>
      </c>
      <c r="CU18" s="159" t="n">
        <f aca="false">VLOOKUP(CU$7,'[6]Curve Summary ALBERTA'!$A$13:$AG$161,18)</f>
        <v>44.8026870216419</v>
      </c>
      <c r="CV18" s="159" t="n">
        <f aca="false">VLOOKUP(CV$7,'[6]Curve Summary ALBERTA'!$A$13:$AG$161,18)</f>
        <v>45.2913776038078</v>
      </c>
      <c r="CW18" s="159" t="n">
        <f aca="false">VLOOKUP(CW$7,'[6]Curve Summary ALBERTA'!$A$13:$AG$161,18)</f>
        <v>45.2125226309279</v>
      </c>
      <c r="CX18" s="159" t="n">
        <f aca="false">VLOOKUP(CX$7,'[6]Curve Summary ALBERTA'!$A$13:$AG$161,18)</f>
        <v>45.2109961268131</v>
      </c>
      <c r="CY18" s="159" t="n">
        <f aca="false">VLOOKUP(CY$7,'[6]Curve Summary ALBERTA'!$A$13:$AG$161,18)</f>
        <v>47.6464446053552</v>
      </c>
      <c r="CZ18" s="159" t="n">
        <f aca="false">VLOOKUP(CZ$7,'[6]Curve Summary ALBERTA'!$A$13:$AG$161,18)</f>
        <v>49.604574596688</v>
      </c>
      <c r="DA18" s="159" t="n">
        <f aca="false">VLOOKUP(DA$7,'[6]Curve Summary ALBERTA'!$A$13:$AG$161,18)</f>
        <v>50.4406147044044</v>
      </c>
      <c r="DB18" s="159" t="n">
        <f aca="false">VLOOKUP(DB$7,'[6]Curve Summary ALBERTA'!$A$13:$AG$161,18)</f>
        <v>49.3038028957385</v>
      </c>
      <c r="DC18" s="159" t="n">
        <f aca="false">VLOOKUP(DC$7,'[6]Curve Summary ALBERTA'!$A$13:$AG$161,18)</f>
        <v>47.5096011165042</v>
      </c>
      <c r="DD18" s="159" t="n">
        <f aca="false">VLOOKUP(DD$7,'[6]Curve Summary ALBERTA'!$A$13:$AG$161,18)</f>
        <v>44.8128734414071</v>
      </c>
      <c r="DE18" s="159" t="n">
        <f aca="false">VLOOKUP(DE$7,'[6]Curve Summary ALBERTA'!$A$13:$AG$161,18)</f>
        <v>44.875151697443</v>
      </c>
      <c r="DF18" s="159" t="n">
        <f aca="false">VLOOKUP(DF$7,'[6]Curve Summary ALBERTA'!$A$13:$AG$161,18)</f>
        <v>45.3626479104863</v>
      </c>
      <c r="DG18" s="159" t="n">
        <f aca="false">VLOOKUP(DG$7,'[6]Curve Summary ALBERTA'!$A$13:$AG$161,18)</f>
        <v>45.9403036616483</v>
      </c>
      <c r="DH18" s="159" t="n">
        <f aca="false">VLOOKUP(DH$7,'[6]Curve Summary ALBERTA'!$A$13:$AG$161,18)</f>
        <v>46.4274885239706</v>
      </c>
      <c r="DI18" s="159" t="n">
        <f aca="false">VLOOKUP(DI$7,'[6]Curve Summary ALBERTA'!$A$13:$AG$161,18)</f>
        <v>46.347414681805</v>
      </c>
      <c r="DJ18" s="159" t="n">
        <f aca="false">VLOOKUP(DJ$7,'[6]Curve Summary ALBERTA'!$A$13:$AG$161,18)</f>
        <v>46.3446670672939</v>
      </c>
      <c r="DK18" s="159" t="n">
        <f aca="false">VLOOKUP(DK$7,'[6]Curve Summary ALBERTA'!$A$13:$AG$161,18)</f>
        <v>48.5857996346424</v>
      </c>
      <c r="DL18" s="159" t="n">
        <f aca="false">VLOOKUP(DL$7,'[6]Curve Summary ALBERTA'!$A$13:$AG$161,18)</f>
        <v>50.568849308467</v>
      </c>
      <c r="DM18" s="159" t="n">
        <f aca="false">VLOOKUP(DM$7,'[6]Curve Summary ALBERTA'!$A$13:$AG$161,18)</f>
        <v>51.465129132462</v>
      </c>
      <c r="DN18" s="159" t="n">
        <f aca="false">VLOOKUP(DN$7,'[6]Curve Summary ALBERTA'!$A$13:$AG$161,18)</f>
        <v>50.3558721675453</v>
      </c>
      <c r="DO18" s="159" t="n">
        <f aca="false">VLOOKUP(DO$7,'[6]Curve Summary ALBERTA'!$A$13:$AG$161,18)</f>
        <v>48.5849083551474</v>
      </c>
      <c r="DP18" s="159" t="n">
        <f aca="false">VLOOKUP(DP$7,'[6]Curve Summary ALBERTA'!$A$13:$AG$161,18)</f>
        <v>45.4585394423594</v>
      </c>
      <c r="DQ18" s="159" t="n">
        <f aca="false">VLOOKUP(DQ$7,'[6]Curve Summary ALBERTA'!$A$13:$AG$161,18)</f>
        <v>45.5472635725413</v>
      </c>
      <c r="DR18" s="159" t="n">
        <f aca="false">VLOOKUP(DR$7,'[6]Curve Summary ALBERTA'!$A$13:$AG$161,18)</f>
        <v>46.0641902916162</v>
      </c>
      <c r="DS18" s="159" t="n">
        <f aca="false">VLOOKUP(DS$7,'[6]Curve Summary ALBERTA'!$A$13:$AG$161,18)</f>
        <v>46.6719181535533</v>
      </c>
      <c r="DT18" s="159" t="n">
        <f aca="false">VLOOKUP(DT$7,'[6]Curve Summary ALBERTA'!$A$13:$AG$161,18)</f>
        <v>47.1910432228162</v>
      </c>
      <c r="DU18" s="159" t="n">
        <f aca="false">VLOOKUP(DU$7,'[6]Curve Summary ALBERTA'!$A$13:$AG$161,18)</f>
        <v>47.141207675237</v>
      </c>
      <c r="DV18" s="159" t="n">
        <f aca="false">VLOOKUP(DV$7,'[6]Curve Summary ALBERTA'!$A$13:$AG$161,18)</f>
        <v>47.1686760051026</v>
      </c>
      <c r="DW18" s="159" t="n">
        <f aca="false">VLOOKUP(DW$7,'[6]Curve Summary ALBERTA'!$A$13:$AG$161,18)</f>
        <v>49.9086775202621</v>
      </c>
      <c r="DX18" s="159" t="n">
        <f aca="false">VLOOKUP(DX$7,'[6]Curve Summary ALBERTA'!$A$13:$AG$161,18)</f>
        <v>51.9116981694486</v>
      </c>
      <c r="DY18" s="159" t="n">
        <f aca="false">VLOOKUP(DY$7,'[6]Curve Summary ALBERTA'!$A$13:$AG$161,18)</f>
        <v>52.8537901468198</v>
      </c>
      <c r="DZ18" s="159" t="n">
        <f aca="false">VLOOKUP(DZ$7,'[6]Curve Summary ALBERTA'!$A$13:$AG$161,18)</f>
        <v>51.7442549504342</v>
      </c>
      <c r="EA18" s="159" t="n">
        <f aca="false">VLOOKUP(EA$7,'[6]Curve Summary ALBERTA'!$A$13:$AG$161,18)</f>
        <v>49.9673840109137</v>
      </c>
      <c r="EB18" s="159" t="n">
        <f aca="false">VLOOKUP(EB$7,'[6]Curve Summary ALBERTA'!$A$13:$AG$161,18)</f>
        <v>46.3701970802914</v>
      </c>
      <c r="EC18" s="159" t="n">
        <f aca="false">VLOOKUP(EC$7,'[6]Curve Summary ALBERTA'!$A$13:$AG$161,18)</f>
        <v>46.4657058894476</v>
      </c>
      <c r="ED18" s="159" t="n">
        <f aca="false">VLOOKUP(ED$7,'[6]Curve Summary ALBERTA'!$A$13:$AG$161,18)</f>
        <v>46.9928330627988</v>
      </c>
      <c r="EE18" s="159" t="n">
        <f aca="false">VLOOKUP(EE$7,'[6]Curve Summary ALBERTA'!$A$13:$AG$161,18)</f>
        <v>47.6113792239126</v>
      </c>
      <c r="EF18" s="159" t="n">
        <f aca="false">VLOOKUP(EF$7,'[6]Curve Summary ALBERTA'!$A$13:$AG$161,18)</f>
        <v>48.1410140027566</v>
      </c>
      <c r="EG18" s="159" t="n">
        <f aca="false">VLOOKUP(EG$7,'[6]Curve Summary ALBERTA'!$A$13:$AG$161,18)</f>
        <v>48.0973816025977</v>
      </c>
      <c r="EH18" s="159" t="n">
        <f aca="false">VLOOKUP(EH$7,'[6]Curve Summary ALBERTA'!$A$13:$AG$161,18)</f>
        <v>48.1314479729918</v>
      </c>
      <c r="EI18" s="159" t="n">
        <f aca="false">VLOOKUP(EI$7,'[6]Curve Summary ALBERTA'!$A$13:$AG$161,18)</f>
        <v>50.5078856349935</v>
      </c>
      <c r="EJ18" s="159" t="n">
        <f aca="false">VLOOKUP(EJ$7,'[6]Curve Summary ALBERTA'!$A$13:$AG$161,18)</f>
        <v>52.5337917217745</v>
      </c>
    </row>
    <row r="19" customFormat="false" ht="13.7" hidden="tru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7"/>
      <c r="AC19" s="168"/>
      <c r="AD19" s="162"/>
      <c r="AE19" s="162"/>
      <c r="AF19" s="163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</row>
    <row r="20" customFormat="false" ht="13.7" hidden="tru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67"/>
      <c r="AC20" s="168"/>
      <c r="AD20" s="162"/>
      <c r="AE20" s="162"/>
      <c r="AF20" s="163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</row>
    <row r="21" customFormat="false" ht="13.7" hidden="tru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7"/>
      <c r="AC21" s="168"/>
      <c r="AD21" s="162"/>
      <c r="AE21" s="162"/>
      <c r="AF21" s="163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</row>
    <row r="22" customFormat="false" ht="13.7" hidden="tru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7"/>
      <c r="AC22" s="168"/>
      <c r="AD22" s="162"/>
      <c r="AE22" s="162"/>
      <c r="AF22" s="163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</row>
    <row r="23" customFormat="false" ht="13.7" hidden="tru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67"/>
      <c r="AC23" s="168"/>
      <c r="AD23" s="162"/>
      <c r="AE23" s="162"/>
      <c r="AF23" s="163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</row>
    <row r="24" customFormat="false" ht="13.7" hidden="tru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7"/>
      <c r="AC24" s="168"/>
      <c r="AD24" s="162"/>
      <c r="AE24" s="162"/>
      <c r="AF24" s="163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</row>
    <row r="25" customFormat="false" ht="13.7" hidden="tru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4"/>
      <c r="AC25" s="175"/>
      <c r="AD25" s="188"/>
      <c r="AE25" s="188"/>
      <c r="AF25" s="163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76</v>
      </c>
      <c r="B28" s="136"/>
      <c r="C28" s="157" t="n">
        <f aca="false">C9-C47</f>
        <v>0.18333333333333</v>
      </c>
      <c r="D28" s="157" t="n">
        <f aca="false">D9-D47</f>
        <v>1.8</v>
      </c>
      <c r="E28" s="157" t="n">
        <f aca="false">E9-E47</f>
        <v>1.5</v>
      </c>
      <c r="F28" s="158" t="n">
        <f aca="false">F9-F47</f>
        <v>1.64825757575757</v>
      </c>
      <c r="G28" s="157" t="n">
        <f aca="false">G9-G47</f>
        <v>1.25</v>
      </c>
      <c r="H28" s="157" t="n">
        <f aca="false">H9-H47</f>
        <v>1.5</v>
      </c>
      <c r="I28" s="157" t="n">
        <f aca="false">I9-I47</f>
        <v>1</v>
      </c>
      <c r="J28" s="157" t="n">
        <f aca="false">J9-J47</f>
        <v>0.5</v>
      </c>
      <c r="K28" s="157" t="n">
        <f aca="false">K9-K47</f>
        <v>1</v>
      </c>
      <c r="L28" s="157" t="n">
        <f aca="false">L9-L47</f>
        <v>0</v>
      </c>
      <c r="M28" s="157" t="n">
        <f aca="false">M9-M47</f>
        <v>0</v>
      </c>
      <c r="N28" s="157" t="n">
        <f aca="false">N9-N47</f>
        <v>0</v>
      </c>
      <c r="O28" s="157" t="n">
        <f aca="false">O9-O47</f>
        <v>0.5</v>
      </c>
      <c r="P28" s="157" t="n">
        <f aca="false">P9-P47</f>
        <v>0.5</v>
      </c>
      <c r="Q28" s="157" t="n">
        <f aca="false">Q9-Q47</f>
        <v>0.5</v>
      </c>
      <c r="R28" s="157" t="n">
        <f aca="false">R9-R47</f>
        <v>0.5</v>
      </c>
      <c r="S28" s="157" t="n">
        <f aca="false">S9-S47</f>
        <v>0</v>
      </c>
      <c r="T28" s="157" t="n">
        <f aca="false">T9-T47</f>
        <v>0</v>
      </c>
      <c r="U28" s="157" t="n">
        <f aca="false">U9-U47</f>
        <v>0</v>
      </c>
      <c r="V28" s="157" t="n">
        <f aca="false">V9-V47</f>
        <v>0</v>
      </c>
      <c r="W28" s="158" t="n">
        <f aca="false">W9-W47</f>
        <v>0.415686274509802</v>
      </c>
      <c r="X28" s="157" t="n">
        <f aca="false">X9-X47</f>
        <v>0</v>
      </c>
      <c r="Y28" s="157" t="n">
        <f aca="false">Y9-Y47</f>
        <v>0</v>
      </c>
      <c r="Z28" s="157" t="n">
        <f aca="false">Z9-Z47</f>
        <v>0</v>
      </c>
      <c r="AA28" s="157" t="n">
        <f aca="false">AA9-AA47</f>
        <v>0</v>
      </c>
      <c r="AB28" s="157" t="n">
        <f aca="false">AB9-AB47</f>
        <v>0</v>
      </c>
      <c r="AC28" s="161" t="n">
        <f aca="false">AC9-AC47</f>
        <v>0.0780013270628714</v>
      </c>
      <c r="AD28" s="162"/>
      <c r="AE28" s="162"/>
      <c r="AF28" s="163"/>
      <c r="AG28" s="159" t="n">
        <f aca="false">AG9*AG$5</f>
        <v>940.5</v>
      </c>
      <c r="AH28" s="192" t="n">
        <f aca="false">AH9*AH$5</f>
        <v>780</v>
      </c>
      <c r="AI28" s="192" t="n">
        <f aca="false">AI9*AI$5</f>
        <v>719.25</v>
      </c>
      <c r="AJ28" s="192" t="n">
        <f aca="false">AJ9*AJ$5</f>
        <v>671</v>
      </c>
      <c r="AK28" s="192" t="n">
        <f aca="false">AK9*AK$5</f>
        <v>638</v>
      </c>
      <c r="AL28" s="192" t="n">
        <f aca="false">AL9*AL$5</f>
        <v>590</v>
      </c>
      <c r="AM28" s="192" t="n">
        <f aca="false">AM9*AM$5</f>
        <v>957</v>
      </c>
      <c r="AN28" s="192" t="n">
        <f aca="false">AN9*AN$5</f>
        <v>1111</v>
      </c>
      <c r="AO28" s="192" t="n">
        <f aca="false">AO9*AO$5</f>
        <v>870</v>
      </c>
      <c r="AP28" s="192" t="n">
        <f aca="false">AP9*AP$5</f>
        <v>897</v>
      </c>
      <c r="AQ28" s="192" t="n">
        <f aca="false">AQ9*AQ$5</f>
        <v>740</v>
      </c>
      <c r="AR28" s="192" t="n">
        <f aca="false">AR9*AR$5</f>
        <v>808.5</v>
      </c>
      <c r="AS28" s="192" t="n">
        <f aca="false">AS9*AS$5</f>
        <v>924</v>
      </c>
      <c r="AT28" s="192" t="n">
        <f aca="false">AT9*AT$5</f>
        <v>820</v>
      </c>
      <c r="AU28" s="192" t="n">
        <f aca="false">AU9*AU$5</f>
        <v>756</v>
      </c>
      <c r="AV28" s="192" t="n">
        <f aca="false">AV9*AV$5</f>
        <v>726</v>
      </c>
      <c r="AW28" s="192" t="n">
        <f aca="false">AW9*AW$5</f>
        <v>609</v>
      </c>
      <c r="AX28" s="192" t="n">
        <f aca="false">AX9*AX$5</f>
        <v>630</v>
      </c>
      <c r="AY28" s="192" t="n">
        <f aca="false">AY9*AY$5</f>
        <v>1078</v>
      </c>
      <c r="AZ28" s="192" t="n">
        <f aca="false">AZ9*AZ$5</f>
        <v>1197</v>
      </c>
      <c r="BA28" s="192" t="n">
        <f aca="false">BA9*BA$5</f>
        <v>987</v>
      </c>
      <c r="BB28" s="192" t="n">
        <f aca="false">BB9*BB$5</f>
        <v>943</v>
      </c>
      <c r="BC28" s="192" t="n">
        <f aca="false">BC9*BC$5</f>
        <v>703</v>
      </c>
      <c r="BD28" s="192" t="n">
        <f aca="false">BD9*BD$5</f>
        <v>858</v>
      </c>
      <c r="BE28" s="192" t="n">
        <f aca="false">BE9*BE$5</f>
        <v>884.73</v>
      </c>
      <c r="BF28" s="192" t="n">
        <f aca="false">BF9*BF$5</f>
        <v>825.4</v>
      </c>
      <c r="BG28" s="192" t="n">
        <f aca="false">BG9*BG$5</f>
        <v>850.54</v>
      </c>
      <c r="BH28" s="192" t="n">
        <f aca="false">BH9*BH$5</f>
        <v>756.8</v>
      </c>
      <c r="BI28" s="192" t="n">
        <f aca="false">BI9*BI$5</f>
        <v>619.4</v>
      </c>
      <c r="BJ28" s="192" t="n">
        <f aca="false">BJ9*BJ$5</f>
        <v>700.26</v>
      </c>
      <c r="BK28" s="192" t="n">
        <f aca="false">BK9*BK$5</f>
        <v>1010.94</v>
      </c>
      <c r="BL28" s="192" t="n">
        <f aca="false">BL9*BL$5</f>
        <v>1210.22</v>
      </c>
      <c r="BM28" s="192" t="n">
        <f aca="false">BM9*BM$5</f>
        <v>974.82</v>
      </c>
      <c r="BN28" s="192" t="n">
        <f aca="false">BN9*BN$5</f>
        <v>866.67</v>
      </c>
      <c r="BO28" s="192" t="n">
        <f aca="false">BO9*BO$5</f>
        <v>794.64</v>
      </c>
      <c r="BP28" s="192" t="n">
        <f aca="false">BP9*BP$5</f>
        <v>909.88</v>
      </c>
      <c r="BQ28" s="192" t="n">
        <f aca="false">BQ9*BQ$5</f>
        <v>887.04</v>
      </c>
      <c r="BR28" s="192" t="n">
        <f aca="false">BR9*BR$5</f>
        <v>830</v>
      </c>
      <c r="BS28" s="192" t="n">
        <f aca="false">BS9*BS$5</f>
        <v>870.09</v>
      </c>
      <c r="BT28" s="192" t="n">
        <f aca="false">BT9*BT$5</f>
        <v>748.02</v>
      </c>
      <c r="BU28" s="192" t="n">
        <f aca="false">BU9*BU$5</f>
        <v>686.28</v>
      </c>
      <c r="BV28" s="192" t="n">
        <f aca="false">BV9*BV$5</f>
        <v>735.02</v>
      </c>
      <c r="BW28" s="192" t="n">
        <f aca="false">BW9*BW$5</f>
        <v>948</v>
      </c>
      <c r="BX28" s="192" t="n">
        <f aca="false">BX9*BX$5</f>
        <v>1225.67</v>
      </c>
      <c r="BY28" s="192" t="n">
        <f aca="false">BY9*BY$5</f>
        <v>964.53</v>
      </c>
      <c r="BZ28" s="192" t="n">
        <f aca="false">BZ9*BZ$5</f>
        <v>871.92</v>
      </c>
      <c r="CA28" s="192" t="n">
        <f aca="false">CA9*CA$5</f>
        <v>809.97</v>
      </c>
      <c r="CB28" s="192" t="n">
        <f aca="false">CB9*CB$5</f>
        <v>841.05</v>
      </c>
      <c r="CC28" s="192" t="n">
        <f aca="false">CC9*CC$5</f>
        <v>892.71</v>
      </c>
      <c r="CD28" s="192" t="n">
        <f aca="false">CD9*CD$5</f>
        <v>836.8</v>
      </c>
      <c r="CE28" s="192" t="n">
        <f aca="false">CE9*CE$5</f>
        <v>885.5</v>
      </c>
      <c r="CF28" s="192" t="n">
        <f aca="false">CF9*CF$5</f>
        <v>729.8</v>
      </c>
      <c r="CG28" s="192" t="n">
        <f aca="false">CG9*CG$5</f>
        <v>744.04</v>
      </c>
      <c r="CH28" s="192" t="n">
        <f aca="false">CH9*CH$5</f>
        <v>758.78</v>
      </c>
      <c r="CI28" s="192" t="n">
        <f aca="false">CI9*CI$5</f>
        <v>944</v>
      </c>
      <c r="CJ28" s="192" t="n">
        <f aca="false">CJ9*CJ$5</f>
        <v>1208.88</v>
      </c>
      <c r="CK28" s="192" t="n">
        <f aca="false">CK9*CK$5</f>
        <v>917.4</v>
      </c>
      <c r="CL28" s="192" t="n">
        <f aca="false">CL9*CL$5</f>
        <v>920.92</v>
      </c>
      <c r="CM28" s="192" t="n">
        <f aca="false">CM9*CM$5</f>
        <v>822.78</v>
      </c>
      <c r="CN28" s="192" t="n">
        <f aca="false">CN9*CN$5</f>
        <v>810.4</v>
      </c>
      <c r="CO28" s="192" t="n">
        <f aca="false">CO9*CO$5</f>
        <v>941.16</v>
      </c>
      <c r="CP28" s="192" t="n">
        <f aca="false">CP9*CP$5</f>
        <v>843.6</v>
      </c>
      <c r="CQ28" s="192" t="n">
        <f aca="false">CQ9*CQ$5</f>
        <v>861.08</v>
      </c>
      <c r="CR28" s="192" t="n">
        <f aca="false">CR9*CR$5</f>
        <v>783.72</v>
      </c>
      <c r="CS28" s="192" t="n">
        <f aca="false">CS9*CS$5</f>
        <v>767.58</v>
      </c>
      <c r="CT28" s="192" t="n">
        <f aca="false">CT9*CT$5</f>
        <v>745.71</v>
      </c>
      <c r="CU28" s="192" t="n">
        <f aca="false">CU9*CU$5</f>
        <v>988.26</v>
      </c>
      <c r="CV28" s="192" t="n">
        <f aca="false">CV9*CV$5</f>
        <v>1194.39</v>
      </c>
      <c r="CW28" s="192" t="n">
        <f aca="false">CW9*CW$5</f>
        <v>871.15</v>
      </c>
      <c r="CX28" s="192" t="n">
        <f aca="false">CX9*CX$5</f>
        <v>970.83</v>
      </c>
      <c r="CY28" s="192" t="n">
        <f aca="false">CY9*CY$5</f>
        <v>835.38</v>
      </c>
      <c r="CZ28" s="192" t="n">
        <f aca="false">CZ9*CZ$5</f>
        <v>820</v>
      </c>
      <c r="DA28" s="192" t="n">
        <f aca="false">DA9*DA$5</f>
        <v>950.4</v>
      </c>
      <c r="DB28" s="192" t="n">
        <f aca="false">DB9*DB$5</f>
        <v>895.44</v>
      </c>
      <c r="DC28" s="192" t="n">
        <f aca="false">DC9*DC$5</f>
        <v>836.01</v>
      </c>
      <c r="DD28" s="192" t="n">
        <f aca="false">DD9*DD$5</f>
        <v>838.64</v>
      </c>
      <c r="DE28" s="192" t="n">
        <f aca="false">DE9*DE$5</f>
        <v>753.06</v>
      </c>
      <c r="DF28" s="192" t="n">
        <f aca="false">DF9*DF$5</f>
        <v>765.03</v>
      </c>
      <c r="DG28" s="192" t="n">
        <f aca="false">DG9*DG$5</f>
        <v>1038.18</v>
      </c>
      <c r="DH28" s="192" t="n">
        <f aca="false">DH9*DH$5</f>
        <v>1086.12</v>
      </c>
      <c r="DI28" s="192" t="n">
        <f aca="false">DI9*DI$5</f>
        <v>967.26</v>
      </c>
      <c r="DJ28" s="192" t="n">
        <f aca="false">DJ9*DJ$5</f>
        <v>981.41</v>
      </c>
      <c r="DK28" s="192" t="n">
        <f aca="false">DK9*DK$5</f>
        <v>767.79</v>
      </c>
      <c r="DL28" s="192" t="n">
        <f aca="false">DL9*DL$5</f>
        <v>913.88</v>
      </c>
      <c r="DM28" s="192" t="n">
        <f aca="false">DM9*DM$5</f>
        <v>916.02</v>
      </c>
      <c r="DN28" s="192" t="n">
        <f aca="false">DN9*DN$5</f>
        <v>862</v>
      </c>
      <c r="DO28" s="192" t="n">
        <f aca="false">DO9*DO$5</f>
        <v>890.34</v>
      </c>
      <c r="DP28" s="192" t="n">
        <f aca="false">DP9*DP$5</f>
        <v>855.8</v>
      </c>
      <c r="DQ28" s="192" t="n">
        <f aca="false">DQ9*DQ$5</f>
        <v>735.8</v>
      </c>
      <c r="DR28" s="192" t="n">
        <f aca="false">DR9*DR$5</f>
        <v>821.04</v>
      </c>
      <c r="DS28" s="192" t="n">
        <f aca="false">DS9*DS$5</f>
        <v>1041.48</v>
      </c>
      <c r="DT28" s="192" t="n">
        <f aca="false">DT9*DT$5</f>
        <v>1082.76</v>
      </c>
      <c r="DU28" s="192" t="n">
        <f aca="false">DU9*DU$5</f>
        <v>972.09</v>
      </c>
      <c r="DV28" s="192" t="n">
        <f aca="false">DV9*DV$5</f>
        <v>948.86</v>
      </c>
      <c r="DW28" s="192" t="n">
        <f aca="false">DW9*DW$5</f>
        <v>820.6</v>
      </c>
      <c r="DX28" s="192" t="n">
        <f aca="false">DX9*DX$5</f>
        <v>925.98</v>
      </c>
      <c r="DY28" s="192" t="n">
        <f aca="false">DY9*DY$5</f>
        <v>881</v>
      </c>
      <c r="DZ28" s="192" t="n">
        <f aca="false">DZ9*DZ$5</f>
        <v>871.4</v>
      </c>
      <c r="EA28" s="192" t="n">
        <f aca="false">EA9*EA$5</f>
        <v>945.76</v>
      </c>
      <c r="EB28" s="192" t="n">
        <f aca="false">EB9*EB$5</f>
        <v>872.3</v>
      </c>
      <c r="EC28" s="192" t="n">
        <f aca="false">EC9*EC$5</f>
        <v>754</v>
      </c>
      <c r="ED28" s="192" t="n">
        <f aca="false">ED9*ED$5</f>
        <v>840.18</v>
      </c>
      <c r="EE28" s="192" t="n">
        <f aca="false">EE9*EE$5</f>
        <v>997.71</v>
      </c>
      <c r="EF28" s="192" t="n">
        <f aca="false">EF9*EF$5</f>
        <v>1131.68</v>
      </c>
      <c r="EG28" s="192" t="n">
        <f aca="false">EG9*EG$5</f>
        <v>977.34</v>
      </c>
      <c r="EH28" s="192" t="n">
        <f aca="false">EH9*EH$5</f>
        <v>915.6</v>
      </c>
      <c r="EI28" s="192" t="n">
        <f aca="false">EI9*EI$5</f>
        <v>874.44</v>
      </c>
      <c r="EJ28" s="192" t="n">
        <f aca="false">EJ9*EJ$5</f>
        <v>980.49</v>
      </c>
    </row>
    <row r="29" customFormat="false" ht="13.7" hidden="false" customHeight="true" outlineLevel="0" collapsed="false">
      <c r="A29" s="164" t="s">
        <v>178</v>
      </c>
      <c r="B29" s="165"/>
      <c r="C29" s="159" t="n">
        <f aca="false">C10-C48</f>
        <v>0.449999999999996</v>
      </c>
      <c r="D29" s="159" t="n">
        <f aca="false">D10-D48</f>
        <v>1.45</v>
      </c>
      <c r="E29" s="159" t="n">
        <f aca="false">E10-E48</f>
        <v>1.5</v>
      </c>
      <c r="F29" s="166" t="n">
        <f aca="false">F10-F48</f>
        <v>1.50775252525253</v>
      </c>
      <c r="G29" s="159" t="n">
        <f aca="false">G10-G48</f>
        <v>1.25</v>
      </c>
      <c r="H29" s="159" t="n">
        <f aca="false">H10-H48</f>
        <v>1.5</v>
      </c>
      <c r="I29" s="159" t="n">
        <f aca="false">I10-I48</f>
        <v>1</v>
      </c>
      <c r="J29" s="159" t="n">
        <f aca="false">J10-J48</f>
        <v>0.5</v>
      </c>
      <c r="K29" s="159" t="n">
        <f aca="false">K10-K48</f>
        <v>1</v>
      </c>
      <c r="L29" s="159" t="n">
        <f aca="false">L10-L48</f>
        <v>0</v>
      </c>
      <c r="M29" s="159" t="n">
        <f aca="false">M10-M48</f>
        <v>0</v>
      </c>
      <c r="N29" s="159" t="n">
        <f aca="false">N10-N48</f>
        <v>0</v>
      </c>
      <c r="O29" s="159" t="n">
        <f aca="false">O10-O48</f>
        <v>0.5</v>
      </c>
      <c r="P29" s="159" t="n">
        <f aca="false">P10-P48</f>
        <v>0.5</v>
      </c>
      <c r="Q29" s="159" t="n">
        <f aca="false">Q10-Q48</f>
        <v>0.5</v>
      </c>
      <c r="R29" s="159" t="n">
        <f aca="false">R10-R48</f>
        <v>0.5</v>
      </c>
      <c r="S29" s="159" t="n">
        <f aca="false">S10-S48</f>
        <v>0</v>
      </c>
      <c r="T29" s="159" t="n">
        <f aca="false">T10-T48</f>
        <v>0</v>
      </c>
      <c r="U29" s="159" t="n">
        <f aca="false">U10-U48</f>
        <v>0</v>
      </c>
      <c r="V29" s="159" t="n">
        <f aca="false">V10-V48</f>
        <v>0</v>
      </c>
      <c r="W29" s="166" t="n">
        <f aca="false">W10-W48</f>
        <v>0.415686274509802</v>
      </c>
      <c r="X29" s="159" t="n">
        <f aca="false">X10-X48</f>
        <v>0</v>
      </c>
      <c r="Y29" s="159" t="n">
        <f aca="false">Y10-Y48</f>
        <v>0</v>
      </c>
      <c r="Z29" s="159" t="n">
        <f aca="false">Z10-Z48</f>
        <v>0</v>
      </c>
      <c r="AA29" s="159" t="n">
        <f aca="false">AA10-AA48</f>
        <v>0</v>
      </c>
      <c r="AB29" s="159" t="n">
        <f aca="false">AB10-AB48</f>
        <v>0</v>
      </c>
      <c r="AC29" s="168" t="n">
        <f aca="false">AC10-AC48</f>
        <v>0.0761683037176937</v>
      </c>
      <c r="AD29" s="162"/>
      <c r="AE29" s="162"/>
      <c r="AF29" s="163"/>
      <c r="AG29" s="159" t="n">
        <f aca="false">AG10*AG$5</f>
        <v>940.5</v>
      </c>
      <c r="AH29" s="192" t="n">
        <f aca="false">AH10*AH$5</f>
        <v>778</v>
      </c>
      <c r="AI29" s="192" t="n">
        <f aca="false">AI10*AI$5</f>
        <v>719.25</v>
      </c>
      <c r="AJ29" s="192" t="n">
        <f aca="false">AJ10*AJ$5</f>
        <v>715</v>
      </c>
      <c r="AK29" s="192" t="n">
        <f aca="false">AK10*AK$5</f>
        <v>693</v>
      </c>
      <c r="AL29" s="192" t="n">
        <f aca="false">AL10*AL$5</f>
        <v>640</v>
      </c>
      <c r="AM29" s="192" t="n">
        <f aca="false">AM10*AM$5</f>
        <v>1023</v>
      </c>
      <c r="AN29" s="192" t="n">
        <f aca="false">AN10*AN$5</f>
        <v>1166</v>
      </c>
      <c r="AO29" s="192" t="n">
        <f aca="false">AO10*AO$5</f>
        <v>940</v>
      </c>
      <c r="AP29" s="192" t="n">
        <f aca="false">AP10*AP$5</f>
        <v>897</v>
      </c>
      <c r="AQ29" s="192" t="n">
        <f aca="false">AQ10*AQ$5</f>
        <v>740</v>
      </c>
      <c r="AR29" s="192" t="n">
        <f aca="false">AR10*AR$5</f>
        <v>808.5</v>
      </c>
      <c r="AS29" s="192" t="n">
        <f aca="false">AS10*AS$5</f>
        <v>929.5</v>
      </c>
      <c r="AT29" s="192" t="n">
        <f aca="false">AT10*AT$5</f>
        <v>830</v>
      </c>
      <c r="AU29" s="192" t="n">
        <f aca="false">AU10*AU$5</f>
        <v>771.75</v>
      </c>
      <c r="AV29" s="192" t="n">
        <f aca="false">AV10*AV$5</f>
        <v>803</v>
      </c>
      <c r="AW29" s="192" t="n">
        <f aca="false">AW10*AW$5</f>
        <v>682.5</v>
      </c>
      <c r="AX29" s="192" t="n">
        <f aca="false">AX10*AX$5</f>
        <v>645.75</v>
      </c>
      <c r="AY29" s="192" t="n">
        <f aca="false">AY10*AY$5</f>
        <v>1177</v>
      </c>
      <c r="AZ29" s="192" t="n">
        <f aca="false">AZ10*AZ$5</f>
        <v>1270.5</v>
      </c>
      <c r="BA29" s="192" t="n">
        <f aca="false">BA10*BA$5</f>
        <v>1060.5</v>
      </c>
      <c r="BB29" s="192" t="n">
        <f aca="false">BB10*BB$5</f>
        <v>954.5</v>
      </c>
      <c r="BC29" s="192" t="n">
        <f aca="false">BC10*BC$5</f>
        <v>712.5</v>
      </c>
      <c r="BD29" s="192" t="n">
        <f aca="false">BD10*BD$5</f>
        <v>863.5</v>
      </c>
      <c r="BE29" s="192" t="n">
        <f aca="false">BE10*BE$5</f>
        <v>894.81</v>
      </c>
      <c r="BF29" s="192" t="n">
        <f aca="false">BF10*BF$5</f>
        <v>839.2</v>
      </c>
      <c r="BG29" s="192" t="n">
        <f aca="false">BG10*BG$5</f>
        <v>871.47</v>
      </c>
      <c r="BH29" s="192" t="n">
        <f aca="false">BH10*BH$5</f>
        <v>828.74</v>
      </c>
      <c r="BI29" s="192" t="n">
        <f aca="false">BI10*BI$5</f>
        <v>684.8</v>
      </c>
      <c r="BJ29" s="192" t="n">
        <f aca="false">BJ10*BJ$5</f>
        <v>720.28</v>
      </c>
      <c r="BK29" s="192" t="n">
        <f aca="false">BK10*BK$5</f>
        <v>1097.46</v>
      </c>
      <c r="BL29" s="192" t="n">
        <f aca="false">BL10*BL$5</f>
        <v>1281.94</v>
      </c>
      <c r="BM29" s="192" t="n">
        <f aca="false">BM10*BM$5</f>
        <v>1043.49</v>
      </c>
      <c r="BN29" s="192" t="n">
        <f aca="false">BN10*BN$5</f>
        <v>881.16</v>
      </c>
      <c r="BO29" s="192" t="n">
        <f aca="false">BO10*BO$5</f>
        <v>809.13</v>
      </c>
      <c r="BP29" s="192" t="n">
        <f aca="false">BP10*BP$5</f>
        <v>920.69</v>
      </c>
      <c r="BQ29" s="192" t="n">
        <f aca="false">BQ10*BQ$5</f>
        <v>900.48</v>
      </c>
      <c r="BR29" s="192" t="n">
        <f aca="false">BR10*BR$5</f>
        <v>846.8</v>
      </c>
      <c r="BS29" s="192" t="n">
        <f aca="false">BS10*BS$5</f>
        <v>893.55</v>
      </c>
      <c r="BT29" s="192" t="n">
        <f aca="false">BT10*BT$5</f>
        <v>812.07</v>
      </c>
      <c r="BU29" s="192" t="n">
        <f aca="false">BU10*BU$5</f>
        <v>750.54</v>
      </c>
      <c r="BV29" s="192" t="n">
        <f aca="false">BV10*BV$5</f>
        <v>758.12</v>
      </c>
      <c r="BW29" s="192" t="n">
        <f aca="false">BW10*BW$5</f>
        <v>1024</v>
      </c>
      <c r="BX29" s="192" t="n">
        <f aca="false">BX10*BX$5</f>
        <v>1296.05</v>
      </c>
      <c r="BY29" s="192" t="n">
        <f aca="false">BY10*BY$5</f>
        <v>1029</v>
      </c>
      <c r="BZ29" s="192" t="n">
        <f aca="false">BZ10*BZ$5</f>
        <v>890.19</v>
      </c>
      <c r="CA29" s="192" t="n">
        <f aca="false">CA10*CA$5</f>
        <v>828.45</v>
      </c>
      <c r="CB29" s="192" t="n">
        <f aca="false">CB10*CB$5</f>
        <v>855.54</v>
      </c>
      <c r="CC29" s="192" t="n">
        <f aca="false">CC10*CC$5</f>
        <v>915.81</v>
      </c>
      <c r="CD29" s="192" t="n">
        <f aca="false">CD10*CD$5</f>
        <v>862.2</v>
      </c>
      <c r="CE29" s="192" t="n">
        <f aca="false">CE10*CE$5</f>
        <v>918.16</v>
      </c>
      <c r="CF29" s="192" t="n">
        <f aca="false">CF10*CF$5</f>
        <v>795.2</v>
      </c>
      <c r="CG29" s="192" t="n">
        <f aca="false">CG10*CG$5</f>
        <v>815.54</v>
      </c>
      <c r="CH29" s="192" t="n">
        <f aca="false">CH10*CH$5</f>
        <v>789.8</v>
      </c>
      <c r="CI29" s="192" t="n">
        <f aca="false">CI10*CI$5</f>
        <v>1024.6</v>
      </c>
      <c r="CJ29" s="192" t="n">
        <f aca="false">CJ10*CJ$5</f>
        <v>1286.85</v>
      </c>
      <c r="CK29" s="192" t="n">
        <f aca="false">CK10*CK$5</f>
        <v>984.4</v>
      </c>
      <c r="CL29" s="192" t="n">
        <f aca="false">CL10*CL$5</f>
        <v>949.52</v>
      </c>
      <c r="CM29" s="192" t="n">
        <f aca="false">CM10*CM$5</f>
        <v>850.08</v>
      </c>
      <c r="CN29" s="192" t="n">
        <f aca="false">CN10*CN$5</f>
        <v>833.2</v>
      </c>
      <c r="CO29" s="192" t="n">
        <f aca="false">CO10*CO$5</f>
        <v>975.48</v>
      </c>
      <c r="CP29" s="192" t="n">
        <f aca="false">CP10*CP$5</f>
        <v>877.6</v>
      </c>
      <c r="CQ29" s="192" t="n">
        <f aca="false">CQ10*CQ$5</f>
        <v>901.12</v>
      </c>
      <c r="CR29" s="192" t="n">
        <f aca="false">CR10*CR$5</f>
        <v>857.22</v>
      </c>
      <c r="CS29" s="192" t="n">
        <f aca="false">CS10*CS$5</f>
        <v>843.92</v>
      </c>
      <c r="CT29" s="192" t="n">
        <f aca="false">CT10*CT$5</f>
        <v>782.88</v>
      </c>
      <c r="CU29" s="192" t="n">
        <f aca="false">CU10*CU$5</f>
        <v>1077.72</v>
      </c>
      <c r="CV29" s="192" t="n">
        <f aca="false">CV10*CV$5</f>
        <v>1279.95</v>
      </c>
      <c r="CW29" s="192" t="n">
        <f aca="false">CW10*CW$5</f>
        <v>940.12</v>
      </c>
      <c r="CX29" s="192" t="n">
        <f aca="false">CX10*CX$5</f>
        <v>1010.62</v>
      </c>
      <c r="CY29" s="192" t="n">
        <f aca="false">CY10*CY$5</f>
        <v>871.08</v>
      </c>
      <c r="CZ29" s="192" t="n">
        <f aca="false">CZ10*CZ$5</f>
        <v>851.4</v>
      </c>
      <c r="DA29" s="192" t="n">
        <f aca="false">DA10*DA$5</f>
        <v>991.54</v>
      </c>
      <c r="DB29" s="192" t="n">
        <f aca="false">DB10*DB$5</f>
        <v>937.65</v>
      </c>
      <c r="DC29" s="192" t="n">
        <f aca="false">DC10*DC$5</f>
        <v>880.32</v>
      </c>
      <c r="DD29" s="192" t="n">
        <f aca="false">DD10*DD$5</f>
        <v>919.16</v>
      </c>
      <c r="DE29" s="192" t="n">
        <f aca="false">DE10*DE$5</f>
        <v>829.08</v>
      </c>
      <c r="DF29" s="192" t="n">
        <f aca="false">DF10*DF$5</f>
        <v>808.08</v>
      </c>
      <c r="DG29" s="192" t="n">
        <f aca="false">DG10*DG$5</f>
        <v>1135.42</v>
      </c>
      <c r="DH29" s="192" t="n">
        <f aca="false">DH10*DH$5</f>
        <v>1168.86</v>
      </c>
      <c r="DI29" s="192" t="n">
        <f aca="false">DI10*DI$5</f>
        <v>1047.69</v>
      </c>
      <c r="DJ29" s="192" t="n">
        <f aca="false">DJ10*DJ$5</f>
        <v>1028.33</v>
      </c>
      <c r="DK29" s="192" t="n">
        <f aca="false">DK10*DK$5</f>
        <v>805.79</v>
      </c>
      <c r="DL29" s="192" t="n">
        <f aca="false">DL10*DL$5</f>
        <v>955.24</v>
      </c>
      <c r="DM29" s="192" t="n">
        <f aca="false">DM10*DM$5</f>
        <v>962.01</v>
      </c>
      <c r="DN29" s="192" t="n">
        <f aca="false">DN10*DN$5</f>
        <v>908.2</v>
      </c>
      <c r="DO29" s="192" t="n">
        <f aca="false">DO10*DO$5</f>
        <v>942.92</v>
      </c>
      <c r="DP29" s="192" t="n">
        <f aca="false">DP10*DP$5</f>
        <v>940.06</v>
      </c>
      <c r="DQ29" s="192" t="n">
        <f aca="false">DQ10*DQ$5</f>
        <v>811.6</v>
      </c>
      <c r="DR29" s="192" t="n">
        <f aca="false">DR10*DR$5</f>
        <v>872.08</v>
      </c>
      <c r="DS29" s="192" t="n">
        <f aca="false">DS10*DS$5</f>
        <v>1142.46</v>
      </c>
      <c r="DT29" s="192" t="n">
        <f aca="false">DT10*DT$5</f>
        <v>1169.91</v>
      </c>
      <c r="DU29" s="192" t="n">
        <f aca="false">DU10*DU$5</f>
        <v>1056.72</v>
      </c>
      <c r="DV29" s="192" t="n">
        <f aca="false">DV10*DV$5</f>
        <v>1000.34</v>
      </c>
      <c r="DW29" s="192" t="n">
        <f aca="false">DW10*DW$5</f>
        <v>866.4</v>
      </c>
      <c r="DX29" s="192" t="n">
        <f aca="false">DX10*DX$5</f>
        <v>973.94</v>
      </c>
      <c r="DY29" s="192" t="n">
        <f aca="false">DY10*DY$5</f>
        <v>931</v>
      </c>
      <c r="DZ29" s="192" t="n">
        <f aca="false">DZ10*DZ$5</f>
        <v>923.6</v>
      </c>
      <c r="EA29" s="192" t="n">
        <f aca="false">EA10*EA$5</f>
        <v>1007.17</v>
      </c>
      <c r="EB29" s="192" t="n">
        <f aca="false">EB10*EB$5</f>
        <v>960.74</v>
      </c>
      <c r="EC29" s="192" t="n">
        <f aca="false">EC10*EC$5</f>
        <v>833.2</v>
      </c>
      <c r="ED29" s="192" t="n">
        <f aca="false">ED10*ED$5</f>
        <v>897.16</v>
      </c>
      <c r="EE29" s="192" t="n">
        <f aca="false">EE10*EE$5</f>
        <v>1097.67</v>
      </c>
      <c r="EF29" s="192" t="n">
        <f aca="false">EF10*EF$5</f>
        <v>1227.82</v>
      </c>
      <c r="EG29" s="192" t="n">
        <f aca="false">EG10*EG$5</f>
        <v>1066.17</v>
      </c>
      <c r="EH29" s="192" t="n">
        <f aca="false">EH10*EH$5</f>
        <v>971.04</v>
      </c>
      <c r="EI29" s="192" t="n">
        <f aca="false">EI10*EI$5</f>
        <v>928.83</v>
      </c>
      <c r="EJ29" s="192" t="n">
        <f aca="false">EJ10*EJ$5</f>
        <v>1037.76</v>
      </c>
    </row>
    <row r="30" customFormat="false" ht="13.7" hidden="false" customHeight="true" outlineLevel="0" collapsed="false">
      <c r="A30" s="164" t="s">
        <v>77</v>
      </c>
      <c r="B30" s="136"/>
      <c r="C30" s="159" t="n">
        <f aca="false">C11-C49</f>
        <v>1.44733333333333</v>
      </c>
      <c r="D30" s="159" t="n">
        <f aca="false">D11-D49</f>
        <v>0.350000000000001</v>
      </c>
      <c r="E30" s="159" t="n">
        <f aca="false">E11-E49</f>
        <v>0.5</v>
      </c>
      <c r="F30" s="166" t="n">
        <f aca="false">F11-F49</f>
        <v>0.60603232323232</v>
      </c>
      <c r="G30" s="159" t="n">
        <f aca="false">G11-G49</f>
        <v>0.5</v>
      </c>
      <c r="H30" s="159" t="n">
        <f aca="false">H11-H49</f>
        <v>0.5</v>
      </c>
      <c r="I30" s="159" t="n">
        <f aca="false">I11-I49</f>
        <v>0.5</v>
      </c>
      <c r="J30" s="159" t="n">
        <f aca="false">J11-J49</f>
        <v>0.5</v>
      </c>
      <c r="K30" s="159" t="n">
        <f aca="false">K11-K49</f>
        <v>0.5</v>
      </c>
      <c r="L30" s="159" t="n">
        <f aca="false">L11-L49</f>
        <v>0.5</v>
      </c>
      <c r="M30" s="159" t="n">
        <f aca="false">M11-M49</f>
        <v>0.5</v>
      </c>
      <c r="N30" s="159" t="n">
        <f aca="false">N11-N49</f>
        <v>0.5</v>
      </c>
      <c r="O30" s="159" t="n">
        <f aca="false">O11-O49</f>
        <v>0.5</v>
      </c>
      <c r="P30" s="159" t="n">
        <f aca="false">P11-P49</f>
        <v>0.5</v>
      </c>
      <c r="Q30" s="159" t="n">
        <f aca="false">Q11-Q49</f>
        <v>0.5</v>
      </c>
      <c r="R30" s="159" t="n">
        <f aca="false">R11-R49</f>
        <v>0.5</v>
      </c>
      <c r="S30" s="159" t="n">
        <f aca="false">S11-S49</f>
        <v>1</v>
      </c>
      <c r="T30" s="159" t="n">
        <f aca="false">T11-T49</f>
        <v>1</v>
      </c>
      <c r="U30" s="159" t="n">
        <f aca="false">U11-U49</f>
        <v>1</v>
      </c>
      <c r="V30" s="159" t="n">
        <f aca="false">V11-V49</f>
        <v>1</v>
      </c>
      <c r="W30" s="166" t="n">
        <f aca="false">W11-W49</f>
        <v>0.625490196078431</v>
      </c>
      <c r="X30" s="159" t="n">
        <f aca="false">X11-X49</f>
        <v>0.5</v>
      </c>
      <c r="Y30" s="159" t="n">
        <f aca="false">Y11-Y49</f>
        <v>0.748389261744961</v>
      </c>
      <c r="Z30" s="159" t="n">
        <f aca="false">Z11-Z49</f>
        <v>0.735254901960786</v>
      </c>
      <c r="AA30" s="159" t="n">
        <f aca="false">AA11-AA49</f>
        <v>0.656186274509807</v>
      </c>
      <c r="AB30" s="159" t="n">
        <f aca="false">AB11-AB49</f>
        <v>0.429921874999998</v>
      </c>
      <c r="AC30" s="168" t="n">
        <f aca="false">AC11-AC49</f>
        <v>0.630222111178043</v>
      </c>
      <c r="AD30" s="162"/>
      <c r="AE30" s="162"/>
      <c r="AF30" s="163"/>
      <c r="AG30" s="159" t="n">
        <f aca="false">AG11*AG$5</f>
        <v>940.5</v>
      </c>
      <c r="AH30" s="192" t="n">
        <f aca="false">AH11*AH$5</f>
        <v>810</v>
      </c>
      <c r="AI30" s="192" t="n">
        <f aca="false">AI11*AI$5</f>
        <v>803.25</v>
      </c>
      <c r="AJ30" s="192" t="n">
        <f aca="false">AJ11*AJ$5</f>
        <v>742.5</v>
      </c>
      <c r="AK30" s="192" t="n">
        <f aca="false">AK11*AK$5</f>
        <v>737</v>
      </c>
      <c r="AL30" s="192" t="n">
        <f aca="false">AL11*AL$5</f>
        <v>800</v>
      </c>
      <c r="AM30" s="192" t="n">
        <f aca="false">AM11*AM$5</f>
        <v>1094.5</v>
      </c>
      <c r="AN30" s="192" t="n">
        <f aca="false">AN11*AN$5</f>
        <v>1232</v>
      </c>
      <c r="AO30" s="192" t="n">
        <f aca="false">AO11*AO$5</f>
        <v>975</v>
      </c>
      <c r="AP30" s="192" t="n">
        <f aca="false">AP11*AP$5</f>
        <v>971.75</v>
      </c>
      <c r="AQ30" s="192" t="n">
        <f aca="false">AQ11*AQ$5</f>
        <v>825</v>
      </c>
      <c r="AR30" s="192" t="n">
        <f aca="false">AR11*AR$5</f>
        <v>908.25</v>
      </c>
      <c r="AS30" s="192" t="n">
        <f aca="false">AS11*AS$5</f>
        <v>979</v>
      </c>
      <c r="AT30" s="192" t="n">
        <f aca="false">AT11*AT$5</f>
        <v>850</v>
      </c>
      <c r="AU30" s="192" t="n">
        <f aca="false">AU11*AU$5</f>
        <v>850.5</v>
      </c>
      <c r="AV30" s="192" t="n">
        <f aca="false">AV11*AV$5</f>
        <v>786.5</v>
      </c>
      <c r="AW30" s="192" t="n">
        <f aca="false">AW11*AW$5</f>
        <v>761.25</v>
      </c>
      <c r="AX30" s="192" t="n">
        <f aca="false">AX11*AX$5</f>
        <v>866.25</v>
      </c>
      <c r="AY30" s="192" t="n">
        <f aca="false">AY11*AY$5</f>
        <v>1144</v>
      </c>
      <c r="AZ30" s="192" t="n">
        <f aca="false">AZ11*AZ$5</f>
        <v>1270.5</v>
      </c>
      <c r="BA30" s="192" t="n">
        <f aca="false">BA11*BA$5</f>
        <v>1165.5</v>
      </c>
      <c r="BB30" s="192" t="n">
        <f aca="false">BB11*BB$5</f>
        <v>960.25</v>
      </c>
      <c r="BC30" s="192" t="n">
        <f aca="false">BC11*BC$5</f>
        <v>793.25</v>
      </c>
      <c r="BD30" s="192" t="n">
        <f aca="false">BD11*BD$5</f>
        <v>984.5</v>
      </c>
      <c r="BE30" s="192" t="n">
        <f aca="false">BE11*BE$5</f>
        <v>940.17</v>
      </c>
      <c r="BF30" s="192" t="n">
        <f aca="false">BF11*BF$5</f>
        <v>855</v>
      </c>
      <c r="BG30" s="192" t="n">
        <f aca="false">BG11*BG$5</f>
        <v>937.02</v>
      </c>
      <c r="BH30" s="192" t="n">
        <f aca="false">BH11*BH$5</f>
        <v>791.12</v>
      </c>
      <c r="BI30" s="192" t="n">
        <f aca="false">BI11*BI$5</f>
        <v>729.2</v>
      </c>
      <c r="BJ30" s="192" t="n">
        <f aca="false">BJ11*BJ$5</f>
        <v>912.56</v>
      </c>
      <c r="BK30" s="192" t="n">
        <f aca="false">BK11*BK$5</f>
        <v>1098.09</v>
      </c>
      <c r="BL30" s="192" t="n">
        <f aca="false">BL11*BL$5</f>
        <v>1338.26</v>
      </c>
      <c r="BM30" s="192" t="n">
        <f aca="false">BM11*BM$5</f>
        <v>1171.59</v>
      </c>
      <c r="BN30" s="192" t="n">
        <f aca="false">BN11*BN$5</f>
        <v>881.37</v>
      </c>
      <c r="BO30" s="192" t="n">
        <f aca="false">BO11*BO$5</f>
        <v>881.16</v>
      </c>
      <c r="BP30" s="192" t="n">
        <f aca="false">BP11*BP$5</f>
        <v>1034.31</v>
      </c>
      <c r="BQ30" s="192" t="n">
        <f aca="false">BQ11*BQ$5</f>
        <v>944.37</v>
      </c>
      <c r="BR30" s="192" t="n">
        <f aca="false">BR11*BR$5</f>
        <v>858.8</v>
      </c>
      <c r="BS30" s="192" t="n">
        <f aca="false">BS11*BS$5</f>
        <v>941.16</v>
      </c>
      <c r="BT30" s="192" t="n">
        <f aca="false">BT11*BT$5</f>
        <v>758.52</v>
      </c>
      <c r="BU30" s="192" t="n">
        <f aca="false">BU11*BU$5</f>
        <v>769.02</v>
      </c>
      <c r="BV30" s="192" t="n">
        <f aca="false">BV11*BV$5</f>
        <v>916.52</v>
      </c>
      <c r="BW30" s="192" t="n">
        <f aca="false">BW11*BW$5</f>
        <v>1050.4</v>
      </c>
      <c r="BX30" s="192" t="n">
        <f aca="false">BX11*BX$5</f>
        <v>1405.3</v>
      </c>
      <c r="BY30" s="192" t="n">
        <f aca="false">BY11*BY$5</f>
        <v>1176.84</v>
      </c>
      <c r="BZ30" s="192" t="n">
        <f aca="false">BZ11*BZ$5</f>
        <v>885.15</v>
      </c>
      <c r="CA30" s="192" t="n">
        <f aca="false">CA11*CA$5</f>
        <v>885.15</v>
      </c>
      <c r="CB30" s="192" t="n">
        <f aca="false">CB11*CB$5</f>
        <v>948.57</v>
      </c>
      <c r="CC30" s="192" t="n">
        <f aca="false">CC11*CC$5</f>
        <v>948.57</v>
      </c>
      <c r="CD30" s="192" t="n">
        <f aca="false">CD11*CD$5</f>
        <v>862.6</v>
      </c>
      <c r="CE30" s="192" t="n">
        <f aca="false">CE11*CE$5</f>
        <v>945.3</v>
      </c>
      <c r="CF30" s="192" t="n">
        <f aca="false">CF11*CF$5</f>
        <v>725.6</v>
      </c>
      <c r="CG30" s="192" t="n">
        <f aca="false">CG11*CG$5</f>
        <v>809.16</v>
      </c>
      <c r="CH30" s="192" t="n">
        <f aca="false">CH11*CH$5</f>
        <v>920.7</v>
      </c>
      <c r="CI30" s="192" t="n">
        <f aca="false">CI11*CI$5</f>
        <v>1055</v>
      </c>
      <c r="CJ30" s="192" t="n">
        <f aca="false">CJ11*CJ$5</f>
        <v>1411.51</v>
      </c>
      <c r="CK30" s="192" t="n">
        <f aca="false">CK11*CK$5</f>
        <v>1125.8</v>
      </c>
      <c r="CL30" s="192" t="n">
        <f aca="false">CL11*CL$5</f>
        <v>931.48</v>
      </c>
      <c r="CM30" s="192" t="n">
        <f aca="false">CM11*CM$5</f>
        <v>889.14</v>
      </c>
      <c r="CN30" s="192" t="n">
        <f aca="false">CN11*CN$5</f>
        <v>907.4</v>
      </c>
      <c r="CO30" s="192" t="n">
        <f aca="false">CO11*CO$5</f>
        <v>998.14</v>
      </c>
      <c r="CP30" s="192" t="n">
        <f aca="false">CP11*CP$5</f>
        <v>866.4</v>
      </c>
      <c r="CQ30" s="192" t="n">
        <f aca="false">CQ11*CQ$5</f>
        <v>908.16</v>
      </c>
      <c r="CR30" s="192" t="n">
        <f aca="false">CR11*CR$5</f>
        <v>765.24</v>
      </c>
      <c r="CS30" s="192" t="n">
        <f aca="false">CS11*CS$5</f>
        <v>812.68</v>
      </c>
      <c r="CT30" s="192" t="n">
        <f aca="false">CT11*CT$5</f>
        <v>882.63</v>
      </c>
      <c r="CU30" s="192" t="n">
        <f aca="false">CU11*CU$5</f>
        <v>1112.58</v>
      </c>
      <c r="CV30" s="192" t="n">
        <f aca="false">CV11*CV$5</f>
        <v>1417.72</v>
      </c>
      <c r="CW30" s="192" t="n">
        <f aca="false">CW11*CW$5</f>
        <v>1074.26</v>
      </c>
      <c r="CX30" s="192" t="n">
        <f aca="false">CX11*CX$5</f>
        <v>978.19</v>
      </c>
      <c r="CY30" s="192" t="n">
        <f aca="false">CY11*CY$5</f>
        <v>892.92</v>
      </c>
      <c r="CZ30" s="192" t="n">
        <f aca="false">CZ11*CZ$5</f>
        <v>911.4</v>
      </c>
      <c r="DA30" s="192" t="n">
        <f aca="false">DA11*DA$5</f>
        <v>1002.54</v>
      </c>
      <c r="DB30" s="192" t="n">
        <f aca="false">DB11*DB$5</f>
        <v>913.71</v>
      </c>
      <c r="DC30" s="192" t="n">
        <f aca="false">DC11*DC$5</f>
        <v>870.66</v>
      </c>
      <c r="DD30" s="192" t="n">
        <f aca="false">DD11*DD$5</f>
        <v>805.2</v>
      </c>
      <c r="DE30" s="192" t="n">
        <f aca="false">DE11*DE$5</f>
        <v>779.1</v>
      </c>
      <c r="DF30" s="192" t="n">
        <f aca="false">DF11*DF$5</f>
        <v>886.62</v>
      </c>
      <c r="DG30" s="192" t="n">
        <f aca="false">DG11*DG$5</f>
        <v>1170.62</v>
      </c>
      <c r="DH30" s="192" t="n">
        <f aca="false">DH11*DH$5</f>
        <v>1300.11</v>
      </c>
      <c r="DI30" s="192" t="n">
        <f aca="false">DI11*DI$5</f>
        <v>1192.38</v>
      </c>
      <c r="DJ30" s="192" t="n">
        <f aca="false">DJ11*DJ$5</f>
        <v>982.33</v>
      </c>
      <c r="DK30" s="192" t="n">
        <f aca="false">DK11*DK$5</f>
        <v>811.49</v>
      </c>
      <c r="DL30" s="192" t="n">
        <f aca="false">DL11*DL$5</f>
        <v>1006.94</v>
      </c>
      <c r="DM30" s="192" t="n">
        <f aca="false">DM11*DM$5</f>
        <v>961.17</v>
      </c>
      <c r="DN30" s="192" t="n">
        <f aca="false">DN11*DN$5</f>
        <v>874.2</v>
      </c>
      <c r="DO30" s="192" t="n">
        <f aca="false">DO11*DO$5</f>
        <v>916.08</v>
      </c>
      <c r="DP30" s="192" t="n">
        <f aca="false">DP11*DP$5</f>
        <v>808.72</v>
      </c>
      <c r="DQ30" s="192" t="n">
        <f aca="false">DQ11*DQ$5</f>
        <v>745.4</v>
      </c>
      <c r="DR30" s="192" t="n">
        <f aca="false">DR11*DR$5</f>
        <v>932.8</v>
      </c>
      <c r="DS30" s="192" t="n">
        <f aca="false">DS11*DS$5</f>
        <v>1175.9</v>
      </c>
      <c r="DT30" s="192" t="n">
        <f aca="false">DT11*DT$5</f>
        <v>1305.78</v>
      </c>
      <c r="DU30" s="192" t="n">
        <f aca="false">DU11*DU$5</f>
        <v>1197.63</v>
      </c>
      <c r="DV30" s="192" t="n">
        <f aca="false">DV11*DV$5</f>
        <v>943.8</v>
      </c>
      <c r="DW30" s="192" t="n">
        <f aca="false">DW11*DW$5</f>
        <v>857.8</v>
      </c>
      <c r="DX30" s="192" t="n">
        <f aca="false">DX11*DX$5</f>
        <v>1011.34</v>
      </c>
      <c r="DY30" s="192" t="n">
        <f aca="false">DY11*DY$5</f>
        <v>919.4</v>
      </c>
      <c r="DZ30" s="192" t="n">
        <f aca="false">DZ11*DZ$5</f>
        <v>878</v>
      </c>
      <c r="EA30" s="192" t="n">
        <f aca="false">EA11*EA$5</f>
        <v>962.09</v>
      </c>
      <c r="EB30" s="192" t="n">
        <f aca="false">EB11*EB$5</f>
        <v>812.24</v>
      </c>
      <c r="EC30" s="192" t="n">
        <f aca="false">EC11*EC$5</f>
        <v>748.6</v>
      </c>
      <c r="ED30" s="192" t="n">
        <f aca="false">ED11*ED$5</f>
        <v>936.98</v>
      </c>
      <c r="EE30" s="192" t="n">
        <f aca="false">EE11*EE$5</f>
        <v>1127.28</v>
      </c>
      <c r="EF30" s="192" t="n">
        <f aca="false">EF11*EF$5</f>
        <v>1373.9</v>
      </c>
      <c r="EG30" s="192" t="n">
        <f aca="false">EG11*EG$5</f>
        <v>1202.88</v>
      </c>
      <c r="EH30" s="192" t="n">
        <f aca="false">EH11*EH$5</f>
        <v>904.68</v>
      </c>
      <c r="EI30" s="192" t="n">
        <f aca="false">EI11*EI$5</f>
        <v>904.68</v>
      </c>
      <c r="EJ30" s="192" t="n">
        <f aca="false">EJ11*EJ$5</f>
        <v>1061.91</v>
      </c>
    </row>
    <row r="31" customFormat="false" ht="13.7" hidden="false" customHeight="true" outlineLevel="0" collapsed="false">
      <c r="A31" s="164" t="s">
        <v>180</v>
      </c>
      <c r="B31" s="136"/>
      <c r="C31" s="159" t="n">
        <f aca="false">C12-C50</f>
        <v>-0.270833333333336</v>
      </c>
      <c r="D31" s="159" t="n">
        <f aca="false">D12-D50</f>
        <v>-0.233000030517573</v>
      </c>
      <c r="E31" s="159" t="n">
        <f aca="false">E12-E50</f>
        <v>0.5</v>
      </c>
      <c r="F31" s="166" t="n">
        <f aca="false">F12-F50</f>
        <v>0.112154526196107</v>
      </c>
      <c r="G31" s="159" t="n">
        <f aca="false">G12-G50</f>
        <v>0.375</v>
      </c>
      <c r="H31" s="159" t="n">
        <f aca="false">H12-H50</f>
        <v>0.75</v>
      </c>
      <c r="I31" s="159" t="n">
        <f aca="false">I12-I50</f>
        <v>0</v>
      </c>
      <c r="J31" s="159" t="n">
        <f aca="false">J12-J50</f>
        <v>0.25</v>
      </c>
      <c r="K31" s="159" t="n">
        <f aca="false">K12-K50</f>
        <v>0</v>
      </c>
      <c r="L31" s="159" t="n">
        <f aca="false">L12-L50</f>
        <v>0.5</v>
      </c>
      <c r="M31" s="159" t="n">
        <f aca="false">M12-M50</f>
        <v>0.5</v>
      </c>
      <c r="N31" s="159" t="n">
        <f aca="false">N12-N50</f>
        <v>0.5</v>
      </c>
      <c r="O31" s="159" t="n">
        <f aca="false">O12-O50</f>
        <v>0.5</v>
      </c>
      <c r="P31" s="159" t="n">
        <f aca="false">P12-P50</f>
        <v>0.5</v>
      </c>
      <c r="Q31" s="159" t="n">
        <f aca="false">Q12-Q50</f>
        <v>0.5</v>
      </c>
      <c r="R31" s="159" t="n">
        <f aca="false">R12-R50</f>
        <v>0.5</v>
      </c>
      <c r="S31" s="159" t="n">
        <f aca="false">S12-S50</f>
        <v>0.25</v>
      </c>
      <c r="T31" s="159" t="n">
        <f aca="false">T12-T50</f>
        <v>0.25</v>
      </c>
      <c r="U31" s="159" t="n">
        <f aca="false">U12-U50</f>
        <v>0.25</v>
      </c>
      <c r="V31" s="159" t="n">
        <f aca="false">V12-V50</f>
        <v>0.25</v>
      </c>
      <c r="W31" s="166" t="n">
        <f aca="false">W12-W50</f>
        <v>0.378431372549017</v>
      </c>
      <c r="X31" s="159" t="n">
        <f aca="false">X12-X50</f>
        <v>0.603921568627449</v>
      </c>
      <c r="Y31" s="159" t="n">
        <f aca="false">Y12-Y50</f>
        <v>0.621644295302016</v>
      </c>
      <c r="Z31" s="159" t="n">
        <f aca="false">Z12-Z50</f>
        <v>0.60329411764706</v>
      </c>
      <c r="AA31" s="159" t="n">
        <f aca="false">AA12-AA50</f>
        <v>0.601313725490186</v>
      </c>
      <c r="AB31" s="159" t="n">
        <f aca="false">AB12-AB50</f>
        <v>0.602812500000006</v>
      </c>
      <c r="AC31" s="168" t="n">
        <f aca="false">AC12-AC50</f>
        <v>0.571944225543305</v>
      </c>
      <c r="AD31" s="162"/>
      <c r="AE31" s="162"/>
      <c r="AF31" s="163"/>
      <c r="AG31" s="159" t="n">
        <f aca="false">AG12*AG$5</f>
        <v>863.5</v>
      </c>
      <c r="AH31" s="192" t="n">
        <f aca="false">AH12*AH$5</f>
        <v>745</v>
      </c>
      <c r="AI31" s="192" t="n">
        <f aca="false">AI12*AI$5</f>
        <v>756</v>
      </c>
      <c r="AJ31" s="192" t="n">
        <f aca="false">AJ12*AJ$5</f>
        <v>742.5</v>
      </c>
      <c r="AK31" s="192" t="n">
        <f aca="false">AK12*AK$5</f>
        <v>737</v>
      </c>
      <c r="AL31" s="192" t="n">
        <f aca="false">AL12*AL$5</f>
        <v>800</v>
      </c>
      <c r="AM31" s="192" t="n">
        <f aca="false">AM12*AM$5</f>
        <v>1083.5</v>
      </c>
      <c r="AN31" s="192" t="n">
        <f aca="false">AN12*AN$5</f>
        <v>1232</v>
      </c>
      <c r="AO31" s="192" t="n">
        <f aca="false">AO12*AO$5</f>
        <v>975</v>
      </c>
      <c r="AP31" s="192" t="n">
        <f aca="false">AP12*AP$5</f>
        <v>943</v>
      </c>
      <c r="AQ31" s="192" t="n">
        <f aca="false">AQ12*AQ$5</f>
        <v>800</v>
      </c>
      <c r="AR31" s="192" t="n">
        <f aca="false">AR12*AR$5</f>
        <v>882</v>
      </c>
      <c r="AS31" s="192" t="n">
        <f aca="false">AS12*AS$5</f>
        <v>709.5</v>
      </c>
      <c r="AT31" s="192" t="n">
        <f aca="false">AT12*AT$5</f>
        <v>615</v>
      </c>
      <c r="AU31" s="192" t="n">
        <f aca="false">AU12*AU$5</f>
        <v>630</v>
      </c>
      <c r="AV31" s="192" t="n">
        <f aca="false">AV12*AV$5</f>
        <v>566.5</v>
      </c>
      <c r="AW31" s="192" t="n">
        <f aca="false">AW12*AW$5</f>
        <v>551.25</v>
      </c>
      <c r="AX31" s="192" t="n">
        <f aca="false">AX12*AX$5</f>
        <v>656.25</v>
      </c>
      <c r="AY31" s="192" t="n">
        <f aca="false">AY12*AY$5</f>
        <v>924</v>
      </c>
      <c r="AZ31" s="192" t="n">
        <f aca="false">AZ12*AZ$5</f>
        <v>1060.5</v>
      </c>
      <c r="BA31" s="192" t="n">
        <f aca="false">BA12*BA$5</f>
        <v>834.75</v>
      </c>
      <c r="BB31" s="192" t="n">
        <f aca="false">BB12*BB$5</f>
        <v>713</v>
      </c>
      <c r="BC31" s="192" t="n">
        <f aca="false">BC12*BC$5</f>
        <v>584.25</v>
      </c>
      <c r="BD31" s="192" t="n">
        <f aca="false">BD12*BD$5</f>
        <v>704</v>
      </c>
      <c r="BE31" s="192" t="n">
        <f aca="false">BE12*BE$5</f>
        <v>654.36</v>
      </c>
      <c r="BF31" s="192" t="n">
        <f aca="false">BF12*BF$5</f>
        <v>592.2</v>
      </c>
      <c r="BG31" s="192" t="n">
        <f aca="false">BG12*BG$5</f>
        <v>661.94</v>
      </c>
      <c r="BH31" s="192" t="n">
        <f aca="false">BH12*BH$5</f>
        <v>541.64</v>
      </c>
      <c r="BI31" s="192" t="n">
        <f aca="false">BI12*BI$5</f>
        <v>500.2</v>
      </c>
      <c r="BJ31" s="192" t="n">
        <f aca="false">BJ12*BJ$5</f>
        <v>652.74</v>
      </c>
      <c r="BK31" s="192" t="n">
        <f aca="false">BK12*BK$5</f>
        <v>834.12</v>
      </c>
      <c r="BL31" s="192" t="n">
        <f aca="false">BL12*BL$5</f>
        <v>1046.98</v>
      </c>
      <c r="BM31" s="192" t="n">
        <f aca="false">BM12*BM$5</f>
        <v>783.72</v>
      </c>
      <c r="BN31" s="192" t="n">
        <f aca="false">BN12*BN$5</f>
        <v>608.79</v>
      </c>
      <c r="BO31" s="192" t="n">
        <f aca="false">BO12*BO$5</f>
        <v>601.65</v>
      </c>
      <c r="BP31" s="192" t="n">
        <f aca="false">BP12*BP$5</f>
        <v>683.1</v>
      </c>
      <c r="BQ31" s="192" t="n">
        <f aca="false">BQ12*BQ$5</f>
        <v>568.26</v>
      </c>
      <c r="BR31" s="192" t="n">
        <f aca="false">BR12*BR$5</f>
        <v>518.4</v>
      </c>
      <c r="BS31" s="192" t="n">
        <f aca="false">BS12*BS$5</f>
        <v>584.66</v>
      </c>
      <c r="BT31" s="192" t="n">
        <f aca="false">BT12*BT$5</f>
        <v>460.32</v>
      </c>
      <c r="BU31" s="192" t="n">
        <f aca="false">BU12*BU$5</f>
        <v>471.66</v>
      </c>
      <c r="BV31" s="192" t="n">
        <f aca="false">BV12*BV$5</f>
        <v>591.14</v>
      </c>
      <c r="BW31" s="192" t="n">
        <f aca="false">BW12*BW$5</f>
        <v>725.8</v>
      </c>
      <c r="BX31" s="192" t="n">
        <f aca="false">BX12*BX$5</f>
        <v>1008.55</v>
      </c>
      <c r="BY31" s="192" t="n">
        <f aca="false">BY12*BY$5</f>
        <v>728.49</v>
      </c>
      <c r="BZ31" s="192" t="n">
        <f aca="false">BZ12*BZ$5</f>
        <v>570.99</v>
      </c>
      <c r="CA31" s="192" t="n">
        <f aca="false">CA12*CA$5</f>
        <v>569.31</v>
      </c>
      <c r="CB31" s="192" t="n">
        <f aca="false">CB12*CB$5</f>
        <v>595.35</v>
      </c>
      <c r="CC31" s="192" t="n">
        <f aca="false">CC12*CC$5</f>
        <v>468.09</v>
      </c>
      <c r="CD31" s="192" t="n">
        <f aca="false">CD12*CD$5</f>
        <v>446.4</v>
      </c>
      <c r="CE31" s="192" t="n">
        <f aca="false">CE12*CE$5</f>
        <v>524.86</v>
      </c>
      <c r="CF31" s="192" t="n">
        <f aca="false">CF12*CF$5</f>
        <v>409.8</v>
      </c>
      <c r="CG31" s="192" t="n">
        <f aca="false">CG12*CG$5</f>
        <v>480.04</v>
      </c>
      <c r="CH31" s="192" t="n">
        <f aca="false">CH12*CH$5</f>
        <v>596.2</v>
      </c>
      <c r="CI31" s="192" t="n">
        <f aca="false">CI12*CI$5</f>
        <v>758.8</v>
      </c>
      <c r="CJ31" s="192" t="n">
        <f aca="false">CJ12*CJ$5</f>
        <v>1091.58</v>
      </c>
      <c r="CK31" s="192" t="n">
        <f aca="false">CK12*CK$5</f>
        <v>776.4</v>
      </c>
      <c r="CL31" s="192" t="n">
        <f aca="false">CL12*CL$5</f>
        <v>691.24</v>
      </c>
      <c r="CM31" s="192" t="n">
        <f aca="false">CM12*CM$5</f>
        <v>678.72</v>
      </c>
      <c r="CN31" s="192" t="n">
        <f aca="false">CN12*CN$5</f>
        <v>696.8</v>
      </c>
      <c r="CO31" s="192" t="n">
        <f aca="false">CO12*CO$5</f>
        <v>869.44</v>
      </c>
      <c r="CP31" s="192" t="n">
        <f aca="false">CP12*CP$5</f>
        <v>757.2</v>
      </c>
      <c r="CQ31" s="192" t="n">
        <f aca="false">CQ12*CQ$5</f>
        <v>816.42</v>
      </c>
      <c r="CR31" s="192" t="n">
        <f aca="false">CR12*CR$5</f>
        <v>672.21</v>
      </c>
      <c r="CS31" s="192" t="n">
        <f aca="false">CS12*CS$5</f>
        <v>721.38</v>
      </c>
      <c r="CT31" s="192" t="n">
        <f aca="false">CT12*CT$5</f>
        <v>823.62</v>
      </c>
      <c r="CU31" s="192" t="n">
        <f aca="false">CU12*CU$5</f>
        <v>1112.37</v>
      </c>
      <c r="CV31" s="192" t="n">
        <f aca="false">CV12*CV$5</f>
        <v>1472</v>
      </c>
      <c r="CW31" s="192" t="n">
        <f aca="false">CW12*CW$5</f>
        <v>961.78</v>
      </c>
      <c r="CX31" s="192" t="n">
        <f aca="false">CX12*CX$5</f>
        <v>912.41</v>
      </c>
      <c r="CY31" s="192" t="n">
        <f aca="false">CY12*CY$5</f>
        <v>830.34</v>
      </c>
      <c r="CZ31" s="192" t="n">
        <f aca="false">CZ12*CZ$5</f>
        <v>827</v>
      </c>
      <c r="DA31" s="192" t="n">
        <f aca="false">DA12*DA$5</f>
        <v>875.6</v>
      </c>
      <c r="DB31" s="192" t="n">
        <f aca="false">DB12*DB$5</f>
        <v>800.73</v>
      </c>
      <c r="DC31" s="192" t="n">
        <f aca="false">DC12*DC$5</f>
        <v>784.98</v>
      </c>
      <c r="DD31" s="192" t="n">
        <f aca="false">DD12*DD$5</f>
        <v>709.28</v>
      </c>
      <c r="DE31" s="192" t="n">
        <f aca="false">DE12*DE$5</f>
        <v>693.42</v>
      </c>
      <c r="DF31" s="192" t="n">
        <f aca="false">DF12*DF$5</f>
        <v>829.5</v>
      </c>
      <c r="DG31" s="192" t="n">
        <f aca="false">DG12*DG$5</f>
        <v>1173.7</v>
      </c>
      <c r="DH31" s="192" t="n">
        <f aca="false">DH12*DH$5</f>
        <v>1353.45</v>
      </c>
      <c r="DI31" s="192" t="n">
        <f aca="false">DI12*DI$5</f>
        <v>1070.58</v>
      </c>
      <c r="DJ31" s="192" t="n">
        <f aca="false">DJ12*DJ$5</f>
        <v>918.85</v>
      </c>
      <c r="DK31" s="192" t="n">
        <f aca="false">DK12*DK$5</f>
        <v>756.58</v>
      </c>
      <c r="DL31" s="192" t="n">
        <f aca="false">DL12*DL$5</f>
        <v>916.3</v>
      </c>
      <c r="DM31" s="192" t="n">
        <f aca="false">DM12*DM$5</f>
        <v>841.89</v>
      </c>
      <c r="DN31" s="192" t="n">
        <f aca="false">DN12*DN$5</f>
        <v>768</v>
      </c>
      <c r="DO31" s="192" t="n">
        <f aca="false">DO12*DO$5</f>
        <v>828.08</v>
      </c>
      <c r="DP31" s="192" t="n">
        <f aca="false">DP12*DP$5</f>
        <v>714.34</v>
      </c>
      <c r="DQ31" s="192" t="n">
        <f aca="false">DQ12*DQ$5</f>
        <v>665.2</v>
      </c>
      <c r="DR31" s="192" t="n">
        <f aca="false">DR12*DR$5</f>
        <v>875.16</v>
      </c>
      <c r="DS31" s="192" t="n">
        <f aca="false">DS12*DS$5</f>
        <v>1181.84</v>
      </c>
      <c r="DT31" s="192" t="n">
        <f aca="false">DT12*DT$5</f>
        <v>1363.11</v>
      </c>
      <c r="DU31" s="192" t="n">
        <f aca="false">DU12*DU$5</f>
        <v>1078.14</v>
      </c>
      <c r="DV31" s="192" t="n">
        <f aca="false">DV12*DV$5</f>
        <v>885.06</v>
      </c>
      <c r="DW31" s="192" t="n">
        <f aca="false">DW12*DW$5</f>
        <v>802.2</v>
      </c>
      <c r="DX31" s="192" t="n">
        <f aca="false">DX12*DX$5</f>
        <v>922.68</v>
      </c>
      <c r="DY31" s="192" t="n">
        <f aca="false">DY12*DY$5</f>
        <v>807.4</v>
      </c>
      <c r="DZ31" s="192" t="n">
        <f aca="false">DZ12*DZ$5</f>
        <v>773.4</v>
      </c>
      <c r="EA31" s="192" t="n">
        <f aca="false">EA12*EA$5</f>
        <v>871.93</v>
      </c>
      <c r="EB31" s="192" t="n">
        <f aca="false">EB12*EB$5</f>
        <v>719.18</v>
      </c>
      <c r="EC31" s="192" t="n">
        <f aca="false">EC12*EC$5</f>
        <v>669.8</v>
      </c>
      <c r="ED31" s="192" t="n">
        <f aca="false">ED12*ED$5</f>
        <v>881.32</v>
      </c>
      <c r="EE31" s="192" t="n">
        <f aca="false">EE12*EE$5</f>
        <v>1136.1</v>
      </c>
      <c r="EF31" s="192" t="n">
        <f aca="false">EF12*EF$5</f>
        <v>1437.92</v>
      </c>
      <c r="EG31" s="192" t="n">
        <f aca="false">EG12*EG$5</f>
        <v>1085.7</v>
      </c>
      <c r="EH31" s="192" t="n">
        <f aca="false">EH12*EH$5</f>
        <v>850.92</v>
      </c>
      <c r="EI31" s="192" t="n">
        <f aca="false">EI12*EI$5</f>
        <v>848.19</v>
      </c>
      <c r="EJ31" s="192" t="n">
        <f aca="false">EJ12*EJ$5</f>
        <v>971.52</v>
      </c>
    </row>
    <row r="32" customFormat="false" ht="13.7" hidden="false" customHeight="true" outlineLevel="0" collapsed="false">
      <c r="A32" s="164" t="s">
        <v>78</v>
      </c>
      <c r="B32" s="165"/>
      <c r="C32" s="159" t="n">
        <f aca="false">C13-C51</f>
        <v>1.25</v>
      </c>
      <c r="D32" s="159" t="n">
        <f aca="false">D13-D51</f>
        <v>0.350000000000001</v>
      </c>
      <c r="E32" s="159" t="n">
        <f aca="false">E13-E51</f>
        <v>0.5</v>
      </c>
      <c r="F32" s="166" t="n">
        <f aca="false">F13-F51</f>
        <v>0.540075757575757</v>
      </c>
      <c r="G32" s="159" t="n">
        <f aca="false">G13-G51</f>
        <v>0.375</v>
      </c>
      <c r="H32" s="159" t="n">
        <f aca="false">H13-H51</f>
        <v>0.75</v>
      </c>
      <c r="I32" s="159" t="n">
        <f aca="false">I13-I51</f>
        <v>0</v>
      </c>
      <c r="J32" s="159" t="n">
        <f aca="false">J13-J51</f>
        <v>0.375</v>
      </c>
      <c r="K32" s="159" t="n">
        <f aca="false">K13-K51</f>
        <v>0</v>
      </c>
      <c r="L32" s="159" t="n">
        <f aca="false">L13-L51</f>
        <v>0.75</v>
      </c>
      <c r="M32" s="159" t="n">
        <f aca="false">M13-M51</f>
        <v>0.75</v>
      </c>
      <c r="N32" s="159" t="n">
        <f aca="false">N13-N51</f>
        <v>0.75</v>
      </c>
      <c r="O32" s="159" t="n">
        <f aca="false">O13-O51</f>
        <v>0.5</v>
      </c>
      <c r="P32" s="159" t="n">
        <f aca="false">P13-P51</f>
        <v>0.5</v>
      </c>
      <c r="Q32" s="159" t="n">
        <f aca="false">Q13-Q51</f>
        <v>0.5</v>
      </c>
      <c r="R32" s="159" t="n">
        <f aca="false">R13-R51</f>
        <v>0.5</v>
      </c>
      <c r="S32" s="159" t="n">
        <f aca="false">S13-S51</f>
        <v>0.25</v>
      </c>
      <c r="T32" s="159" t="n">
        <f aca="false">T13-T51</f>
        <v>0.25</v>
      </c>
      <c r="U32" s="159" t="n">
        <f aca="false">U13-U51</f>
        <v>0.25</v>
      </c>
      <c r="V32" s="159" t="n">
        <f aca="false">V13-V51</f>
        <v>0.25</v>
      </c>
      <c r="W32" s="166" t="n">
        <f aca="false">W13-W51</f>
        <v>0.441176470588232</v>
      </c>
      <c r="X32" s="159" t="n">
        <f aca="false">X13-X51</f>
        <v>0.499019607843138</v>
      </c>
      <c r="Y32" s="159" t="n">
        <f aca="false">Y13-Y51</f>
        <v>0.781476510067122</v>
      </c>
      <c r="Z32" s="159" t="n">
        <f aca="false">Z13-Z51</f>
        <v>0.737607843137255</v>
      </c>
      <c r="AA32" s="159" t="n">
        <f aca="false">AA13-AA51</f>
        <v>0.65650980392158</v>
      </c>
      <c r="AB32" s="159" t="n">
        <f aca="false">AB13-AB51</f>
        <v>0.428359374999999</v>
      </c>
      <c r="AC32" s="168" t="n">
        <f aca="false">AC13-AC51</f>
        <v>0.609939615177296</v>
      </c>
      <c r="AD32" s="162"/>
      <c r="AE32" s="162"/>
      <c r="AF32" s="163"/>
      <c r="AG32" s="159" t="n">
        <f aca="false">AG13*AG$5</f>
        <v>863.5</v>
      </c>
      <c r="AH32" s="192" t="n">
        <f aca="false">AH13*AH$5</f>
        <v>745</v>
      </c>
      <c r="AI32" s="192" t="n">
        <f aca="false">AI13*AI$5</f>
        <v>756</v>
      </c>
      <c r="AJ32" s="192" t="n">
        <f aca="false">AJ13*AJ$5</f>
        <v>759</v>
      </c>
      <c r="AK32" s="192" t="n">
        <f aca="false">AK13*AK$5</f>
        <v>792</v>
      </c>
      <c r="AL32" s="192" t="n">
        <f aca="false">AL13*AL$5</f>
        <v>840</v>
      </c>
      <c r="AM32" s="192" t="n">
        <f aca="false">AM13*AM$5</f>
        <v>1083.5</v>
      </c>
      <c r="AN32" s="192" t="n">
        <f aca="false">AN13*AN$5</f>
        <v>1259.5</v>
      </c>
      <c r="AO32" s="192" t="n">
        <f aca="false">AO13*AO$5</f>
        <v>975</v>
      </c>
      <c r="AP32" s="192" t="n">
        <f aca="false">AP13*AP$5</f>
        <v>943</v>
      </c>
      <c r="AQ32" s="192" t="n">
        <f aca="false">AQ13*AQ$5</f>
        <v>800</v>
      </c>
      <c r="AR32" s="192" t="n">
        <f aca="false">AR13*AR$5</f>
        <v>882</v>
      </c>
      <c r="AS32" s="192" t="n">
        <f aca="false">AS13*AS$5</f>
        <v>929.5</v>
      </c>
      <c r="AT32" s="192" t="n">
        <f aca="false">AT13*AT$5</f>
        <v>815</v>
      </c>
      <c r="AU32" s="192" t="n">
        <f aca="false">AU13*AU$5</f>
        <v>840</v>
      </c>
      <c r="AV32" s="192" t="n">
        <f aca="false">AV13*AV$5</f>
        <v>841.5</v>
      </c>
      <c r="AW32" s="192" t="n">
        <f aca="false">AW13*AW$5</f>
        <v>819</v>
      </c>
      <c r="AX32" s="192" t="n">
        <f aca="false">AX13*AX$5</f>
        <v>913.5</v>
      </c>
      <c r="AY32" s="192" t="n">
        <f aca="false">AY13*AY$5</f>
        <v>1254</v>
      </c>
      <c r="AZ32" s="192" t="n">
        <f aca="false">AZ13*AZ$5</f>
        <v>1317.75</v>
      </c>
      <c r="BA32" s="192" t="n">
        <f aca="false">BA13*BA$5</f>
        <v>1044.75</v>
      </c>
      <c r="BB32" s="192" t="n">
        <f aca="false">BB13*BB$5</f>
        <v>943</v>
      </c>
      <c r="BC32" s="192" t="n">
        <f aca="false">BC13*BC$5</f>
        <v>774.25</v>
      </c>
      <c r="BD32" s="192" t="n">
        <f aca="false">BD13*BD$5</f>
        <v>924</v>
      </c>
      <c r="BE32" s="192" t="n">
        <f aca="false">BE13*BE$5</f>
        <v>892.71</v>
      </c>
      <c r="BF32" s="192" t="n">
        <f aca="false">BF13*BF$5</f>
        <v>819.8</v>
      </c>
      <c r="BG32" s="192" t="n">
        <f aca="false">BG13*BG$5</f>
        <v>925.29</v>
      </c>
      <c r="BH32" s="192" t="n">
        <f aca="false">BH13*BH$5</f>
        <v>846.34</v>
      </c>
      <c r="BI32" s="192" t="n">
        <f aca="false">BI13*BI$5</f>
        <v>784.4</v>
      </c>
      <c r="BJ32" s="192" t="n">
        <f aca="false">BJ13*BJ$5</f>
        <v>962.28</v>
      </c>
      <c r="BK32" s="192" t="n">
        <f aca="false">BK13*BK$5</f>
        <v>1203.51</v>
      </c>
      <c r="BL32" s="192" t="n">
        <f aca="false">BL13*BL$5</f>
        <v>1387.98</v>
      </c>
      <c r="BM32" s="192" t="n">
        <f aca="false">BM13*BM$5</f>
        <v>1050.21</v>
      </c>
      <c r="BN32" s="192" t="n">
        <f aca="false">BN13*BN$5</f>
        <v>865.41</v>
      </c>
      <c r="BO32" s="192" t="n">
        <f aca="false">BO13*BO$5</f>
        <v>860.16</v>
      </c>
      <c r="BP32" s="192" t="n">
        <f aca="false">BP13*BP$5</f>
        <v>970.83</v>
      </c>
      <c r="BQ32" s="192" t="n">
        <f aca="false">BQ13*BQ$5</f>
        <v>896.7</v>
      </c>
      <c r="BR32" s="192" t="n">
        <f aca="false">BR13*BR$5</f>
        <v>823.6</v>
      </c>
      <c r="BS32" s="192" t="n">
        <f aca="false">BS13*BS$5</f>
        <v>929.43</v>
      </c>
      <c r="BT32" s="192" t="n">
        <f aca="false">BT13*BT$5</f>
        <v>811.44</v>
      </c>
      <c r="BU32" s="192" t="n">
        <f aca="false">BU13*BU$5</f>
        <v>827.4</v>
      </c>
      <c r="BV32" s="192" t="n">
        <f aca="false">BV13*BV$5</f>
        <v>966.68</v>
      </c>
      <c r="BW32" s="192" t="n">
        <f aca="false">BW13*BW$5</f>
        <v>1151.4</v>
      </c>
      <c r="BX32" s="192" t="n">
        <f aca="false">BX13*BX$5</f>
        <v>1457.51</v>
      </c>
      <c r="BY32" s="192" t="n">
        <f aca="false">BY13*BY$5</f>
        <v>1055.04</v>
      </c>
      <c r="BZ32" s="192" t="n">
        <f aca="false">BZ13*BZ$5</f>
        <v>869.4</v>
      </c>
      <c r="CA32" s="192" t="n">
        <f aca="false">CA13*CA$5</f>
        <v>863.94</v>
      </c>
      <c r="CB32" s="192" t="n">
        <f aca="false">CB13*CB$5</f>
        <v>890.4</v>
      </c>
      <c r="CC32" s="192" t="n">
        <f aca="false">CC13*CC$5</f>
        <v>900.48</v>
      </c>
      <c r="CD32" s="192" t="n">
        <f aca="false">CD13*CD$5</f>
        <v>827.2</v>
      </c>
      <c r="CE32" s="192" t="n">
        <f aca="false">CE13*CE$5</f>
        <v>933.57</v>
      </c>
      <c r="CF32" s="192" t="n">
        <f aca="false">CF13*CF$5</f>
        <v>776.2</v>
      </c>
      <c r="CG32" s="192" t="n">
        <f aca="false">CG13*CG$5</f>
        <v>870.54</v>
      </c>
      <c r="CH32" s="192" t="n">
        <f aca="false">CH13*CH$5</f>
        <v>970.86</v>
      </c>
      <c r="CI32" s="192" t="n">
        <f aca="false">CI13*CI$5</f>
        <v>1156.4</v>
      </c>
      <c r="CJ32" s="192" t="n">
        <f aca="false">CJ13*CJ$5</f>
        <v>1463.95</v>
      </c>
      <c r="CK32" s="192" t="n">
        <f aca="false">CK13*CK$5</f>
        <v>1009.2</v>
      </c>
      <c r="CL32" s="192" t="n">
        <f aca="false">CL13*CL$5</f>
        <v>914.76</v>
      </c>
      <c r="CM32" s="192" t="n">
        <f aca="false">CM13*CM$5</f>
        <v>867.72</v>
      </c>
      <c r="CN32" s="192" t="n">
        <f aca="false">CN13*CN$5</f>
        <v>851.6</v>
      </c>
      <c r="CO32" s="192" t="n">
        <f aca="false">CO13*CO$5</f>
        <v>947.54</v>
      </c>
      <c r="CP32" s="192" t="n">
        <f aca="false">CP13*CP$5</f>
        <v>830.8</v>
      </c>
      <c r="CQ32" s="192" t="n">
        <f aca="false">CQ13*CQ$5</f>
        <v>896.94</v>
      </c>
      <c r="CR32" s="192" t="n">
        <f aca="false">CR13*CR$5</f>
        <v>818.58</v>
      </c>
      <c r="CS32" s="192" t="n">
        <f aca="false">CS13*CS$5</f>
        <v>874.28</v>
      </c>
      <c r="CT32" s="192" t="n">
        <f aca="false">CT13*CT$5</f>
        <v>930.93</v>
      </c>
      <c r="CU32" s="192" t="n">
        <f aca="false">CU13*CU$5</f>
        <v>1219.68</v>
      </c>
      <c r="CV32" s="192" t="n">
        <f aca="false">CV13*CV$5</f>
        <v>1470.39</v>
      </c>
      <c r="CW32" s="192" t="n">
        <f aca="false">CW13*CW$5</f>
        <v>962.92</v>
      </c>
      <c r="CX32" s="192" t="n">
        <f aca="false">CX13*CX$5</f>
        <v>960.48</v>
      </c>
      <c r="CY32" s="192" t="n">
        <f aca="false">CY13*CY$5</f>
        <v>871.5</v>
      </c>
      <c r="CZ32" s="192" t="n">
        <f aca="false">CZ13*CZ$5</f>
        <v>855.4</v>
      </c>
      <c r="DA32" s="192" t="n">
        <f aca="false">DA13*DA$5</f>
        <v>951.72</v>
      </c>
      <c r="DB32" s="192" t="n">
        <f aca="false">DB13*DB$5</f>
        <v>876.12</v>
      </c>
      <c r="DC32" s="192" t="n">
        <f aca="false">DC13*DC$5</f>
        <v>859.95</v>
      </c>
      <c r="DD32" s="192" t="n">
        <f aca="false">DD13*DD$5</f>
        <v>861.52</v>
      </c>
      <c r="DE32" s="192" t="n">
        <f aca="false">DE13*DE$5</f>
        <v>838.32</v>
      </c>
      <c r="DF32" s="192" t="n">
        <f aca="false">DF13*DF$5</f>
        <v>934.92</v>
      </c>
      <c r="DG32" s="192" t="n">
        <f aca="false">DG13*DG$5</f>
        <v>1283.26</v>
      </c>
      <c r="DH32" s="192" t="n">
        <f aca="false">DH13*DH$5</f>
        <v>1348.41</v>
      </c>
      <c r="DI32" s="192" t="n">
        <f aca="false">DI13*DI$5</f>
        <v>1068.9</v>
      </c>
      <c r="DJ32" s="192" t="n">
        <f aca="false">DJ13*DJ$5</f>
        <v>964.62</v>
      </c>
      <c r="DK32" s="192" t="n">
        <f aca="false">DK13*DK$5</f>
        <v>791.92</v>
      </c>
      <c r="DL32" s="192" t="n">
        <f aca="false">DL13*DL$5</f>
        <v>945.12</v>
      </c>
      <c r="DM32" s="192" t="n">
        <f aca="false">DM13*DM$5</f>
        <v>912.45</v>
      </c>
      <c r="DN32" s="192" t="n">
        <f aca="false">DN13*DN$5</f>
        <v>838.2</v>
      </c>
      <c r="DO32" s="192" t="n">
        <f aca="false">DO13*DO$5</f>
        <v>904.86</v>
      </c>
      <c r="DP32" s="192" t="n">
        <f aca="false">DP13*DP$5</f>
        <v>865.26</v>
      </c>
      <c r="DQ32" s="192" t="n">
        <f aca="false">DQ13*DQ$5</f>
        <v>801.8</v>
      </c>
      <c r="DR32" s="192" t="n">
        <f aca="false">DR13*DR$5</f>
        <v>983.84</v>
      </c>
      <c r="DS32" s="192" t="n">
        <f aca="false">DS13*DS$5</f>
        <v>1288.98</v>
      </c>
      <c r="DT32" s="192" t="n">
        <f aca="false">DT13*DT$5</f>
        <v>1354.29</v>
      </c>
      <c r="DU32" s="192" t="n">
        <f aca="false">DU13*DU$5</f>
        <v>1073.52</v>
      </c>
      <c r="DV32" s="192" t="n">
        <f aca="false">DV13*DV$5</f>
        <v>926.86</v>
      </c>
      <c r="DW32" s="192" t="n">
        <f aca="false">DW13*DW$5</f>
        <v>837.4</v>
      </c>
      <c r="DX32" s="192" t="n">
        <f aca="false">DX13*DX$5</f>
        <v>949.3</v>
      </c>
      <c r="DY32" s="192" t="n">
        <f aca="false">DY13*DY$5</f>
        <v>872.8</v>
      </c>
      <c r="DZ32" s="192" t="n">
        <f aca="false">DZ13*DZ$5</f>
        <v>841.8</v>
      </c>
      <c r="EA32" s="192" t="n">
        <f aca="false">EA13*EA$5</f>
        <v>950.13</v>
      </c>
      <c r="EB32" s="192" t="n">
        <f aca="false">EB13*EB$5</f>
        <v>869</v>
      </c>
      <c r="EC32" s="192" t="n">
        <f aca="false">EC13*EC$5</f>
        <v>805.4</v>
      </c>
      <c r="ED32" s="192" t="n">
        <f aca="false">ED13*ED$5</f>
        <v>988.02</v>
      </c>
      <c r="EE32" s="192" t="n">
        <f aca="false">EE13*EE$5</f>
        <v>1235.64</v>
      </c>
      <c r="EF32" s="192" t="n">
        <f aca="false">EF13*EF$5</f>
        <v>1424.94</v>
      </c>
      <c r="EG32" s="192" t="n">
        <f aca="false">EG13*EG$5</f>
        <v>1078.35</v>
      </c>
      <c r="EH32" s="192" t="n">
        <f aca="false">EH13*EH$5</f>
        <v>888.51</v>
      </c>
      <c r="EI32" s="192" t="n">
        <f aca="false">EI13*EI$5</f>
        <v>883.05</v>
      </c>
      <c r="EJ32" s="192" t="n">
        <f aca="false">EJ13*EJ$5</f>
        <v>996.59</v>
      </c>
    </row>
    <row r="33" customFormat="false" ht="13.7" hidden="false" customHeight="true" outlineLevel="0" collapsed="false">
      <c r="A33" s="164" t="s">
        <v>182</v>
      </c>
      <c r="B33" s="136"/>
      <c r="C33" s="159" t="n">
        <f aca="false">C14-C52</f>
        <v>1.37333333333333</v>
      </c>
      <c r="D33" s="159" t="n">
        <f aca="false">D14-D52</f>
        <v>1</v>
      </c>
      <c r="E33" s="159" t="n">
        <f aca="false">E14-E52</f>
        <v>0.75</v>
      </c>
      <c r="F33" s="166" t="n">
        <f aca="false">F14-F52</f>
        <v>0.927166666666665</v>
      </c>
      <c r="G33" s="159" t="n">
        <f aca="false">G14-G52</f>
        <v>0.625</v>
      </c>
      <c r="H33" s="159" t="n">
        <f aca="false">H14-H52</f>
        <v>0.75</v>
      </c>
      <c r="I33" s="159" t="n">
        <f aca="false">I14-I52</f>
        <v>0.5</v>
      </c>
      <c r="J33" s="159" t="n">
        <f aca="false">J14-J52</f>
        <v>0.5</v>
      </c>
      <c r="K33" s="159" t="n">
        <f aca="false">K14-K52</f>
        <v>0</v>
      </c>
      <c r="L33" s="159" t="n">
        <f aca="false">L14-L52</f>
        <v>1</v>
      </c>
      <c r="M33" s="159" t="n">
        <f aca="false">M14-M52</f>
        <v>1</v>
      </c>
      <c r="N33" s="159" t="n">
        <f aca="false">N14-N52</f>
        <v>1</v>
      </c>
      <c r="O33" s="159" t="n">
        <f aca="false">O14-O52</f>
        <v>0.5</v>
      </c>
      <c r="P33" s="159" t="n">
        <f aca="false">P14-P52</f>
        <v>0.5</v>
      </c>
      <c r="Q33" s="159" t="n">
        <f aca="false">Q14-Q52</f>
        <v>0.5</v>
      </c>
      <c r="R33" s="159" t="n">
        <f aca="false">R14-R52</f>
        <v>1</v>
      </c>
      <c r="S33" s="159" t="n">
        <f aca="false">S14-S52</f>
        <v>0.5</v>
      </c>
      <c r="T33" s="159" t="n">
        <f aca="false">T14-T52</f>
        <v>0.5</v>
      </c>
      <c r="U33" s="159" t="n">
        <f aca="false">U14-U52</f>
        <v>0.5</v>
      </c>
      <c r="V33" s="159" t="n">
        <f aca="false">V14-V52</f>
        <v>0.5</v>
      </c>
      <c r="W33" s="166" t="n">
        <f aca="false">W14-W52</f>
        <v>0.645098039215689</v>
      </c>
      <c r="X33" s="159" t="n">
        <f aca="false">X14-X52</f>
        <v>0.290196078431372</v>
      </c>
      <c r="Y33" s="159" t="n">
        <f aca="false">Y14-Y52</f>
        <v>0.319026845637588</v>
      </c>
      <c r="Z33" s="159" t="n">
        <f aca="false">Z14-Z52</f>
        <v>0.295725490196077</v>
      </c>
      <c r="AA33" s="159" t="n">
        <f aca="false">AA14-AA52</f>
        <v>0.292431372549018</v>
      </c>
      <c r="AB33" s="159" t="n">
        <f aca="false">AB14-AB52</f>
        <v>0.290078125000001</v>
      </c>
      <c r="AC33" s="168" t="n">
        <f aca="false">AC14-AC52</f>
        <v>0.346440311511692</v>
      </c>
      <c r="AD33" s="162"/>
      <c r="AE33" s="162"/>
      <c r="AF33" s="163"/>
      <c r="AG33" s="159" t="n">
        <f aca="false">AG14*AG$5</f>
        <v>808.5</v>
      </c>
      <c r="AH33" s="192" t="n">
        <f aca="false">AH14*AH$5</f>
        <v>710</v>
      </c>
      <c r="AI33" s="192" t="n">
        <f aca="false">AI14*AI$5</f>
        <v>735</v>
      </c>
      <c r="AJ33" s="192" t="n">
        <f aca="false">AJ14*AJ$5</f>
        <v>715</v>
      </c>
      <c r="AK33" s="192" t="n">
        <f aca="false">AK14*AK$5</f>
        <v>825</v>
      </c>
      <c r="AL33" s="192" t="n">
        <f aca="false">AL14*AL$5</f>
        <v>900</v>
      </c>
      <c r="AM33" s="192" t="n">
        <f aca="false">AM14*AM$5</f>
        <v>1177</v>
      </c>
      <c r="AN33" s="192" t="n">
        <f aca="false">AN14*AN$5</f>
        <v>1397</v>
      </c>
      <c r="AO33" s="192" t="n">
        <f aca="false">AO14*AO$5</f>
        <v>1020</v>
      </c>
      <c r="AP33" s="192" t="n">
        <f aca="false">AP14*AP$5</f>
        <v>885.5</v>
      </c>
      <c r="AQ33" s="192" t="n">
        <f aca="false">AQ14*AQ$5</f>
        <v>730</v>
      </c>
      <c r="AR33" s="192" t="n">
        <f aca="false">AR14*AR$5</f>
        <v>777</v>
      </c>
      <c r="AS33" s="192" t="n">
        <f aca="false">AS14*AS$5</f>
        <v>814</v>
      </c>
      <c r="AT33" s="192" t="n">
        <f aca="false">AT14*AT$5</f>
        <v>740</v>
      </c>
      <c r="AU33" s="192" t="n">
        <f aca="false">AU14*AU$5</f>
        <v>766.5</v>
      </c>
      <c r="AV33" s="192" t="n">
        <f aca="false">AV14*AV$5</f>
        <v>781</v>
      </c>
      <c r="AW33" s="192" t="n">
        <f aca="false">AW14*AW$5</f>
        <v>766.5</v>
      </c>
      <c r="AX33" s="192" t="n">
        <f aca="false">AX14*AX$5</f>
        <v>913.5</v>
      </c>
      <c r="AY33" s="192" t="n">
        <f aca="false">AY14*AY$5</f>
        <v>1199</v>
      </c>
      <c r="AZ33" s="192" t="n">
        <f aca="false">AZ14*AZ$5</f>
        <v>1323</v>
      </c>
      <c r="BA33" s="192" t="n">
        <f aca="false">BA14*BA$5</f>
        <v>1092</v>
      </c>
      <c r="BB33" s="192" t="n">
        <f aca="false">BB14*BB$5</f>
        <v>885.5</v>
      </c>
      <c r="BC33" s="192" t="n">
        <f aca="false">BC14*BC$5</f>
        <v>712.5</v>
      </c>
      <c r="BD33" s="192" t="n">
        <f aca="false">BD14*BD$5</f>
        <v>814</v>
      </c>
      <c r="BE33" s="192" t="n">
        <f aca="false">BE14*BE$5</f>
        <v>791.7</v>
      </c>
      <c r="BF33" s="192" t="n">
        <f aca="false">BF14*BF$5</f>
        <v>754</v>
      </c>
      <c r="BG33" s="192" t="n">
        <f aca="false">BG14*BG$5</f>
        <v>856.29</v>
      </c>
      <c r="BH33" s="192" t="n">
        <f aca="false">BH14*BH$5</f>
        <v>798.82</v>
      </c>
      <c r="BI33" s="192" t="n">
        <f aca="false">BI14*BI$5</f>
        <v>744.6</v>
      </c>
      <c r="BJ33" s="192" t="n">
        <f aca="false">BJ14*BJ$5</f>
        <v>961.84</v>
      </c>
      <c r="BK33" s="192" t="n">
        <f aca="false">BK14*BK$5</f>
        <v>1132.11</v>
      </c>
      <c r="BL33" s="192" t="n">
        <f aca="false">BL14*BL$5</f>
        <v>1359.38</v>
      </c>
      <c r="BM33" s="192" t="n">
        <f aca="false">BM14*BM$5</f>
        <v>1083.6</v>
      </c>
      <c r="BN33" s="192" t="n">
        <f aca="false">BN14*BN$5</f>
        <v>820.89</v>
      </c>
      <c r="BO33" s="192" t="n">
        <f aca="false">BO14*BO$5</f>
        <v>801.36</v>
      </c>
      <c r="BP33" s="192" t="n">
        <f aca="false">BP14*BP$5</f>
        <v>867.1</v>
      </c>
      <c r="BQ33" s="192" t="n">
        <f aca="false">BQ14*BQ$5</f>
        <v>797.16</v>
      </c>
      <c r="BR33" s="192" t="n">
        <f aca="false">BR14*BR$5</f>
        <v>759.2</v>
      </c>
      <c r="BS33" s="192" t="n">
        <f aca="false">BS14*BS$5</f>
        <v>862.27</v>
      </c>
      <c r="BT33" s="192" t="n">
        <f aca="false">BT14*BT$5</f>
        <v>767.76</v>
      </c>
      <c r="BU33" s="192" t="n">
        <f aca="false">BU14*BU$5</f>
        <v>787.5</v>
      </c>
      <c r="BV33" s="192" t="n">
        <f aca="false">BV14*BV$5</f>
        <v>968.66</v>
      </c>
      <c r="BW33" s="192" t="n">
        <f aca="false">BW14*BW$5</f>
        <v>1085.8</v>
      </c>
      <c r="BX33" s="192" t="n">
        <f aca="false">BX14*BX$5</f>
        <v>1431.06</v>
      </c>
      <c r="BY33" s="192" t="n">
        <f aca="false">BY14*BY$5</f>
        <v>1091.16</v>
      </c>
      <c r="BZ33" s="192" t="n">
        <f aca="false">BZ14*BZ$5</f>
        <v>826.56</v>
      </c>
      <c r="CA33" s="192" t="n">
        <f aca="false">CA14*CA$5</f>
        <v>807.03</v>
      </c>
      <c r="CB33" s="192" t="n">
        <f aca="false">CB14*CB$5</f>
        <v>797.16</v>
      </c>
      <c r="CC33" s="192" t="n">
        <f aca="false">CC14*CC$5</f>
        <v>802.83</v>
      </c>
      <c r="CD33" s="192" t="n">
        <f aca="false">CD14*CD$5</f>
        <v>764.6</v>
      </c>
      <c r="CE33" s="192" t="n">
        <f aca="false">CE14*CE$5</f>
        <v>868.48</v>
      </c>
      <c r="CF33" s="192" t="n">
        <f aca="false">CF14*CF$5</f>
        <v>736.4</v>
      </c>
      <c r="CG33" s="192" t="n">
        <f aca="false">CG14*CG$5</f>
        <v>830.72</v>
      </c>
      <c r="CH33" s="192" t="n">
        <f aca="false">CH14*CH$5</f>
        <v>975.26</v>
      </c>
      <c r="CI33" s="192" t="n">
        <f aca="false">CI14*CI$5</f>
        <v>1093.4</v>
      </c>
      <c r="CJ33" s="192" t="n">
        <f aca="false">CJ14*CJ$5</f>
        <v>1441.18</v>
      </c>
      <c r="CK33" s="192" t="n">
        <f aca="false">CK14*CK$5</f>
        <v>1046.4</v>
      </c>
      <c r="CL33" s="192" t="n">
        <f aca="false">CL14*CL$5</f>
        <v>872.08</v>
      </c>
      <c r="CM33" s="192" t="n">
        <f aca="false">CM14*CM$5</f>
        <v>812.7</v>
      </c>
      <c r="CN33" s="192" t="n">
        <f aca="false">CN14*CN$5</f>
        <v>764.6</v>
      </c>
      <c r="CO33" s="192" t="n">
        <f aca="false">CO14*CO$5</f>
        <v>846.78</v>
      </c>
      <c r="CP33" s="192" t="n">
        <f aca="false">CP14*CP$5</f>
        <v>769.8</v>
      </c>
      <c r="CQ33" s="192" t="n">
        <f aca="false">CQ14*CQ$5</f>
        <v>836.44</v>
      </c>
      <c r="CR33" s="192" t="n">
        <f aca="false">CR14*CR$5</f>
        <v>778.47</v>
      </c>
      <c r="CS33" s="192" t="n">
        <f aca="false">CS14*CS$5</f>
        <v>836.44</v>
      </c>
      <c r="CT33" s="192" t="n">
        <f aca="false">CT14*CT$5</f>
        <v>937.44</v>
      </c>
      <c r="CU33" s="192" t="n">
        <f aca="false">CU14*CU$5</f>
        <v>1156.05</v>
      </c>
      <c r="CV33" s="192" t="n">
        <f aca="false">CV14*CV$5</f>
        <v>1451.07</v>
      </c>
      <c r="CW33" s="192" t="n">
        <f aca="false">CW14*CW$5</f>
        <v>1000.92</v>
      </c>
      <c r="CX33" s="192" t="n">
        <f aca="false">CX14*CX$5</f>
        <v>917.93</v>
      </c>
      <c r="CY33" s="192" t="n">
        <f aca="false">CY14*CY$5</f>
        <v>818.37</v>
      </c>
      <c r="CZ33" s="192" t="n">
        <f aca="false">CZ14*CZ$5</f>
        <v>769.8</v>
      </c>
      <c r="DA33" s="192" t="n">
        <f aca="false">DA14*DA$5</f>
        <v>852.72</v>
      </c>
      <c r="DB33" s="192" t="n">
        <f aca="false">DB14*DB$5</f>
        <v>813.96</v>
      </c>
      <c r="DC33" s="192" t="n">
        <f aca="false">DC14*DC$5</f>
        <v>803.88</v>
      </c>
      <c r="DD33" s="192" t="n">
        <f aca="false">DD14*DD$5</f>
        <v>821.26</v>
      </c>
      <c r="DE33" s="192" t="n">
        <f aca="false">DE14*DE$5</f>
        <v>803.88</v>
      </c>
      <c r="DF33" s="192" t="n">
        <f aca="false">DF14*DF$5</f>
        <v>943.95</v>
      </c>
      <c r="DG33" s="192" t="n">
        <f aca="false">DG14*DG$5</f>
        <v>1219.46</v>
      </c>
      <c r="DH33" s="192" t="n">
        <f aca="false">DH14*DH$5</f>
        <v>1334.13</v>
      </c>
      <c r="DI33" s="192" t="n">
        <f aca="false">DI14*DI$5</f>
        <v>1114.05</v>
      </c>
      <c r="DJ33" s="192" t="n">
        <f aca="false">DJ14*DJ$5</f>
        <v>924.37</v>
      </c>
      <c r="DK33" s="192" t="n">
        <f aca="false">DK14*DK$5</f>
        <v>745.37</v>
      </c>
      <c r="DL33" s="192" t="n">
        <f aca="false">DL14*DL$5</f>
        <v>852.72</v>
      </c>
      <c r="DM33" s="192" t="n">
        <f aca="false">DM14*DM$5</f>
        <v>819.42</v>
      </c>
      <c r="DN33" s="192" t="n">
        <f aca="false">DN14*DN$5</f>
        <v>780.4</v>
      </c>
      <c r="DO33" s="192" t="n">
        <f aca="false">DO14*DO$5</f>
        <v>847.88</v>
      </c>
      <c r="DP33" s="192" t="n">
        <f aca="false">DP14*DP$5</f>
        <v>826.76</v>
      </c>
      <c r="DQ33" s="192" t="n">
        <f aca="false">DQ14*DQ$5</f>
        <v>770.8</v>
      </c>
      <c r="DR33" s="192" t="n">
        <f aca="false">DR14*DR$5</f>
        <v>995.72</v>
      </c>
      <c r="DS33" s="192" t="n">
        <f aca="false">DS14*DS$5</f>
        <v>1227.82</v>
      </c>
      <c r="DT33" s="192" t="n">
        <f aca="false">DT14*DT$5</f>
        <v>1343.16</v>
      </c>
      <c r="DU33" s="192" t="n">
        <f aca="false">DU14*DU$5</f>
        <v>1121.61</v>
      </c>
      <c r="DV33" s="192" t="n">
        <f aca="false">DV14*DV$5</f>
        <v>890.12</v>
      </c>
      <c r="DW33" s="192" t="n">
        <f aca="false">DW14*DW$5</f>
        <v>790</v>
      </c>
      <c r="DX33" s="192" t="n">
        <f aca="false">DX14*DX$5</f>
        <v>858.44</v>
      </c>
      <c r="DY33" s="192" t="n">
        <f aca="false">DY14*DY$5</f>
        <v>785.8</v>
      </c>
      <c r="DZ33" s="192" t="n">
        <f aca="false">DZ14*DZ$5</f>
        <v>785.8</v>
      </c>
      <c r="EA33" s="192" t="n">
        <f aca="false">EA14*EA$5</f>
        <v>892.4</v>
      </c>
      <c r="EB33" s="192" t="n">
        <f aca="false">EB14*EB$5</f>
        <v>832.48</v>
      </c>
      <c r="EC33" s="192" t="n">
        <f aca="false">EC14*EC$5</f>
        <v>776</v>
      </c>
      <c r="ED33" s="192" t="n">
        <f aca="false">ED14*ED$5</f>
        <v>1002.32</v>
      </c>
      <c r="EE33" s="192" t="n">
        <f aca="false">EE14*EE$5</f>
        <v>1179.99</v>
      </c>
      <c r="EF33" s="192" t="n">
        <f aca="false">EF14*EF$5</f>
        <v>1416.58</v>
      </c>
      <c r="EG33" s="192" t="n">
        <f aca="false">EG14*EG$5</f>
        <v>1129.17</v>
      </c>
      <c r="EH33" s="192" t="n">
        <f aca="false">EH14*EH$5</f>
        <v>855.54</v>
      </c>
      <c r="EI33" s="192" t="n">
        <f aca="false">EI14*EI$5</f>
        <v>835.17</v>
      </c>
      <c r="EJ33" s="192" t="n">
        <f aca="false">EJ14*EJ$5</f>
        <v>903.67</v>
      </c>
    </row>
    <row r="34" customFormat="false" ht="13.7" hidden="false" customHeight="true" outlineLevel="0" collapsed="false">
      <c r="A34" s="170" t="s">
        <v>183</v>
      </c>
      <c r="B34" s="171"/>
      <c r="C34" s="172" t="n">
        <f aca="false">C15-C53</f>
        <v>1.37333333333333</v>
      </c>
      <c r="D34" s="172" t="n">
        <f aca="false">D15-D53</f>
        <v>1</v>
      </c>
      <c r="E34" s="172" t="n">
        <f aca="false">E15-E53</f>
        <v>0.75</v>
      </c>
      <c r="F34" s="173" t="n">
        <f aca="false">F15-F53</f>
        <v>0.937267676767675</v>
      </c>
      <c r="G34" s="172" t="n">
        <f aca="false">G15-G53</f>
        <v>0.625</v>
      </c>
      <c r="H34" s="172" t="n">
        <f aca="false">H15-H53</f>
        <v>0.75</v>
      </c>
      <c r="I34" s="172" t="n">
        <f aca="false">I15-I53</f>
        <v>0.5</v>
      </c>
      <c r="J34" s="172" t="n">
        <f aca="false">J15-J53</f>
        <v>0.5</v>
      </c>
      <c r="K34" s="172" t="n">
        <f aca="false">K15-K53</f>
        <v>0</v>
      </c>
      <c r="L34" s="172" t="n">
        <f aca="false">L15-L53</f>
        <v>1</v>
      </c>
      <c r="M34" s="172" t="n">
        <f aca="false">M15-M53</f>
        <v>1</v>
      </c>
      <c r="N34" s="172" t="n">
        <f aca="false">N15-N53</f>
        <v>1</v>
      </c>
      <c r="O34" s="172" t="n">
        <f aca="false">O15-O53</f>
        <v>0.5</v>
      </c>
      <c r="P34" s="172" t="n">
        <f aca="false">P15-P53</f>
        <v>0.5</v>
      </c>
      <c r="Q34" s="172" t="n">
        <f aca="false">Q15-Q53</f>
        <v>0.5</v>
      </c>
      <c r="R34" s="172" t="n">
        <f aca="false">R15-R53</f>
        <v>1</v>
      </c>
      <c r="S34" s="172" t="n">
        <f aca="false">S15-S53</f>
        <v>0.5</v>
      </c>
      <c r="T34" s="172" t="n">
        <f aca="false">T15-T53</f>
        <v>0.5</v>
      </c>
      <c r="U34" s="172" t="n">
        <f aca="false">U15-U53</f>
        <v>0.5</v>
      </c>
      <c r="V34" s="172" t="n">
        <f aca="false">V15-V53</f>
        <v>0.5</v>
      </c>
      <c r="W34" s="173" t="n">
        <f aca="false">W15-W53</f>
        <v>0.645098039215689</v>
      </c>
      <c r="X34" s="172" t="n">
        <f aca="false">X15-X53</f>
        <v>0.290196078431372</v>
      </c>
      <c r="Y34" s="172" t="n">
        <f aca="false">Y15-Y53</f>
        <v>0.31902684563758</v>
      </c>
      <c r="Z34" s="172" t="n">
        <f aca="false">Z15-Z53</f>
        <v>0.295725490196084</v>
      </c>
      <c r="AA34" s="172" t="n">
        <f aca="false">AA15-AA53</f>
        <v>0.292431372549018</v>
      </c>
      <c r="AB34" s="172" t="n">
        <f aca="false">AB15-AB53</f>
        <v>0.290078125000001</v>
      </c>
      <c r="AC34" s="175" t="n">
        <f aca="false">AC15-AC53</f>
        <v>0.347389296314077</v>
      </c>
      <c r="AD34" s="162"/>
      <c r="AE34" s="162"/>
      <c r="AF34" s="163"/>
      <c r="AG34" s="159" t="n">
        <f aca="false">AG15*AG$5</f>
        <v>841.5</v>
      </c>
      <c r="AH34" s="192" t="n">
        <f aca="false">AH15*AH$5</f>
        <v>735</v>
      </c>
      <c r="AI34" s="192" t="n">
        <f aca="false">AI15*AI$5</f>
        <v>761.25</v>
      </c>
      <c r="AJ34" s="192" t="n">
        <f aca="false">AJ15*AJ$5</f>
        <v>759</v>
      </c>
      <c r="AK34" s="192" t="n">
        <f aca="false">AK15*AK$5</f>
        <v>891</v>
      </c>
      <c r="AL34" s="192" t="n">
        <f aca="false">AL15*AL$5</f>
        <v>1000</v>
      </c>
      <c r="AM34" s="192" t="n">
        <f aca="false">AM15*AM$5</f>
        <v>1331</v>
      </c>
      <c r="AN34" s="192" t="n">
        <f aca="false">AN15*AN$5</f>
        <v>1617</v>
      </c>
      <c r="AO34" s="192" t="n">
        <f aca="false">AO15*AO$5</f>
        <v>1160</v>
      </c>
      <c r="AP34" s="192" t="n">
        <f aca="false">AP15*AP$5</f>
        <v>943</v>
      </c>
      <c r="AQ34" s="192" t="n">
        <f aca="false">AQ15*AQ$5</f>
        <v>770</v>
      </c>
      <c r="AR34" s="192" t="n">
        <f aca="false">AR15*AR$5</f>
        <v>819</v>
      </c>
      <c r="AS34" s="192" t="n">
        <f aca="false">AS15*AS$5</f>
        <v>858</v>
      </c>
      <c r="AT34" s="192" t="n">
        <f aca="false">AT15*AT$5</f>
        <v>780</v>
      </c>
      <c r="AU34" s="192" t="n">
        <f aca="false">AU15*AU$5</f>
        <v>808.5</v>
      </c>
      <c r="AV34" s="192" t="n">
        <f aca="false">AV15*AV$5</f>
        <v>825</v>
      </c>
      <c r="AW34" s="192" t="n">
        <f aca="false">AW15*AW$5</f>
        <v>808.5</v>
      </c>
      <c r="AX34" s="192" t="n">
        <f aca="false">AX15*AX$5</f>
        <v>1008</v>
      </c>
      <c r="AY34" s="192" t="n">
        <f aca="false">AY15*AY$5</f>
        <v>1331</v>
      </c>
      <c r="AZ34" s="192" t="n">
        <f aca="false">AZ15*AZ$5</f>
        <v>1491</v>
      </c>
      <c r="BA34" s="192" t="n">
        <f aca="false">BA15*BA$5</f>
        <v>1218</v>
      </c>
      <c r="BB34" s="192" t="n">
        <f aca="false">BB15*BB$5</f>
        <v>937.25</v>
      </c>
      <c r="BC34" s="192" t="n">
        <f aca="false">BC15*BC$5</f>
        <v>745.75</v>
      </c>
      <c r="BD34" s="192" t="n">
        <f aca="false">BD15*BD$5</f>
        <v>847</v>
      </c>
      <c r="BE34" s="192" t="n">
        <f aca="false">BE15*BE$5</f>
        <v>837.9</v>
      </c>
      <c r="BF34" s="192" t="n">
        <f aca="false">BF15*BF$5</f>
        <v>798</v>
      </c>
      <c r="BG34" s="192" t="n">
        <f aca="false">BG15*BG$5</f>
        <v>906.89</v>
      </c>
      <c r="BH34" s="192" t="n">
        <f aca="false">BH15*BH$5</f>
        <v>847.22</v>
      </c>
      <c r="BI34" s="192" t="n">
        <f aca="false">BI15*BI$5</f>
        <v>788.6</v>
      </c>
      <c r="BJ34" s="192" t="n">
        <f aca="false">BJ15*BJ$5</f>
        <v>1057.1</v>
      </c>
      <c r="BK34" s="192" t="n">
        <f aca="false">BK15*BK$5</f>
        <v>1249.71</v>
      </c>
      <c r="BL34" s="192" t="n">
        <f aca="false">BL15*BL$5</f>
        <v>1519.98</v>
      </c>
      <c r="BM34" s="192" t="n">
        <f aca="false">BM15*BM$5</f>
        <v>1201.2</v>
      </c>
      <c r="BN34" s="192" t="n">
        <f aca="false">BN15*BN$5</f>
        <v>871.5</v>
      </c>
      <c r="BO34" s="192" t="n">
        <f aca="false">BO15*BO$5</f>
        <v>842.94</v>
      </c>
      <c r="BP34" s="192" t="n">
        <f aca="false">BP15*BP$5</f>
        <v>907.81</v>
      </c>
      <c r="BQ34" s="192" t="n">
        <f aca="false">BQ15*BQ$5</f>
        <v>845.88</v>
      </c>
      <c r="BR34" s="192" t="n">
        <f aca="false">BR15*BR$5</f>
        <v>805.6</v>
      </c>
      <c r="BS34" s="192" t="n">
        <f aca="false">BS15*BS$5</f>
        <v>915.63</v>
      </c>
      <c r="BT34" s="192" t="n">
        <f aca="false">BT15*BT$5</f>
        <v>816.48</v>
      </c>
      <c r="BU34" s="192" t="n">
        <f aca="false">BU15*BU$5</f>
        <v>836.22</v>
      </c>
      <c r="BV34" s="192" t="n">
        <f aca="false">BV15*BV$5</f>
        <v>1059.52</v>
      </c>
      <c r="BW34" s="192" t="n">
        <f aca="false">BW15*BW$5</f>
        <v>1189.8</v>
      </c>
      <c r="BX34" s="192" t="n">
        <f aca="false">BX15*BX$5</f>
        <v>1583.78</v>
      </c>
      <c r="BY34" s="192" t="n">
        <f aca="false">BY15*BY$5</f>
        <v>1200.36</v>
      </c>
      <c r="BZ34" s="192" t="n">
        <f aca="false">BZ15*BZ$5</f>
        <v>879.06</v>
      </c>
      <c r="CA34" s="192" t="n">
        <f aca="false">CA15*CA$5</f>
        <v>851.97</v>
      </c>
      <c r="CB34" s="192" t="n">
        <f aca="false">CB15*CB$5</f>
        <v>838.32</v>
      </c>
      <c r="CC34" s="192" t="n">
        <f aca="false">CC15*CC$5</f>
        <v>853.65</v>
      </c>
      <c r="CD34" s="192" t="n">
        <f aca="false">CD15*CD$5</f>
        <v>813</v>
      </c>
      <c r="CE34" s="192" t="n">
        <f aca="false">CE15*CE$5</f>
        <v>924.14</v>
      </c>
      <c r="CF34" s="192" t="n">
        <f aca="false">CF15*CF$5</f>
        <v>784.8</v>
      </c>
      <c r="CG34" s="192" t="n">
        <f aca="false">CG15*CG$5</f>
        <v>883.96</v>
      </c>
      <c r="CH34" s="192" t="n">
        <f aca="false">CH15*CH$5</f>
        <v>1062.38</v>
      </c>
      <c r="CI34" s="192" t="n">
        <f aca="false">CI15*CI$5</f>
        <v>1190.6</v>
      </c>
      <c r="CJ34" s="192" t="n">
        <f aca="false">CJ15*CJ$5</f>
        <v>1581.02</v>
      </c>
      <c r="CK34" s="192" t="n">
        <f aca="false">CK15*CK$5</f>
        <v>1143.6</v>
      </c>
      <c r="CL34" s="192" t="n">
        <f aca="false">CL15*CL$5</f>
        <v>928.62</v>
      </c>
      <c r="CM34" s="192" t="n">
        <f aca="false">CM15*CM$5</f>
        <v>860.16</v>
      </c>
      <c r="CN34" s="192" t="n">
        <f aca="false">CN15*CN$5</f>
        <v>806.8</v>
      </c>
      <c r="CO34" s="192" t="n">
        <f aca="false">CO15*CO$5</f>
        <v>900.68</v>
      </c>
      <c r="CP34" s="192" t="n">
        <f aca="false">CP15*CP$5</f>
        <v>818.8</v>
      </c>
      <c r="CQ34" s="192" t="n">
        <f aca="false">CQ15*CQ$5</f>
        <v>890.34</v>
      </c>
      <c r="CR34" s="192" t="n">
        <f aca="false">CR15*CR$5</f>
        <v>830.13</v>
      </c>
      <c r="CS34" s="192" t="n">
        <f aca="false">CS15*CS$5</f>
        <v>890.34</v>
      </c>
      <c r="CT34" s="192" t="n">
        <f aca="false">CT15*CT$5</f>
        <v>1018.08</v>
      </c>
      <c r="CU34" s="192" t="n">
        <f aca="false">CU15*CU$5</f>
        <v>1253.49</v>
      </c>
      <c r="CV34" s="192" t="n">
        <f aca="false">CV15*CV$5</f>
        <v>1583.09</v>
      </c>
      <c r="CW34" s="192" t="n">
        <f aca="false">CW15*CW$5</f>
        <v>1089.08</v>
      </c>
      <c r="CX34" s="192" t="n">
        <f aca="false">CX15*CX$5</f>
        <v>977.27</v>
      </c>
      <c r="CY34" s="192" t="n">
        <f aca="false">CY15*CY$5</f>
        <v>866.88</v>
      </c>
      <c r="CZ34" s="192" t="n">
        <f aca="false">CZ15*CZ$5</f>
        <v>813.2</v>
      </c>
      <c r="DA34" s="192" t="n">
        <f aca="false">DA15*DA$5</f>
        <v>906.84</v>
      </c>
      <c r="DB34" s="192" t="n">
        <f aca="false">DB15*DB$5</f>
        <v>865.62</v>
      </c>
      <c r="DC34" s="192" t="n">
        <f aca="false">DC15*DC$5</f>
        <v>855.54</v>
      </c>
      <c r="DD34" s="192" t="n">
        <f aca="false">DD15*DD$5</f>
        <v>875.6</v>
      </c>
      <c r="DE34" s="192" t="n">
        <f aca="false">DE15*DE$5</f>
        <v>855.75</v>
      </c>
      <c r="DF34" s="192" t="n">
        <f aca="false">DF15*DF$5</f>
        <v>1022.49</v>
      </c>
      <c r="DG34" s="192" t="n">
        <f aca="false">DG15*DG$5</f>
        <v>1317.8</v>
      </c>
      <c r="DH34" s="192" t="n">
        <f aca="false">DH15*DH$5</f>
        <v>1449.21</v>
      </c>
      <c r="DI34" s="192" t="n">
        <f aca="false">DI15*DI$5</f>
        <v>1207.92</v>
      </c>
      <c r="DJ34" s="192" t="n">
        <f aca="false">DJ15*DJ$5</f>
        <v>983.71</v>
      </c>
      <c r="DK34" s="192" t="n">
        <f aca="false">DK15*DK$5</f>
        <v>789.64</v>
      </c>
      <c r="DL34" s="192" t="n">
        <f aca="false">DL15*DL$5</f>
        <v>901.12</v>
      </c>
      <c r="DM34" s="192" t="n">
        <f aca="false">DM15*DM$5</f>
        <v>871.29</v>
      </c>
      <c r="DN34" s="192" t="n">
        <f aca="false">DN15*DN$5</f>
        <v>829.8</v>
      </c>
      <c r="DO34" s="192" t="n">
        <f aca="false">DO15*DO$5</f>
        <v>902.22</v>
      </c>
      <c r="DP34" s="192" t="n">
        <f aca="false">DP15*DP$5</f>
        <v>881.1</v>
      </c>
      <c r="DQ34" s="192" t="n">
        <f aca="false">DQ15*DQ$5</f>
        <v>820.2</v>
      </c>
      <c r="DR34" s="192" t="n">
        <f aca="false">DR15*DR$5</f>
        <v>1076.02</v>
      </c>
      <c r="DS34" s="192" t="n">
        <f aca="false">DS15*DS$5</f>
        <v>1322.42</v>
      </c>
      <c r="DT34" s="192" t="n">
        <f aca="false">DT15*DT$5</f>
        <v>1452.99</v>
      </c>
      <c r="DU34" s="192" t="n">
        <f aca="false">DU15*DU$5</f>
        <v>1212.12</v>
      </c>
      <c r="DV34" s="192" t="n">
        <f aca="false">DV15*DV$5</f>
        <v>946.66</v>
      </c>
      <c r="DW34" s="192" t="n">
        <f aca="false">DW15*DW$5</f>
        <v>836.8</v>
      </c>
      <c r="DX34" s="192" t="n">
        <f aca="false">DX15*DX$5</f>
        <v>907.28</v>
      </c>
      <c r="DY34" s="192" t="n">
        <f aca="false">DY15*DY$5</f>
        <v>834.2</v>
      </c>
      <c r="DZ34" s="192" t="n">
        <f aca="false">DZ15*DZ$5</f>
        <v>834.2</v>
      </c>
      <c r="EA34" s="192" t="n">
        <f aca="false">EA15*EA$5</f>
        <v>948.29</v>
      </c>
      <c r="EB34" s="192" t="n">
        <f aca="false">EB15*EB$5</f>
        <v>885.94</v>
      </c>
      <c r="EC34" s="192" t="n">
        <f aca="false">EC15*EC$5</f>
        <v>824.6</v>
      </c>
      <c r="ED34" s="192" t="n">
        <f aca="false">ED15*ED$5</f>
        <v>1079.32</v>
      </c>
      <c r="EE34" s="192" t="n">
        <f aca="false">EE15*EE$5</f>
        <v>1265.88</v>
      </c>
      <c r="EF34" s="192" t="n">
        <f aca="false">EF15*EF$5</f>
        <v>1525.26</v>
      </c>
      <c r="EG34" s="192" t="n">
        <f aca="false">EG15*EG$5</f>
        <v>1215.27</v>
      </c>
      <c r="EH34" s="192" t="n">
        <f aca="false">EH15*EH$5</f>
        <v>908.46</v>
      </c>
      <c r="EI34" s="192" t="n">
        <f aca="false">EI15*EI$5</f>
        <v>883.68</v>
      </c>
      <c r="EJ34" s="192" t="n">
        <f aca="false">EJ15*EJ$5</f>
        <v>954.27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D35" s="162"/>
      <c r="AE35" s="162"/>
      <c r="AF35" s="163"/>
      <c r="AG35" s="159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</row>
    <row r="36" customFormat="false" ht="13.7" hidden="true" customHeight="true" outlineLevel="0" collapsed="false">
      <c r="A36" s="194" t="s">
        <v>186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1"/>
      <c r="AD36" s="162"/>
      <c r="AE36" s="162"/>
      <c r="AF36" s="163"/>
      <c r="AG36" s="159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</row>
    <row r="37" customFormat="false" ht="13.7" hidden="false" customHeight="true" outlineLevel="0" collapsed="false">
      <c r="A37" s="179" t="s">
        <v>186</v>
      </c>
      <c r="B37" s="180"/>
      <c r="C37" s="181" t="n">
        <f aca="false">C18-C56</f>
        <v>8.51666666666667</v>
      </c>
      <c r="D37" s="181" t="n">
        <f aca="false">D18-D56</f>
        <v>0.999999898274737</v>
      </c>
      <c r="E37" s="181" t="n">
        <f aca="false">E18-E56</f>
        <v>0</v>
      </c>
      <c r="F37" s="182" t="n">
        <f aca="false">F18-F56</f>
        <v>1.29702010530415</v>
      </c>
      <c r="G37" s="181" t="n">
        <f aca="false">G18-G56</f>
        <v>1.14500106811524</v>
      </c>
      <c r="H37" s="181" t="n">
        <f aca="false">H18-H56</f>
        <v>1.30000213623046</v>
      </c>
      <c r="I37" s="181" t="n">
        <f aca="false">I18-I56</f>
        <v>0.989999999999995</v>
      </c>
      <c r="J37" s="181" t="n">
        <f aca="false">J18-J56</f>
        <v>0.89500007629394</v>
      </c>
      <c r="K37" s="181" t="n">
        <f aca="false">K18-K56</f>
        <v>1.04999969482422</v>
      </c>
      <c r="L37" s="181" t="n">
        <f aca="false">L18-L56</f>
        <v>0.740000457763671</v>
      </c>
      <c r="M37" s="181" t="n">
        <f aca="false">M18-M56</f>
        <v>0.750000457763669</v>
      </c>
      <c r="N37" s="181" t="n">
        <f aca="false">N18-N56</f>
        <v>0.738016476970458</v>
      </c>
      <c r="O37" s="181" t="n">
        <f aca="false">O18-O56</f>
        <v>0.710015728154843</v>
      </c>
      <c r="P37" s="181" t="n">
        <f aca="false">P18-P56</f>
        <v>0.709517759695899</v>
      </c>
      <c r="Q37" s="181" t="n">
        <f aca="false">Q18-Q56</f>
        <v>0.710513696613795</v>
      </c>
      <c r="R37" s="181" t="n">
        <f aca="false">R18-R56</f>
        <v>0.709916686276713</v>
      </c>
      <c r="S37" s="181" t="n">
        <f aca="false">S18-S56</f>
        <v>0.634988407581155</v>
      </c>
      <c r="T37" s="181" t="n">
        <f aca="false">T18-T56</f>
        <v>0.645922276713947</v>
      </c>
      <c r="U37" s="181" t="n">
        <f aca="false">U18-U56</f>
        <v>0.69661342866101</v>
      </c>
      <c r="V37" s="181" t="n">
        <f aca="false">V18-V56</f>
        <v>0.562429517368514</v>
      </c>
      <c r="W37" s="182" t="n">
        <f aca="false">W18-W56</f>
        <v>0.800113399357322</v>
      </c>
      <c r="X37" s="181" t="n">
        <f aca="false">X18-X56</f>
        <v>0.196958913601037</v>
      </c>
      <c r="Y37" s="181" t="n">
        <f aca="false">Y18-Y56</f>
        <v>0.198578612347589</v>
      </c>
      <c r="Z37" s="181" t="n">
        <f aca="false">Z18-Z56</f>
        <v>0.168333357861194</v>
      </c>
      <c r="AA37" s="181" t="n">
        <f aca="false">AA18-AA56</f>
        <v>-0.0267158911043239</v>
      </c>
      <c r="AB37" s="181" t="n">
        <f aca="false">AB18-AB56</f>
        <v>-0.136349330445043</v>
      </c>
      <c r="AC37" s="184" t="n">
        <f aca="false">AC18-AC56</f>
        <v>0.145615704806382</v>
      </c>
      <c r="AD37" s="162"/>
      <c r="AE37" s="162"/>
      <c r="AF37" s="163"/>
      <c r="AG37" s="159" t="n">
        <f aca="false">AG18*AG$5</f>
        <v>1457.68741760254</v>
      </c>
      <c r="AH37" s="192" t="n">
        <f aca="false">AH18*AH$5</f>
        <v>1304.49482421875</v>
      </c>
      <c r="AI37" s="192" t="n">
        <f aca="false">AI18*AI$5</f>
        <v>1330.9600112915</v>
      </c>
      <c r="AJ37" s="192" t="n">
        <f aca="false">AJ18*AJ$5</f>
        <v>1304.03396728516</v>
      </c>
      <c r="AK37" s="192" t="n">
        <f aca="false">AK18*AK$5</f>
        <v>1319.10437011719</v>
      </c>
      <c r="AL37" s="192" t="n">
        <f aca="false">AL18*AL$5</f>
        <v>1217.0108593005</v>
      </c>
      <c r="AM37" s="192" t="n">
        <f aca="false">AM18*AM$5</f>
        <v>1132.11193296742</v>
      </c>
      <c r="AN37" s="192" t="n">
        <f aca="false">AN18*AN$5</f>
        <v>1146.54024755255</v>
      </c>
      <c r="AO37" s="192" t="n">
        <f aca="false">AO18*AO$5</f>
        <v>1042.30847082328</v>
      </c>
      <c r="AP37" s="192" t="n">
        <f aca="false">AP18*AP$5</f>
        <v>1305.7012584359</v>
      </c>
      <c r="AQ37" s="192" t="n">
        <f aca="false">AQ18*AQ$5</f>
        <v>1234.37071197758</v>
      </c>
      <c r="AR37" s="192" t="n">
        <f aca="false">AR18*AR$5</f>
        <v>1373.26430891559</v>
      </c>
      <c r="AS37" s="192" t="n">
        <f aca="false">AS18*AS$5</f>
        <v>1157.00535155978</v>
      </c>
      <c r="AT37" s="192" t="n">
        <f aca="false">AT18*AT$5</f>
        <v>1022.97287122884</v>
      </c>
      <c r="AU37" s="192" t="n">
        <f aca="false">AU18*AU$5</f>
        <v>1042.8277952069</v>
      </c>
      <c r="AV37" s="192" t="n">
        <f aca="false">AV18*AV$5</f>
        <v>1044.13179796666</v>
      </c>
      <c r="AW37" s="192" t="n">
        <f aca="false">AW18*AW$5</f>
        <v>996.708391165788</v>
      </c>
      <c r="AX37" s="192" t="n">
        <f aca="false">AX18*AX$5</f>
        <v>1003.34447327525</v>
      </c>
      <c r="AY37" s="192" t="n">
        <f aca="false">AY18*AY$5</f>
        <v>1059.78689390886</v>
      </c>
      <c r="AZ37" s="192" t="n">
        <f aca="false">AZ18*AZ$5</f>
        <v>1022.17325719681</v>
      </c>
      <c r="BA37" s="192" t="n">
        <f aca="false">BA18*BA$5</f>
        <v>1023.81385431922</v>
      </c>
      <c r="BB37" s="192" t="n">
        <f aca="false">BB18*BB$5</f>
        <v>1128.54604394361</v>
      </c>
      <c r="BC37" s="192" t="n">
        <f aca="false">BC18*BC$5</f>
        <v>989.893443995865</v>
      </c>
      <c r="BD37" s="192" t="n">
        <f aca="false">BD18*BD$5</f>
        <v>1198.5715966367</v>
      </c>
      <c r="BE37" s="192" t="n">
        <f aca="false">BE18*BE$5</f>
        <v>1077.51602011103</v>
      </c>
      <c r="BF37" s="192" t="n">
        <f aca="false">BF18*BF$5</f>
        <v>1000.35566760874</v>
      </c>
      <c r="BG37" s="192" t="n">
        <f aca="false">BG18*BG$5</f>
        <v>1103.58134184771</v>
      </c>
      <c r="BH37" s="192" t="n">
        <f aca="false">BH18*BH$5</f>
        <v>996.438024522352</v>
      </c>
      <c r="BI37" s="192" t="n">
        <f aca="false">BI18*BI$5</f>
        <v>907.267164578871</v>
      </c>
      <c r="BJ37" s="192" t="n">
        <f aca="false">BJ18*BJ$5</f>
        <v>1010.1293878897</v>
      </c>
      <c r="BK37" s="192" t="n">
        <f aca="false">BK18*BK$5</f>
        <v>977.983212119991</v>
      </c>
      <c r="BL37" s="192" t="n">
        <f aca="false">BL18*BL$5</f>
        <v>1036.78513875297</v>
      </c>
      <c r="BM37" s="192" t="n">
        <f aca="false">BM18*BM$5</f>
        <v>987.863035817882</v>
      </c>
      <c r="BN37" s="192" t="n">
        <f aca="false">BN18*BN$5</f>
        <v>987.957386687494</v>
      </c>
      <c r="BO37" s="192" t="n">
        <f aca="false">BO18*BO$5</f>
        <v>1042.84490324587</v>
      </c>
      <c r="BP37" s="192" t="n">
        <f aca="false">BP18*BP$5</f>
        <v>1192.78678984887</v>
      </c>
      <c r="BQ37" s="192" t="n">
        <f aca="false">BQ18*BQ$5</f>
        <v>1077.97724714765</v>
      </c>
      <c r="BR37" s="192" t="n">
        <f aca="false">BR18*BR$5</f>
        <v>1001.37029079777</v>
      </c>
      <c r="BS37" s="192" t="n">
        <f aca="false">BS18*BS$5</f>
        <v>1105.89296230063</v>
      </c>
      <c r="BT37" s="192" t="n">
        <f aca="false">BT18*BT$5</f>
        <v>951.704053626487</v>
      </c>
      <c r="BU37" s="192" t="n">
        <f aca="false">BU18*BU$5</f>
        <v>953.077664961111</v>
      </c>
      <c r="BV37" s="192" t="n">
        <f aca="false">BV18*BV$5</f>
        <v>1010.19199328205</v>
      </c>
      <c r="BW37" s="192" t="n">
        <f aca="false">BW18*BW$5</f>
        <v>931.049349370853</v>
      </c>
      <c r="BX37" s="192" t="n">
        <f aca="false">BX18*BX$5</f>
        <v>1083.06554834903</v>
      </c>
      <c r="BY37" s="192" t="n">
        <f aca="false">BY18*BY$5</f>
        <v>987.061532250632</v>
      </c>
      <c r="BZ37" s="192" t="n">
        <f aca="false">BZ18*BZ$5</f>
        <v>987.05864189449</v>
      </c>
      <c r="CA37" s="192" t="n">
        <f aca="false">CA18*CA$5</f>
        <v>1043.43758704997</v>
      </c>
      <c r="CB37" s="192" t="n">
        <f aca="false">CB18*CB$5</f>
        <v>1088.80311011509</v>
      </c>
      <c r="CC37" s="192" t="n">
        <f aca="false">CC18*CC$5</f>
        <v>1002.01605664331</v>
      </c>
      <c r="CD37" s="192" t="n">
        <f aca="false">CD18*CD$5</f>
        <v>932.035500134902</v>
      </c>
      <c r="CE37" s="192" t="n">
        <f aca="false">CE18*CE$5</f>
        <v>1031.11428729899</v>
      </c>
      <c r="CF37" s="192" t="n">
        <f aca="false">CF18*CF$5</f>
        <v>847.080623421154</v>
      </c>
      <c r="CG37" s="192" t="n">
        <f aca="false">CG18*CG$5</f>
        <v>933.575217867408</v>
      </c>
      <c r="CH37" s="192" t="n">
        <f aca="false">CH18*CH$5</f>
        <v>944.733424081034</v>
      </c>
      <c r="CI37" s="192" t="n">
        <f aca="false">CI18*CI$5</f>
        <v>870.804145981272</v>
      </c>
      <c r="CJ37" s="192" t="n">
        <f aca="false">CJ18*CJ$5</f>
        <v>1013.14090915799</v>
      </c>
      <c r="CK37" s="192" t="n">
        <f aca="false">CK18*CK$5</f>
        <v>879.861289279054</v>
      </c>
      <c r="CL37" s="192" t="n">
        <f aca="false">CL18*CL$5</f>
        <v>968.303409039299</v>
      </c>
      <c r="CM37" s="192" t="n">
        <f aca="false">CM18*CM$5</f>
        <v>975.814623336637</v>
      </c>
      <c r="CN37" s="192" t="n">
        <f aca="false">CN18*CN$5</f>
        <v>968.54702627035</v>
      </c>
      <c r="CO37" s="192" t="n">
        <f aca="false">CO18*CO$5</f>
        <v>1083.12075757394</v>
      </c>
      <c r="CP37" s="192" t="n">
        <f aca="false">CP18*CP$5</f>
        <v>961.937540756514</v>
      </c>
      <c r="CQ37" s="192" t="n">
        <f aca="false">CQ18*CQ$5</f>
        <v>1018.67107396895</v>
      </c>
      <c r="CR37" s="192" t="n">
        <f aca="false">CR18*CR$5</f>
        <v>917.093673011847</v>
      </c>
      <c r="CS37" s="192" t="n">
        <f aca="false">CS18*CS$5</f>
        <v>962.161333752113</v>
      </c>
      <c r="CT37" s="192" t="n">
        <f aca="false">CT18*CT$5</f>
        <v>928.694553924081</v>
      </c>
      <c r="CU37" s="192" t="n">
        <f aca="false">CU18*CU$5</f>
        <v>940.856427454479</v>
      </c>
      <c r="CV37" s="192" t="n">
        <f aca="false">CV18*CV$5</f>
        <v>1041.70168488758</v>
      </c>
      <c r="CW37" s="192" t="n">
        <f aca="false">CW18*CW$5</f>
        <v>859.03792998763</v>
      </c>
      <c r="CX37" s="192" t="n">
        <f aca="false">CX18*CX$5</f>
        <v>1039.8529109167</v>
      </c>
      <c r="CY37" s="192" t="n">
        <f aca="false">CY18*CY$5</f>
        <v>1000.57533671246</v>
      </c>
      <c r="CZ37" s="192" t="n">
        <f aca="false">CZ18*CZ$5</f>
        <v>992.09149193376</v>
      </c>
      <c r="DA37" s="192" t="n">
        <f aca="false">DA18*DA$5</f>
        <v>1109.6935234969</v>
      </c>
      <c r="DB37" s="192" t="n">
        <f aca="false">DB18*DB$5</f>
        <v>1035.37986081051</v>
      </c>
      <c r="DC37" s="192" t="n">
        <f aca="false">DC18*DC$5</f>
        <v>997.701623446587</v>
      </c>
      <c r="DD37" s="192" t="n">
        <f aca="false">DD18*DD$5</f>
        <v>985.883215710956</v>
      </c>
      <c r="DE37" s="192" t="n">
        <f aca="false">DE18*DE$5</f>
        <v>942.378185646304</v>
      </c>
      <c r="DF37" s="192" t="n">
        <f aca="false">DF18*DF$5</f>
        <v>952.615606120211</v>
      </c>
      <c r="DG37" s="192" t="n">
        <f aca="false">DG18*DG$5</f>
        <v>1010.68668055626</v>
      </c>
      <c r="DH37" s="192" t="n">
        <f aca="false">DH18*DH$5</f>
        <v>974.977259003383</v>
      </c>
      <c r="DI37" s="192" t="n">
        <f aca="false">DI18*DI$5</f>
        <v>973.295708317906</v>
      </c>
      <c r="DJ37" s="192" t="n">
        <f aca="false">DJ18*DJ$5</f>
        <v>1065.92734254776</v>
      </c>
      <c r="DK37" s="192" t="n">
        <f aca="false">DK18*DK$5</f>
        <v>923.130193058206</v>
      </c>
      <c r="DL37" s="192" t="n">
        <f aca="false">DL18*DL$5</f>
        <v>1112.51468478627</v>
      </c>
      <c r="DM37" s="192" t="n">
        <f aca="false">DM18*DM$5</f>
        <v>1080.7677117817</v>
      </c>
      <c r="DN37" s="192" t="n">
        <f aca="false">DN18*DN$5</f>
        <v>1007.11744335091</v>
      </c>
      <c r="DO37" s="192" t="n">
        <f aca="false">DO18*DO$5</f>
        <v>1068.86798381324</v>
      </c>
      <c r="DP37" s="192" t="n">
        <f aca="false">DP18*DP$5</f>
        <v>1000.08786773191</v>
      </c>
      <c r="DQ37" s="192" t="n">
        <f aca="false">DQ18*DQ$5</f>
        <v>910.945271450825</v>
      </c>
      <c r="DR37" s="192" t="n">
        <f aca="false">DR18*DR$5</f>
        <v>1013.41218641556</v>
      </c>
      <c r="DS37" s="192" t="n">
        <f aca="false">DS18*DS$5</f>
        <v>1026.78219937817</v>
      </c>
      <c r="DT37" s="192" t="n">
        <f aca="false">DT18*DT$5</f>
        <v>991.011907679141</v>
      </c>
      <c r="DU37" s="192" t="n">
        <f aca="false">DU18*DU$5</f>
        <v>989.965361179978</v>
      </c>
      <c r="DV37" s="192" t="n">
        <f aca="false">DV18*DV$5</f>
        <v>1037.71087211226</v>
      </c>
      <c r="DW37" s="192" t="n">
        <f aca="false">DW18*DW$5</f>
        <v>998.173550405242</v>
      </c>
      <c r="DX37" s="192" t="n">
        <f aca="false">DX18*DX$5</f>
        <v>1142.05735972787</v>
      </c>
      <c r="DY37" s="192" t="n">
        <f aca="false">DY18*DY$5</f>
        <v>1057.0758029364</v>
      </c>
      <c r="DZ37" s="192" t="n">
        <f aca="false">DZ18*DZ$5</f>
        <v>1034.88509900868</v>
      </c>
      <c r="EA37" s="192" t="n">
        <f aca="false">EA18*EA$5</f>
        <v>1149.24983225102</v>
      </c>
      <c r="EB37" s="192" t="n">
        <f aca="false">EB18*EB$5</f>
        <v>1020.14433576641</v>
      </c>
      <c r="EC37" s="192" t="n">
        <f aca="false">EC18*EC$5</f>
        <v>929.314117788952</v>
      </c>
      <c r="ED37" s="192" t="n">
        <f aca="false">ED18*ED$5</f>
        <v>1033.84232738157</v>
      </c>
      <c r="EE37" s="192" t="n">
        <f aca="false">EE18*EE$5</f>
        <v>999.838963702165</v>
      </c>
      <c r="EF37" s="192" t="n">
        <f aca="false">EF18*EF$5</f>
        <v>1059.10230806065</v>
      </c>
      <c r="EG37" s="192" t="n">
        <f aca="false">EG18*EG$5</f>
        <v>1010.04501365455</v>
      </c>
      <c r="EH37" s="192" t="n">
        <f aca="false">EH18*EH$5</f>
        <v>1010.76040743283</v>
      </c>
      <c r="EI37" s="192" t="n">
        <f aca="false">EI18*EI$5</f>
        <v>1060.66559833486</v>
      </c>
      <c r="EJ37" s="192" t="n">
        <f aca="false">EJ18*EJ$5</f>
        <v>1208.27720960081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7"/>
      <c r="V38" s="157"/>
      <c r="W38" s="157"/>
      <c r="X38" s="157"/>
      <c r="Y38" s="157"/>
      <c r="Z38" s="157"/>
      <c r="AA38" s="157"/>
      <c r="AB38" s="157"/>
      <c r="AC38" s="157"/>
      <c r="AD38" s="162"/>
      <c r="AE38" s="162"/>
      <c r="AF38" s="163"/>
      <c r="AG38" s="159" t="n">
        <f aca="false">AG19*AG$5</f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8"/>
      <c r="AD39" s="162"/>
      <c r="AE39" s="162"/>
      <c r="AF39" s="163"/>
      <c r="AG39" s="159" t="n">
        <f aca="false">AG20*AG$5</f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8"/>
      <c r="AD40" s="162"/>
      <c r="AE40" s="162"/>
      <c r="AF40" s="163"/>
      <c r="AG40" s="159" t="n">
        <f aca="false">AG21*AG$5</f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68"/>
      <c r="AD41" s="162"/>
      <c r="AE41" s="162"/>
      <c r="AF41" s="163"/>
      <c r="AG41" s="159" t="n">
        <f aca="false">AG22*AG$5</f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68"/>
      <c r="AD42" s="162"/>
      <c r="AE42" s="162"/>
      <c r="AF42" s="163"/>
      <c r="AG42" s="159" t="n">
        <f aca="false">AG23*AG$5</f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8"/>
      <c r="AD43" s="162"/>
      <c r="AE43" s="162"/>
      <c r="AF43" s="163"/>
      <c r="AG43" s="159" t="n">
        <f aca="false">AG24*AG$5</f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5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e">
        <f aca="false">WORKDAY([6]Top!C3,-1,Holidays)</f>
        <v>#VALUE!</v>
      </c>
      <c r="B46" s="136" t="s">
        <v>177</v>
      </c>
      <c r="C46" s="159"/>
      <c r="D46" s="159"/>
      <c r="E46" s="159"/>
      <c r="F46" s="159"/>
      <c r="G46" s="171"/>
      <c r="H46" s="159"/>
      <c r="I46" s="159"/>
      <c r="J46" s="171"/>
      <c r="K46" s="159"/>
      <c r="L46" s="159"/>
      <c r="M46" s="159"/>
      <c r="N46" s="159"/>
      <c r="O46" s="171"/>
      <c r="P46" s="159"/>
      <c r="Q46" s="159"/>
      <c r="R46" s="159"/>
      <c r="S46" s="171"/>
      <c r="T46" s="159"/>
      <c r="U46" s="159"/>
      <c r="V46" s="159"/>
      <c r="W46" s="159"/>
      <c r="X46" s="159"/>
      <c r="Y46" s="159"/>
      <c r="Z46" s="159"/>
      <c r="AA46" s="159"/>
      <c r="AB46" s="172"/>
      <c r="AC46" s="159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76</v>
      </c>
      <c r="B47" s="165" t="s">
        <v>177</v>
      </c>
      <c r="C47" s="196" t="n">
        <v>32.7</v>
      </c>
      <c r="D47" s="196" t="n">
        <v>33.5</v>
      </c>
      <c r="E47" s="196" t="n">
        <v>41.25</v>
      </c>
      <c r="F47" s="157" t="n">
        <v>36.8733333333333</v>
      </c>
      <c r="G47" s="157" t="n">
        <v>39.625</v>
      </c>
      <c r="H47" s="157" t="n">
        <v>41.25</v>
      </c>
      <c r="I47" s="157" t="n">
        <v>38</v>
      </c>
      <c r="J47" s="157" t="n">
        <v>31.875</v>
      </c>
      <c r="K47" s="157" t="n">
        <v>33.25</v>
      </c>
      <c r="L47" s="157" t="n">
        <v>30.5</v>
      </c>
      <c r="M47" s="157" t="n">
        <v>29</v>
      </c>
      <c r="N47" s="157" t="n">
        <v>29.5</v>
      </c>
      <c r="O47" s="157" t="n">
        <v>46.5</v>
      </c>
      <c r="P47" s="157" t="n">
        <v>43</v>
      </c>
      <c r="Q47" s="157" t="n">
        <v>50</v>
      </c>
      <c r="R47" s="157" t="n">
        <v>43</v>
      </c>
      <c r="S47" s="157" t="n">
        <v>38.1666666666667</v>
      </c>
      <c r="T47" s="157" t="n">
        <v>39</v>
      </c>
      <c r="U47" s="157" t="n">
        <v>37</v>
      </c>
      <c r="V47" s="157" t="n">
        <v>38.5</v>
      </c>
      <c r="W47" s="196" t="n">
        <v>37.7107843137255</v>
      </c>
      <c r="X47" s="196" t="n">
        <v>40.121568627451</v>
      </c>
      <c r="Y47" s="196" t="n">
        <v>40.6756375838926</v>
      </c>
      <c r="Z47" s="196" t="n">
        <v>40.8532941176471</v>
      </c>
      <c r="AA47" s="196" t="n">
        <v>41.9224117647059</v>
      </c>
      <c r="AB47" s="197" t="n">
        <v>43.132421875</v>
      </c>
      <c r="AC47" s="160" t="n">
        <v>41.0291079812207</v>
      </c>
      <c r="AF47" s="136"/>
      <c r="AG47" s="136" t="n">
        <v>41.25</v>
      </c>
      <c r="AH47" s="136" t="n">
        <v>38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178</v>
      </c>
      <c r="B48" s="136" t="s">
        <v>179</v>
      </c>
      <c r="C48" s="197" t="n">
        <v>32.7</v>
      </c>
      <c r="D48" s="197" t="n">
        <v>34.05</v>
      </c>
      <c r="E48" s="197" t="n">
        <v>41.5</v>
      </c>
      <c r="F48" s="159" t="n">
        <v>37.2411111111111</v>
      </c>
      <c r="G48" s="159" t="n">
        <v>39.575</v>
      </c>
      <c r="H48" s="159" t="n">
        <v>41.25</v>
      </c>
      <c r="I48" s="159" t="n">
        <v>37.9</v>
      </c>
      <c r="J48" s="159" t="n">
        <v>32.875</v>
      </c>
      <c r="K48" s="159" t="n">
        <v>33.25</v>
      </c>
      <c r="L48" s="159" t="n">
        <v>32.5</v>
      </c>
      <c r="M48" s="159" t="n">
        <v>31.5</v>
      </c>
      <c r="N48" s="159" t="n">
        <v>32</v>
      </c>
      <c r="O48" s="159" t="n">
        <v>49.25</v>
      </c>
      <c r="P48" s="159" t="n">
        <v>46</v>
      </c>
      <c r="Q48" s="159" t="n">
        <v>52.5</v>
      </c>
      <c r="R48" s="159" t="n">
        <v>46.5</v>
      </c>
      <c r="S48" s="159" t="n">
        <v>38.1666666666667</v>
      </c>
      <c r="T48" s="159" t="n">
        <v>39</v>
      </c>
      <c r="U48" s="159" t="n">
        <v>37</v>
      </c>
      <c r="V48" s="159" t="n">
        <v>38.5</v>
      </c>
      <c r="W48" s="197" t="n">
        <v>39.0362745098039</v>
      </c>
      <c r="X48" s="197" t="n">
        <v>41.9647058823529</v>
      </c>
      <c r="Y48" s="197" t="n">
        <v>42.3505033557047</v>
      </c>
      <c r="Z48" s="197" t="n">
        <v>42.6854509803922</v>
      </c>
      <c r="AA48" s="197" t="n">
        <v>44.5571274509804</v>
      </c>
      <c r="AB48" s="197" t="n">
        <v>46.4146875</v>
      </c>
      <c r="AC48" s="167" t="n">
        <v>43.2861673068716</v>
      </c>
      <c r="AF48" s="136"/>
      <c r="AG48" s="136" t="n">
        <v>41.25</v>
      </c>
      <c r="AH48" s="136" t="n">
        <v>37.9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77</v>
      </c>
      <c r="B49" s="136"/>
      <c r="C49" s="197" t="n">
        <v>32.956</v>
      </c>
      <c r="D49" s="197" t="n">
        <v>35</v>
      </c>
      <c r="E49" s="197" t="n">
        <v>42</v>
      </c>
      <c r="F49" s="159" t="n">
        <v>37.9294222222222</v>
      </c>
      <c r="G49" s="159" t="n">
        <v>41.125</v>
      </c>
      <c r="H49" s="159" t="n">
        <v>42.25</v>
      </c>
      <c r="I49" s="159" t="n">
        <v>40</v>
      </c>
      <c r="J49" s="159" t="n">
        <v>35.5</v>
      </c>
      <c r="K49" s="159" t="n">
        <v>37.75</v>
      </c>
      <c r="L49" s="159" t="n">
        <v>33.25</v>
      </c>
      <c r="M49" s="159" t="n">
        <v>33</v>
      </c>
      <c r="N49" s="159" t="n">
        <v>39.5</v>
      </c>
      <c r="O49" s="159" t="n">
        <v>52.375</v>
      </c>
      <c r="P49" s="159" t="n">
        <v>49.25</v>
      </c>
      <c r="Q49" s="159" t="n">
        <v>55.5</v>
      </c>
      <c r="R49" s="159" t="n">
        <v>48.25</v>
      </c>
      <c r="S49" s="159" t="n">
        <v>41.25</v>
      </c>
      <c r="T49" s="159" t="n">
        <v>41.25</v>
      </c>
      <c r="U49" s="159" t="n">
        <v>40.25</v>
      </c>
      <c r="V49" s="159" t="n">
        <v>42.25</v>
      </c>
      <c r="W49" s="197" t="n">
        <v>41.8833333333333</v>
      </c>
      <c r="X49" s="197" t="n">
        <v>44.2509803921569</v>
      </c>
      <c r="Y49" s="197" t="n">
        <v>44.1275167785235</v>
      </c>
      <c r="Z49" s="197" t="n">
        <v>44.518862745098</v>
      </c>
      <c r="AA49" s="197" t="n">
        <v>45.0348921568627</v>
      </c>
      <c r="AB49" s="197" t="n">
        <v>45.791328125</v>
      </c>
      <c r="AC49" s="167" t="n">
        <v>44.4141843790013</v>
      </c>
      <c r="AF49" s="136"/>
      <c r="AG49" s="136" t="n">
        <v>42.25</v>
      </c>
      <c r="AH49" s="136" t="n">
        <v>40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180</v>
      </c>
      <c r="B50" s="165"/>
      <c r="C50" s="197" t="n">
        <v>29.4125</v>
      </c>
      <c r="D50" s="197" t="n">
        <v>22.6059995574951</v>
      </c>
      <c r="E50" s="197" t="n">
        <v>38</v>
      </c>
      <c r="F50" s="159" t="n">
        <v>30.0527997934977</v>
      </c>
      <c r="G50" s="159" t="n">
        <v>37.875</v>
      </c>
      <c r="H50" s="159" t="n">
        <v>38.5</v>
      </c>
      <c r="I50" s="159" t="n">
        <v>37.25</v>
      </c>
      <c r="J50" s="159" t="n">
        <v>34.625</v>
      </c>
      <c r="K50" s="159" t="n">
        <v>36</v>
      </c>
      <c r="L50" s="159" t="n">
        <v>33.25</v>
      </c>
      <c r="M50" s="159" t="n">
        <v>33</v>
      </c>
      <c r="N50" s="159" t="n">
        <v>39.5</v>
      </c>
      <c r="O50" s="159" t="n">
        <v>52.125</v>
      </c>
      <c r="P50" s="159" t="n">
        <v>48.75</v>
      </c>
      <c r="Q50" s="159" t="n">
        <v>55.5</v>
      </c>
      <c r="R50" s="159" t="n">
        <v>48.25</v>
      </c>
      <c r="S50" s="159" t="n">
        <v>40.75</v>
      </c>
      <c r="T50" s="159" t="n">
        <v>40.75</v>
      </c>
      <c r="U50" s="159" t="n">
        <v>39.75</v>
      </c>
      <c r="V50" s="159" t="n">
        <v>41.75</v>
      </c>
      <c r="W50" s="197" t="n">
        <v>41.0313725490196</v>
      </c>
      <c r="X50" s="197" t="n">
        <v>32.921568627451</v>
      </c>
      <c r="Y50" s="197" t="n">
        <v>30.4122483221477</v>
      </c>
      <c r="Z50" s="197" t="n">
        <v>28.3885882352941</v>
      </c>
      <c r="AA50" s="197" t="n">
        <v>38.8141470588235</v>
      </c>
      <c r="AB50" s="197" t="n">
        <v>42.574453125</v>
      </c>
      <c r="AC50" s="167" t="n">
        <v>36.6813768632981</v>
      </c>
      <c r="AF50" s="136"/>
      <c r="AG50" s="136" t="n">
        <v>38.5</v>
      </c>
      <c r="AH50" s="136" t="n">
        <v>37.25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78</v>
      </c>
      <c r="B51" s="136" t="s">
        <v>181</v>
      </c>
      <c r="C51" s="197" t="n">
        <v>32.9</v>
      </c>
      <c r="D51" s="197" t="n">
        <v>33.75</v>
      </c>
      <c r="E51" s="197" t="n">
        <v>38</v>
      </c>
      <c r="F51" s="159" t="n">
        <v>35.5633333333333</v>
      </c>
      <c r="G51" s="159" t="n">
        <v>37.875</v>
      </c>
      <c r="H51" s="159" t="n">
        <v>38.5</v>
      </c>
      <c r="I51" s="159" t="n">
        <v>37.25</v>
      </c>
      <c r="J51" s="159" t="n">
        <v>34.875</v>
      </c>
      <c r="K51" s="159" t="n">
        <v>36</v>
      </c>
      <c r="L51" s="159" t="n">
        <v>33.75</v>
      </c>
      <c r="M51" s="159" t="n">
        <v>35.25</v>
      </c>
      <c r="N51" s="159" t="n">
        <v>41.25</v>
      </c>
      <c r="O51" s="159" t="n">
        <v>52.75</v>
      </c>
      <c r="P51" s="159" t="n">
        <v>48.75</v>
      </c>
      <c r="Q51" s="159" t="n">
        <v>56.75</v>
      </c>
      <c r="R51" s="159" t="n">
        <v>48.25</v>
      </c>
      <c r="S51" s="159" t="n">
        <v>40.75</v>
      </c>
      <c r="T51" s="159" t="n">
        <v>40.75</v>
      </c>
      <c r="U51" s="159" t="n">
        <v>39.75</v>
      </c>
      <c r="V51" s="159" t="n">
        <v>41.75</v>
      </c>
      <c r="W51" s="197" t="n">
        <v>41.5137254901961</v>
      </c>
      <c r="X51" s="197" t="n">
        <v>44.2705882352941</v>
      </c>
      <c r="Y51" s="197" t="n">
        <v>43.8132214765101</v>
      </c>
      <c r="Z51" s="197" t="n">
        <v>44.5288235294118</v>
      </c>
      <c r="AA51" s="197" t="n">
        <v>45.0723725490196</v>
      </c>
      <c r="AB51" s="197" t="n">
        <v>45.7991015625</v>
      </c>
      <c r="AC51" s="167" t="n">
        <v>44.3485787451985</v>
      </c>
      <c r="AF51" s="136"/>
      <c r="AG51" s="136" t="n">
        <v>38.5</v>
      </c>
      <c r="AH51" s="136" t="n">
        <v>37.25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182</v>
      </c>
      <c r="C52" s="197" t="n">
        <v>32.96</v>
      </c>
      <c r="D52" s="197" t="n">
        <v>31.75</v>
      </c>
      <c r="E52" s="197" t="n">
        <v>35.75</v>
      </c>
      <c r="F52" s="169" t="n">
        <v>33.6353333333333</v>
      </c>
      <c r="G52" s="169" t="n">
        <v>35.5</v>
      </c>
      <c r="H52" s="159" t="n">
        <v>36</v>
      </c>
      <c r="I52" s="159" t="n">
        <v>35</v>
      </c>
      <c r="J52" s="169" t="n">
        <v>33.25</v>
      </c>
      <c r="K52" s="159" t="n">
        <v>35</v>
      </c>
      <c r="L52" s="159" t="n">
        <v>31.5</v>
      </c>
      <c r="M52" s="159" t="n">
        <v>36.5</v>
      </c>
      <c r="N52" s="159" t="n">
        <v>44</v>
      </c>
      <c r="O52" s="169" t="n">
        <v>58</v>
      </c>
      <c r="P52" s="159" t="n">
        <v>53</v>
      </c>
      <c r="Q52" s="159" t="n">
        <v>63</v>
      </c>
      <c r="R52" s="159" t="n">
        <v>50</v>
      </c>
      <c r="S52" s="169" t="n">
        <v>36.8333333333333</v>
      </c>
      <c r="T52" s="159" t="n">
        <v>38</v>
      </c>
      <c r="U52" s="159" t="n">
        <v>36</v>
      </c>
      <c r="V52" s="159" t="n">
        <v>36.5</v>
      </c>
      <c r="W52" s="197" t="n">
        <v>41.2372549019608</v>
      </c>
      <c r="X52" s="197" t="n">
        <v>42.0921568627451</v>
      </c>
      <c r="Y52" s="197" t="n">
        <v>41.7214093959732</v>
      </c>
      <c r="Z52" s="197" t="n">
        <v>42.7682745098039</v>
      </c>
      <c r="AA52" s="197" t="n">
        <v>43.4625098039216</v>
      </c>
      <c r="AB52" s="197" t="n">
        <v>44.221328125</v>
      </c>
      <c r="AC52" s="167" t="n">
        <v>42.7732095603927</v>
      </c>
      <c r="AF52" s="136"/>
      <c r="AG52" s="136" t="n">
        <v>36</v>
      </c>
      <c r="AH52" s="136" t="n">
        <v>35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183</v>
      </c>
      <c r="B53" s="135" t="n">
        <v>55</v>
      </c>
      <c r="C53" s="197" t="n">
        <v>33.96</v>
      </c>
      <c r="D53" s="197" t="n">
        <v>32.75</v>
      </c>
      <c r="E53" s="197" t="n">
        <v>37.75</v>
      </c>
      <c r="F53" s="197" t="n">
        <v>35.0797777777778</v>
      </c>
      <c r="G53" s="159" t="n">
        <v>36.875</v>
      </c>
      <c r="H53" s="197" t="n">
        <v>37.5</v>
      </c>
      <c r="I53" s="197" t="n">
        <v>36.25</v>
      </c>
      <c r="J53" s="159" t="n">
        <v>34.875</v>
      </c>
      <c r="K53" s="197" t="n">
        <v>36.25</v>
      </c>
      <c r="L53" s="197" t="n">
        <v>33.5</v>
      </c>
      <c r="M53" s="197" t="n">
        <v>39.5</v>
      </c>
      <c r="N53" s="197" t="n">
        <v>49</v>
      </c>
      <c r="O53" s="159" t="n">
        <v>66.5</v>
      </c>
      <c r="P53" s="197" t="n">
        <v>60</v>
      </c>
      <c r="Q53" s="197" t="n">
        <v>73</v>
      </c>
      <c r="R53" s="197" t="n">
        <v>57</v>
      </c>
      <c r="S53" s="159" t="n">
        <v>39</v>
      </c>
      <c r="T53" s="197" t="n">
        <v>40.5</v>
      </c>
      <c r="U53" s="197" t="n">
        <v>38</v>
      </c>
      <c r="V53" s="197" t="n">
        <v>38.5</v>
      </c>
      <c r="W53" s="197" t="n">
        <v>44.9539215686275</v>
      </c>
      <c r="X53" s="197" t="n">
        <v>45.4274509803922</v>
      </c>
      <c r="Y53" s="197" t="n">
        <v>44.9169798657718</v>
      </c>
      <c r="Z53" s="197" t="n">
        <v>46.0674901960784</v>
      </c>
      <c r="AA53" s="197" t="n">
        <v>46.6235</v>
      </c>
      <c r="AB53" s="197" t="n">
        <v>47.2074609375</v>
      </c>
      <c r="AC53" s="167" t="n">
        <v>45.9957319675629</v>
      </c>
      <c r="AF53" s="136"/>
      <c r="AG53" s="136" t="n">
        <v>37.5</v>
      </c>
      <c r="AH53" s="136" t="n">
        <v>36.25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97"/>
      <c r="G54" s="159"/>
      <c r="H54" s="197"/>
      <c r="I54" s="197"/>
      <c r="J54" s="159"/>
      <c r="K54" s="197"/>
      <c r="L54" s="197"/>
      <c r="M54" s="197"/>
      <c r="N54" s="197"/>
      <c r="O54" s="159"/>
      <c r="P54" s="197"/>
      <c r="Q54" s="197"/>
      <c r="R54" s="197"/>
      <c r="S54" s="159"/>
      <c r="T54" s="197"/>
      <c r="U54" s="197"/>
      <c r="V54" s="197"/>
      <c r="W54" s="197"/>
      <c r="X54" s="197"/>
      <c r="Y54" s="197"/>
      <c r="Z54" s="197"/>
      <c r="AA54" s="197"/>
      <c r="AB54" s="197"/>
      <c r="AC54" s="167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186</v>
      </c>
      <c r="C55" s="197"/>
      <c r="D55" s="197"/>
      <c r="E55" s="197"/>
      <c r="F55" s="197"/>
      <c r="G55" s="159"/>
      <c r="H55" s="197"/>
      <c r="I55" s="197"/>
      <c r="J55" s="159"/>
      <c r="K55" s="197"/>
      <c r="L55" s="197"/>
      <c r="M55" s="197"/>
      <c r="N55" s="197"/>
      <c r="O55" s="159"/>
      <c r="P55" s="197"/>
      <c r="Q55" s="197"/>
      <c r="R55" s="197"/>
      <c r="S55" s="159"/>
      <c r="T55" s="197"/>
      <c r="U55" s="197"/>
      <c r="V55" s="197"/>
      <c r="W55" s="197"/>
      <c r="X55" s="197"/>
      <c r="Y55" s="197"/>
      <c r="Z55" s="197"/>
      <c r="AA55" s="197"/>
      <c r="AB55" s="197"/>
      <c r="AC55" s="167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186</v>
      </c>
      <c r="B56" s="135" t="n">
        <v>44.875</v>
      </c>
      <c r="C56" s="197" t="n">
        <v>45.15</v>
      </c>
      <c r="D56" s="197" t="n">
        <v>53.4999961853027</v>
      </c>
      <c r="E56" s="197" t="n">
        <v>60.0499992370606</v>
      </c>
      <c r="F56" s="197" t="n">
        <v>55.6688867696126</v>
      </c>
      <c r="G56" s="159" t="n">
        <v>64.5966290283203</v>
      </c>
      <c r="H56" s="197" t="n">
        <v>64.9585168457031</v>
      </c>
      <c r="I56" s="197" t="n">
        <v>64.2347412109375</v>
      </c>
      <c r="J56" s="159" t="n">
        <v>60.4316596221924</v>
      </c>
      <c r="K56" s="197" t="n">
        <v>62.3290484619141</v>
      </c>
      <c r="L56" s="197" t="n">
        <v>58.5342707824707</v>
      </c>
      <c r="M56" s="197" t="n">
        <v>59.2092890930176</v>
      </c>
      <c r="N56" s="197" t="n">
        <v>60.1125264880545</v>
      </c>
      <c r="O56" s="159" t="n">
        <v>51.0775338291173</v>
      </c>
      <c r="P56" s="197" t="n">
        <v>50.7501155570051</v>
      </c>
      <c r="Q56" s="197" t="n">
        <v>51.4049521012296</v>
      </c>
      <c r="R56" s="197" t="n">
        <v>51.4055068548872</v>
      </c>
      <c r="S56" s="159" t="n">
        <v>60.658909609307</v>
      </c>
      <c r="T56" s="197" t="n">
        <v>56.1236976552816</v>
      </c>
      <c r="U56" s="197" t="n">
        <v>61.0219221702182</v>
      </c>
      <c r="V56" s="197" t="n">
        <v>64.8311090024213</v>
      </c>
      <c r="W56" s="197" t="n">
        <v>58.6806253476543</v>
      </c>
      <c r="X56" s="197" t="n">
        <v>49.5668676370039</v>
      </c>
      <c r="Y56" s="197" t="n">
        <v>48.1264402164339</v>
      </c>
      <c r="Z56" s="197" t="n">
        <v>47.7559410780046</v>
      </c>
      <c r="AA56" s="197" t="n">
        <v>46.5599559165156</v>
      </c>
      <c r="AB56" s="197" t="n">
        <v>49.2504157988782</v>
      </c>
      <c r="AC56" s="167" t="n">
        <v>48.9334483214123</v>
      </c>
      <c r="AF56" s="136"/>
      <c r="AG56" s="136" t="n">
        <v>64.9585168457031</v>
      </c>
      <c r="AH56" s="136" t="n">
        <v>64.2347412109375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97"/>
      <c r="G57" s="159"/>
      <c r="H57" s="197"/>
      <c r="I57" s="197"/>
      <c r="J57" s="159"/>
      <c r="K57" s="197"/>
      <c r="L57" s="197"/>
      <c r="M57" s="197"/>
      <c r="N57" s="197"/>
      <c r="O57" s="159"/>
      <c r="P57" s="197"/>
      <c r="Q57" s="197"/>
      <c r="R57" s="197"/>
      <c r="S57" s="159"/>
      <c r="T57" s="197"/>
      <c r="U57" s="197"/>
      <c r="V57" s="197"/>
      <c r="W57" s="197"/>
      <c r="X57" s="197"/>
      <c r="Y57" s="197"/>
      <c r="Z57" s="197"/>
      <c r="AA57" s="197"/>
      <c r="AB57" s="197"/>
      <c r="AC57" s="167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97"/>
      <c r="G58" s="159"/>
      <c r="H58" s="197"/>
      <c r="I58" s="197"/>
      <c r="J58" s="159"/>
      <c r="K58" s="197"/>
      <c r="L58" s="197"/>
      <c r="M58" s="197"/>
      <c r="N58" s="197"/>
      <c r="O58" s="159"/>
      <c r="P58" s="197"/>
      <c r="Q58" s="197"/>
      <c r="R58" s="197"/>
      <c r="S58" s="159"/>
      <c r="T58" s="197"/>
      <c r="U58" s="197"/>
      <c r="V58" s="197"/>
      <c r="W58" s="197"/>
      <c r="X58" s="197"/>
      <c r="Y58" s="197"/>
      <c r="Z58" s="197"/>
      <c r="AA58" s="197"/>
      <c r="AB58" s="197"/>
      <c r="AC58" s="167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97"/>
      <c r="G59" s="159"/>
      <c r="H59" s="197"/>
      <c r="I59" s="197"/>
      <c r="J59" s="159"/>
      <c r="K59" s="197"/>
      <c r="L59" s="197"/>
      <c r="M59" s="197"/>
      <c r="N59" s="197"/>
      <c r="O59" s="159"/>
      <c r="P59" s="197"/>
      <c r="Q59" s="197"/>
      <c r="R59" s="197"/>
      <c r="S59" s="159"/>
      <c r="T59" s="197"/>
      <c r="U59" s="197"/>
      <c r="V59" s="197"/>
      <c r="W59" s="197"/>
      <c r="X59" s="197"/>
      <c r="Y59" s="197"/>
      <c r="Z59" s="197"/>
      <c r="AA59" s="197"/>
      <c r="AB59" s="197"/>
      <c r="AC59" s="167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97"/>
      <c r="G60" s="159"/>
      <c r="H60" s="197"/>
      <c r="I60" s="197"/>
      <c r="J60" s="159"/>
      <c r="K60" s="197"/>
      <c r="L60" s="197"/>
      <c r="M60" s="197"/>
      <c r="N60" s="197"/>
      <c r="O60" s="159"/>
      <c r="P60" s="197"/>
      <c r="Q60" s="197"/>
      <c r="R60" s="197"/>
      <c r="S60" s="159"/>
      <c r="T60" s="197"/>
      <c r="U60" s="197"/>
      <c r="V60" s="197"/>
      <c r="W60" s="197"/>
      <c r="X60" s="197"/>
      <c r="Y60" s="197"/>
      <c r="Z60" s="197"/>
      <c r="AA60" s="197"/>
      <c r="AB60" s="197"/>
      <c r="AC60" s="167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97"/>
      <c r="G61" s="159"/>
      <c r="H61" s="197"/>
      <c r="I61" s="197"/>
      <c r="J61" s="159"/>
      <c r="K61" s="197"/>
      <c r="L61" s="197"/>
      <c r="M61" s="197"/>
      <c r="N61" s="197"/>
      <c r="O61" s="159"/>
      <c r="P61" s="197"/>
      <c r="Q61" s="197"/>
      <c r="R61" s="197"/>
      <c r="S61" s="159"/>
      <c r="T61" s="197"/>
      <c r="U61" s="197"/>
      <c r="V61" s="197"/>
      <c r="W61" s="197"/>
      <c r="X61" s="197"/>
      <c r="Y61" s="197"/>
      <c r="Z61" s="197"/>
      <c r="AA61" s="197"/>
      <c r="AB61" s="197"/>
      <c r="AC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97"/>
      <c r="G62" s="159"/>
      <c r="H62" s="197"/>
      <c r="I62" s="197"/>
      <c r="J62" s="159"/>
      <c r="K62" s="197"/>
      <c r="L62" s="197"/>
      <c r="M62" s="197"/>
      <c r="N62" s="197"/>
      <c r="O62" s="159"/>
      <c r="P62" s="197"/>
      <c r="Q62" s="197"/>
      <c r="R62" s="197"/>
      <c r="S62" s="159"/>
      <c r="T62" s="197"/>
      <c r="U62" s="197"/>
      <c r="V62" s="197"/>
      <c r="W62" s="197"/>
      <c r="X62" s="197"/>
      <c r="Y62" s="197"/>
      <c r="Z62" s="197"/>
      <c r="AA62" s="197"/>
      <c r="AB62" s="197"/>
      <c r="AC62" s="167"/>
    </row>
    <row r="63" customFormat="false" ht="12" hidden="true" customHeight="true" outlineLevel="0" collapsed="false">
      <c r="A63" s="186"/>
      <c r="C63" s="199"/>
      <c r="D63" s="199"/>
      <c r="E63" s="199"/>
      <c r="F63" s="199"/>
      <c r="G63" s="172"/>
      <c r="H63" s="199"/>
      <c r="I63" s="199"/>
      <c r="J63" s="172"/>
      <c r="K63" s="199"/>
      <c r="L63" s="199"/>
      <c r="M63" s="199"/>
      <c r="N63" s="199"/>
      <c r="O63" s="172"/>
      <c r="P63" s="199"/>
      <c r="Q63" s="199"/>
      <c r="R63" s="199"/>
      <c r="S63" s="172"/>
      <c r="T63" s="199"/>
      <c r="U63" s="199"/>
      <c r="V63" s="199"/>
      <c r="W63" s="199"/>
      <c r="X63" s="199"/>
      <c r="Y63" s="199"/>
      <c r="Z63" s="199"/>
      <c r="AA63" s="199"/>
      <c r="AB63" s="199"/>
      <c r="AC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188</v>
      </c>
      <c r="F65" s="135" t="s">
        <v>189</v>
      </c>
    </row>
    <row r="66" customFormat="false" ht="11.25" hidden="false" customHeight="true" outlineLevel="0" collapsed="false">
      <c r="A66" s="201" t="s">
        <v>189</v>
      </c>
      <c r="B66" s="202"/>
      <c r="C66" s="203" t="str">
        <f aca="false">C8</f>
        <v>Oct 01</v>
      </c>
      <c r="D66" s="203" t="str">
        <f aca="false">D8</f>
        <v>Nov 01</v>
      </c>
      <c r="E66" s="203" t="str">
        <f aca="false">E8</f>
        <v>Dec 01</v>
      </c>
      <c r="F66" s="203" t="str">
        <f aca="false">F8</f>
        <v>2001 Total</v>
      </c>
      <c r="G66" s="203" t="str">
        <f aca="false">G8</f>
        <v>Jan-Feb '02</v>
      </c>
      <c r="H66" s="203" t="n">
        <f aca="false">H8</f>
        <v>37257</v>
      </c>
      <c r="I66" s="203" t="n">
        <f aca="false">I8</f>
        <v>37288</v>
      </c>
      <c r="J66" s="203" t="str">
        <f aca="false">J8</f>
        <v>Mar-Apr '02</v>
      </c>
      <c r="K66" s="203" t="n">
        <f aca="false">K8</f>
        <v>37316</v>
      </c>
      <c r="L66" s="203" t="n">
        <f aca="false">L8</f>
        <v>37347</v>
      </c>
      <c r="M66" s="203" t="n">
        <f aca="false">M8</f>
        <v>37377</v>
      </c>
      <c r="N66" s="203" t="n">
        <f aca="false">N8</f>
        <v>37408</v>
      </c>
      <c r="O66" s="203" t="str">
        <f aca="false">O8</f>
        <v>Jul-Aug '02</v>
      </c>
      <c r="P66" s="203" t="n">
        <f aca="false">P8</f>
        <v>37438</v>
      </c>
      <c r="Q66" s="203" t="n">
        <f aca="false">Q8</f>
        <v>37469</v>
      </c>
      <c r="R66" s="203" t="n">
        <f aca="false">R8</f>
        <v>37500</v>
      </c>
      <c r="S66" s="203" t="str">
        <f aca="false">S8</f>
        <v>Oct-Dec '02</v>
      </c>
      <c r="T66" s="203" t="n">
        <f aca="false">T8</f>
        <v>37530</v>
      </c>
      <c r="U66" s="203" t="n">
        <f aca="false">U8</f>
        <v>37561</v>
      </c>
      <c r="V66" s="203" t="n">
        <f aca="false">V8</f>
        <v>37591</v>
      </c>
      <c r="W66" s="203" t="str">
        <f aca="false">W8</f>
        <v>2002</v>
      </c>
      <c r="X66" s="203" t="str">
        <f aca="false">X8</f>
        <v>2003</v>
      </c>
      <c r="Y66" s="203" t="str">
        <f aca="false">Y8</f>
        <v>2004</v>
      </c>
      <c r="Z66" s="203" t="str">
        <f aca="false">Z8</f>
        <v>2005</v>
      </c>
      <c r="AA66" s="203" t="str">
        <f aca="false">AA8</f>
        <v>2006-2009</v>
      </c>
      <c r="AB66" s="203" t="str">
        <f aca="false">AB8</f>
        <v>&gt; =2010</v>
      </c>
      <c r="AC66" s="203" t="s">
        <v>176</v>
      </c>
      <c r="AD66" s="204"/>
      <c r="AE66" s="20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76</v>
      </c>
      <c r="B67" s="135" t="s">
        <v>187</v>
      </c>
      <c r="C67" s="205" t="n">
        <f aca="false">C9/('[6]Gas Curve Summary'!$B$10)*1000</f>
        <v>6107.60277365032</v>
      </c>
      <c r="D67" s="205" t="n">
        <f aca="false">D9/('[6]Gas Curve Summary'!$B$11)*1000</f>
        <v>7217.33796769577</v>
      </c>
      <c r="E67" s="205" t="n">
        <f aca="false">E9/('[6]Gas Curve Summary'!$B$12)*1000</f>
        <v>11436.5971107544</v>
      </c>
      <c r="F67" s="205" t="n">
        <f aca="false">AVERAGE(C67:E67)</f>
        <v>8253.84595070017</v>
      </c>
      <c r="G67" s="205" t="n">
        <f aca="false">AVERAGE(H67,I67)</f>
        <v>12874.7198928612</v>
      </c>
      <c r="H67" s="205" t="n">
        <f aca="false">$H9/'[6]Gas Curve Summary'!$B$13*1000</f>
        <v>13434.9465744815</v>
      </c>
      <c r="I67" s="205" t="n">
        <f aca="false">$I9/'[6]Gas Curve Summary'!$B$14*1000</f>
        <v>12314.4932112409</v>
      </c>
      <c r="J67" s="205" t="n">
        <f aca="false">AVERAGE(K67:L67)</f>
        <v>15795.2069716776</v>
      </c>
      <c r="K67" s="205" t="n">
        <f aca="false">$K9/'[6]Gas Curve Summary'!$B$15*1000</f>
        <v>14923.7472766885</v>
      </c>
      <c r="L67" s="205" t="n">
        <f aca="false">$L9/'[6]Gas Curve Summary'!$B$16*1000</f>
        <v>16666.6666666667</v>
      </c>
      <c r="M67" s="205" t="n">
        <f aca="false">$M9/'[6]Gas Curve Summary'!$B$17*1000</f>
        <v>9870.66031313819</v>
      </c>
      <c r="N67" s="205" t="n">
        <f aca="false">$N9/'[6]Gas Curve Summary'!$B$18*1000</f>
        <v>9506.92877860135</v>
      </c>
      <c r="O67" s="205" t="n">
        <f aca="false">AVERAGE(P67:Q67)</f>
        <v>14466.3224706328</v>
      </c>
      <c r="P67" s="205" t="n">
        <f aca="false">$P9/'[6]Gas Curve Summary'!$B$19*1000</f>
        <v>13384.6153846154</v>
      </c>
      <c r="Q67" s="205" t="n">
        <f aca="false">$Q9/'[6]Gas Curve Summary'!$B$20*1000</f>
        <v>15548.0295566502</v>
      </c>
      <c r="R67" s="205" t="n">
        <f aca="false">$R9/'[6]Gas Curve Summary'!$B$21*1000</f>
        <v>13615.0234741784</v>
      </c>
      <c r="S67" s="205" t="n">
        <f aca="false">AVERAGE(T67:V67)</f>
        <v>12201.7554345838</v>
      </c>
      <c r="T67" s="205" t="n">
        <f aca="false">$T9/'[6]Gas Curve Summary'!$B$22*1000</f>
        <v>12600.9693053312</v>
      </c>
      <c r="U67" s="205" t="n">
        <f aca="false">$U9/'[6]Gas Curve Summary'!$B$23*1000</f>
        <v>11840</v>
      </c>
      <c r="V67" s="205" t="n">
        <f aca="false">$V9/'[6]Gas Curve Summary'!$B$24*1000</f>
        <v>12164.2969984202</v>
      </c>
      <c r="W67" s="205" t="n">
        <f aca="false">W9/AVERAGE('[6]Gas Curve Summary'!$B$13:$B$24)*1000</f>
        <v>12854.1468001805</v>
      </c>
      <c r="X67" s="205" t="n">
        <f aca="false">X9/AVERAGE('[6]Gas Curve Summary'!$B$25:$B$36)*1000</f>
        <v>11664.0943753037</v>
      </c>
      <c r="Y67" s="205" t="n">
        <f aca="false">Y9/AVERAGE('[6]Gas Curve Summary'!$B$37:$B$48)*1000</f>
        <v>11184.8682632152</v>
      </c>
      <c r="Z67" s="205" t="n">
        <f aca="false">Z9/AVERAGE('[6]Gas Curve Summary'!$B$49:$B$60)*1000</f>
        <v>10910.6990432601</v>
      </c>
      <c r="AA67" s="205" t="n">
        <f aca="false">AA9/AVERAGE('[6]Gas Curve Summary'!$B$61:$B$108)*1000</f>
        <v>10470.8955484285</v>
      </c>
      <c r="AB67" s="205" t="n">
        <f aca="false">AB9/AVERAGE('[6]Gas Curve Summary'!$B$109:$B$120)*1000</f>
        <v>10088.0788683805</v>
      </c>
      <c r="AC67" s="206" t="n">
        <f aca="false">AC9/AVERAGE('[6]Gas Curve Summary'!$B$9:$B$120)*1000</f>
        <v>10758.5590495066</v>
      </c>
    </row>
    <row r="68" customFormat="false" ht="13.7" hidden="false" customHeight="true" outlineLevel="0" collapsed="false">
      <c r="A68" s="164" t="s">
        <v>178</v>
      </c>
      <c r="B68" s="135" t="s">
        <v>187</v>
      </c>
      <c r="C68" s="205" t="n">
        <f aca="false">C10/('[6]Gas Curve Summary'!$B$10)*1000</f>
        <v>6157.13224368499</v>
      </c>
      <c r="D68" s="205" t="n">
        <f aca="false">D10/('[6]Gas Curve Summary'!$B$11)*1000</f>
        <v>7258.2294009405</v>
      </c>
      <c r="E68" s="205" t="n">
        <f aca="false">E10/('[6]Gas Curve Summary'!$B$12)*1000</f>
        <v>11503.4777956126</v>
      </c>
      <c r="F68" s="207" t="n">
        <f aca="false">AVERAGE(C68:E68)</f>
        <v>8306.27981341271</v>
      </c>
      <c r="G68" s="205" t="n">
        <f aca="false">AVERAGE(H68,I68)</f>
        <v>12858.9320810519</v>
      </c>
      <c r="H68" s="205" t="n">
        <f aca="false">$H10/'[6]Gas Curve Summary'!$B$13*1000</f>
        <v>13434.9465744815</v>
      </c>
      <c r="I68" s="205" t="n">
        <f aca="false">$I10/'[6]Gas Curve Summary'!$B$14*1000</f>
        <v>12282.9175876224</v>
      </c>
      <c r="J68" s="205" t="n">
        <f aca="false">AVERAGE(K68:L68)</f>
        <v>16341.6550591093</v>
      </c>
      <c r="K68" s="205" t="n">
        <f aca="false">$K10/'[6]Gas Curve Summary'!$B$15*1000</f>
        <v>14923.7472766885</v>
      </c>
      <c r="L68" s="205" t="n">
        <f aca="false">$L10/'[6]Gas Curve Summary'!$B$16*1000</f>
        <v>17759.5628415301</v>
      </c>
      <c r="M68" s="205" t="n">
        <f aca="false">$M10/'[6]Gas Curve Summary'!$B$17*1000</f>
        <v>10721.5793056501</v>
      </c>
      <c r="N68" s="205" t="n">
        <f aca="false">$N10/'[6]Gas Curve Summary'!$B$18*1000</f>
        <v>10312.6007089913</v>
      </c>
      <c r="O68" s="205" t="n">
        <f aca="false">AVERAGE(P68:Q68)</f>
        <v>15312.71314892</v>
      </c>
      <c r="P68" s="205" t="n">
        <f aca="false">$P10/'[6]Gas Curve Summary'!$B$19*1000</f>
        <v>14307.6923076923</v>
      </c>
      <c r="Q68" s="205" t="n">
        <f aca="false">$Q10/'[6]Gas Curve Summary'!$B$20*1000</f>
        <v>16317.7339901478</v>
      </c>
      <c r="R68" s="205" t="n">
        <f aca="false">$R10/'[6]Gas Curve Summary'!$B$21*1000</f>
        <v>14710.4851330203</v>
      </c>
      <c r="S68" s="205" t="n">
        <f aca="false">AVERAGE(T68:V68)</f>
        <v>12201.7554345838</v>
      </c>
      <c r="T68" s="205" t="n">
        <f aca="false">$T10/'[6]Gas Curve Summary'!$B$22*1000</f>
        <v>12600.9693053312</v>
      </c>
      <c r="U68" s="205" t="n">
        <f aca="false">$U10/'[6]Gas Curve Summary'!$B$23*1000</f>
        <v>11840</v>
      </c>
      <c r="V68" s="205" t="n">
        <f aca="false">$V10/'[6]Gas Curve Summary'!$B$24*1000</f>
        <v>12164.2969984202</v>
      </c>
      <c r="W68" s="207" t="n">
        <f aca="false">W10/AVERAGE('[6]Gas Curve Summary'!$B$13:$B$24)*1000</f>
        <v>13301.0291184156</v>
      </c>
      <c r="X68" s="205" t="n">
        <f aca="false">X10/AVERAGE('[6]Gas Curve Summary'!$B$25:$B$36)*1000</f>
        <v>12199.92903041</v>
      </c>
      <c r="Y68" s="205" t="n">
        <f aca="false">Y10/AVERAGE('[6]Gas Curve Summary'!$B$37:$B$48)*1000</f>
        <v>11645.4179713212</v>
      </c>
      <c r="Z68" s="205" t="n">
        <f aca="false">Z10/AVERAGE('[6]Gas Curve Summary'!$B$49:$B$60)*1000</f>
        <v>11400.0136153455</v>
      </c>
      <c r="AA68" s="205" t="n">
        <f aca="false">AA10/AVERAGE('[6]Gas Curve Summary'!$B$61:$B$108)*1000</f>
        <v>11128.9643853462</v>
      </c>
      <c r="AB68" s="205" t="n">
        <f aca="false">AB10/AVERAGE('[6]Gas Curve Summary'!$B$109:$B$120)*1000</f>
        <v>10855.755549925</v>
      </c>
      <c r="AC68" s="206" t="n">
        <f aca="false">AC10/AVERAGE('[6]Gas Curve Summary'!$B$9:$B$120)*1000</f>
        <v>11348.7972285378</v>
      </c>
    </row>
    <row r="69" customFormat="false" ht="13.7" hidden="false" customHeight="true" outlineLevel="0" collapsed="false">
      <c r="A69" s="164" t="s">
        <v>77</v>
      </c>
      <c r="B69" s="135" t="s">
        <v>187</v>
      </c>
      <c r="C69" s="205" t="n">
        <f aca="false">C11/('[6]Gas Curve Summary'!$B$10)*1000</f>
        <v>6389.92075284795</v>
      </c>
      <c r="D69" s="205" t="n">
        <f aca="false">D11/('[6]Gas Curve Summary'!$B$11)*1000</f>
        <v>7227.56082600695</v>
      </c>
      <c r="E69" s="205" t="n">
        <f aca="false">E11/('[6]Gas Curve Summary'!$B$12)*1000</f>
        <v>11369.7164258962</v>
      </c>
      <c r="F69" s="207" t="n">
        <f aca="false">AVERAGE(C69:E69)</f>
        <v>8329.0660015837</v>
      </c>
      <c r="G69" s="205" t="n">
        <f aca="false">AVERAGE(H69,I69)</f>
        <v>13111.5370700004</v>
      </c>
      <c r="H69" s="205" t="n">
        <f aca="false">$H11/'[6]Gas Curve Summary'!$B$13*1000</f>
        <v>13434.9465744815</v>
      </c>
      <c r="I69" s="205" t="n">
        <f aca="false">$I11/'[6]Gas Curve Summary'!$B$14*1000</f>
        <v>12788.1275655194</v>
      </c>
      <c r="J69" s="205" t="n">
        <f aca="false">AVERAGE(K69:L69)</f>
        <v>17554.6448087432</v>
      </c>
      <c r="K69" s="205" t="n">
        <f aca="false">$K11/'[6]Gas Curve Summary'!$B$15*1000</f>
        <v>16666.6666666667</v>
      </c>
      <c r="L69" s="205" t="n">
        <f aca="false">$L11/'[6]Gas Curve Summary'!$B$16*1000</f>
        <v>18442.6229508197</v>
      </c>
      <c r="M69" s="205" t="n">
        <f aca="false">$M11/'[6]Gas Curve Summary'!$B$17*1000</f>
        <v>11402.3144996596</v>
      </c>
      <c r="N69" s="205" t="n">
        <f aca="false">$N11/'[6]Gas Curve Summary'!$B$18*1000</f>
        <v>12890.7508862391</v>
      </c>
      <c r="O69" s="205" t="n">
        <f aca="false">AVERAGE(P69:Q69)</f>
        <v>16274.5358090186</v>
      </c>
      <c r="P69" s="205" t="n">
        <f aca="false">$P11/'[6]Gas Curve Summary'!$B$19*1000</f>
        <v>15307.6923076923</v>
      </c>
      <c r="Q69" s="205" t="n">
        <f aca="false">$Q11/'[6]Gas Curve Summary'!$B$20*1000</f>
        <v>17241.3793103448</v>
      </c>
      <c r="R69" s="205" t="n">
        <f aca="false">$R11/'[6]Gas Curve Summary'!$B$21*1000</f>
        <v>15258.2159624413</v>
      </c>
      <c r="S69" s="205" t="n">
        <f aca="false">AVERAGE(T69:V69)</f>
        <v>13505.378989537</v>
      </c>
      <c r="T69" s="205" t="n">
        <f aca="false">$T11/'[6]Gas Curve Summary'!$B$22*1000</f>
        <v>13651.0500807754</v>
      </c>
      <c r="U69" s="205" t="n">
        <f aca="false">$U11/'[6]Gas Curve Summary'!$B$23*1000</f>
        <v>13200</v>
      </c>
      <c r="V69" s="205" t="n">
        <f aca="false">$V11/'[6]Gas Curve Summary'!$B$24*1000</f>
        <v>13665.0868878357</v>
      </c>
      <c r="W69" s="207" t="n">
        <f aca="false">W11/AVERAGE('[6]Gas Curve Summary'!$B$13:$B$24)*1000</f>
        <v>14331.6349381323</v>
      </c>
      <c r="X69" s="205" t="n">
        <f aca="false">X11/AVERAGE('[6]Gas Curve Summary'!$B$25:$B$36)*1000</f>
        <v>13009.951418608</v>
      </c>
      <c r="Y69" s="205" t="n">
        <f aca="false">Y11/AVERAGE('[6]Gas Curve Summary'!$B$37:$B$48)*1000</f>
        <v>12339.8458405871</v>
      </c>
      <c r="Z69" s="205" t="n">
        <f aca="false">Z11/AVERAGE('[6]Gas Curve Summary'!$B$49:$B$60)*1000</f>
        <v>12086.0280371385</v>
      </c>
      <c r="AA69" s="205" t="n">
        <f aca="false">AA11/AVERAGE('[6]Gas Curve Summary'!$B$61:$B$108)*1000</f>
        <v>11412.1895571079</v>
      </c>
      <c r="AB69" s="205" t="n">
        <f aca="false">AB11/AVERAGE('[6]Gas Curve Summary'!$B$109:$B$120)*1000</f>
        <v>10810.5131853353</v>
      </c>
      <c r="AC69" s="206" t="n">
        <f aca="false">AC11/AVERAGE('[6]Gas Curve Summary'!$B$9:$B$120)*1000</f>
        <v>11789.029081082</v>
      </c>
    </row>
    <row r="70" customFormat="false" ht="13.7" hidden="false" customHeight="true" outlineLevel="0" collapsed="false">
      <c r="A70" s="164" t="s">
        <v>180</v>
      </c>
      <c r="B70" s="135" t="s">
        <v>187</v>
      </c>
      <c r="C70" s="205" t="n">
        <f aca="false">C12/('[6]Gas Curve Summary'!$B$10)*1000</f>
        <v>5412.64239722635</v>
      </c>
      <c r="D70" s="205" t="n">
        <f aca="false">D12/('[6]Gas Curve Summary'!$B$11)*1000</f>
        <v>4574.32008320947</v>
      </c>
      <c r="E70" s="205" t="n">
        <f aca="false">E12/('[6]Gas Curve Summary'!$B$12)*1000</f>
        <v>10299.6254681648</v>
      </c>
      <c r="F70" s="207" t="n">
        <f aca="false">AVERAGE(C70:E70)</f>
        <v>6762.19598286687</v>
      </c>
      <c r="G70" s="205" t="n">
        <f aca="false">AVERAGE(H70,I70)</f>
        <v>12048.4646129743</v>
      </c>
      <c r="H70" s="205" t="n">
        <f aca="false">$H12/'[6]Gas Curve Summary'!$B$13*1000</f>
        <v>12335.0094280327</v>
      </c>
      <c r="I70" s="205" t="n">
        <f aca="false">$I12/'[6]Gas Curve Summary'!$B$14*1000</f>
        <v>11761.919797916</v>
      </c>
      <c r="J70" s="205" t="n">
        <f aca="false">AVERAGE(K70:L70)</f>
        <v>17064.4487303118</v>
      </c>
      <c r="K70" s="205" t="n">
        <f aca="false">$K12/'[6]Gas Curve Summary'!$B$15*1000</f>
        <v>15686.2745098039</v>
      </c>
      <c r="L70" s="205" t="n">
        <f aca="false">$L12/'[6]Gas Curve Summary'!$B$16*1000</f>
        <v>18442.6229508197</v>
      </c>
      <c r="M70" s="205" t="n">
        <f aca="false">$M12/'[6]Gas Curve Summary'!$B$17*1000</f>
        <v>11402.3144996596</v>
      </c>
      <c r="N70" s="205" t="n">
        <f aca="false">$N12/'[6]Gas Curve Summary'!$B$18*1000</f>
        <v>12890.7508862391</v>
      </c>
      <c r="O70" s="205" t="n">
        <f aca="false">AVERAGE(P70:Q70)</f>
        <v>16197.6127320955</v>
      </c>
      <c r="P70" s="205" t="n">
        <f aca="false">$P12/'[6]Gas Curve Summary'!$B$19*1000</f>
        <v>15153.8461538462</v>
      </c>
      <c r="Q70" s="205" t="n">
        <f aca="false">$Q12/'[6]Gas Curve Summary'!$B$20*1000</f>
        <v>17241.3793103448</v>
      </c>
      <c r="R70" s="205" t="n">
        <f aca="false">$R12/'[6]Gas Curve Summary'!$B$21*1000</f>
        <v>15258.2159624413</v>
      </c>
      <c r="S70" s="205" t="n">
        <f aca="false">AVERAGE(T70:V70)</f>
        <v>13105.7716798485</v>
      </c>
      <c r="T70" s="205" t="n">
        <f aca="false">$T12/'[6]Gas Curve Summary'!$B$22*1000</f>
        <v>13247.1728594507</v>
      </c>
      <c r="U70" s="205" t="n">
        <f aca="false">$U12/'[6]Gas Curve Summary'!$B$23*1000</f>
        <v>12800</v>
      </c>
      <c r="V70" s="205" t="n">
        <f aca="false">$V12/'[6]Gas Curve Summary'!$B$24*1000</f>
        <v>13270.1421800948</v>
      </c>
      <c r="W70" s="207" t="n">
        <f aca="false">W12/AVERAGE('[6]Gas Curve Summary'!$B$13:$B$24)*1000</f>
        <v>13961.1060337376</v>
      </c>
      <c r="X70" s="205" t="n">
        <f aca="false">X12/AVERAGE('[6]Gas Curve Summary'!$B$25:$B$36)*1000</f>
        <v>9746.49035426366</v>
      </c>
      <c r="Y70" s="205" t="n">
        <f aca="false">Y12/AVERAGE('[6]Gas Curve Summary'!$B$37:$B$48)*1000</f>
        <v>8533.60933568735</v>
      </c>
      <c r="Z70" s="205" t="n">
        <f aca="false">Z12/AVERAGE('[6]Gas Curve Summary'!$B$49:$B$60)*1000</f>
        <v>7742.8689627725</v>
      </c>
      <c r="AA70" s="205" t="n">
        <f aca="false">AA12/AVERAGE('[6]Gas Curve Summary'!$B$61:$B$108)*1000</f>
        <v>9844.73830327644</v>
      </c>
      <c r="AB70" s="205" t="n">
        <f aca="false">AB12/AVERAGE('[6]Gas Curve Summary'!$B$109:$B$120)*1000</f>
        <v>10098.5672033056</v>
      </c>
      <c r="AC70" s="206" t="n">
        <f aca="false">AC12/AVERAGE('[6]Gas Curve Summary'!$B$9:$B$120)*1000</f>
        <v>9749.94499658884</v>
      </c>
    </row>
    <row r="71" customFormat="false" ht="13.7" hidden="false" customHeight="true" outlineLevel="0" collapsed="false">
      <c r="A71" s="164" t="s">
        <v>78</v>
      </c>
      <c r="B71" s="135" t="s">
        <v>187</v>
      </c>
      <c r="C71" s="205" t="n">
        <f aca="false">C13/('[6]Gas Curve Summary'!$B$10)*1000</f>
        <v>6342.86775631501</v>
      </c>
      <c r="D71" s="205" t="n">
        <f aca="false">D13/('[6]Gas Curve Summary'!$B$11)*1000</f>
        <v>6971.98936822736</v>
      </c>
      <c r="E71" s="205" t="n">
        <f aca="false">E13/('[6]Gas Curve Summary'!$B$12)*1000</f>
        <v>10299.6254681648</v>
      </c>
      <c r="F71" s="207" t="n">
        <f aca="false">AVERAGE(C71:E71)</f>
        <v>7871.49419756905</v>
      </c>
      <c r="G71" s="205" t="n">
        <f aca="false">AVERAGE(H71,I71)</f>
        <v>12048.4646129743</v>
      </c>
      <c r="H71" s="205" t="n">
        <f aca="false">$H13/'[6]Gas Curve Summary'!$B$13*1000</f>
        <v>12335.0094280327</v>
      </c>
      <c r="I71" s="205" t="n">
        <f aca="false">$I13/'[6]Gas Curve Summary'!$B$14*1000</f>
        <v>11761.919797916</v>
      </c>
      <c r="J71" s="205" t="n">
        <f aca="false">AVERAGE(K71:L71)</f>
        <v>17269.3667630987</v>
      </c>
      <c r="K71" s="205" t="n">
        <f aca="false">$K13/'[6]Gas Curve Summary'!$B$15*1000</f>
        <v>15686.2745098039</v>
      </c>
      <c r="L71" s="205" t="n">
        <f aca="false">$L13/'[6]Gas Curve Summary'!$B$16*1000</f>
        <v>18852.4590163934</v>
      </c>
      <c r="M71" s="205" t="n">
        <f aca="false">$M13/'[6]Gas Curve Summary'!$B$17*1000</f>
        <v>12253.2334921715</v>
      </c>
      <c r="N71" s="205" t="n">
        <f aca="false">$N13/'[6]Gas Curve Summary'!$B$18*1000</f>
        <v>13535.2884305511</v>
      </c>
      <c r="O71" s="205" t="n">
        <f aca="false">AVERAGE(P71:Q71)</f>
        <v>16390.0388404699</v>
      </c>
      <c r="P71" s="205" t="n">
        <f aca="false">$P13/'[6]Gas Curve Summary'!$B$19*1000</f>
        <v>15153.8461538462</v>
      </c>
      <c r="Q71" s="205" t="n">
        <f aca="false">$Q13/'[6]Gas Curve Summary'!$B$20*1000</f>
        <v>17626.2315270936</v>
      </c>
      <c r="R71" s="205" t="n">
        <f aca="false">$R13/'[6]Gas Curve Summary'!$B$21*1000</f>
        <v>15258.2159624413</v>
      </c>
      <c r="S71" s="205" t="n">
        <f aca="false">AVERAGE(T71:V71)</f>
        <v>13105.7716798485</v>
      </c>
      <c r="T71" s="205" t="n">
        <f aca="false">$T13/'[6]Gas Curve Summary'!$B$22*1000</f>
        <v>13247.1728594507</v>
      </c>
      <c r="U71" s="205" t="n">
        <f aca="false">$U13/'[6]Gas Curve Summary'!$B$23*1000</f>
        <v>12800</v>
      </c>
      <c r="V71" s="205" t="n">
        <f aca="false">$V13/'[6]Gas Curve Summary'!$B$24*1000</f>
        <v>13270.1421800948</v>
      </c>
      <c r="W71" s="207" t="n">
        <f aca="false">W13/AVERAGE('[6]Gas Curve Summary'!$B$13:$B$24)*1000</f>
        <v>14144.8830817692</v>
      </c>
      <c r="X71" s="205" t="n">
        <f aca="false">X13/AVERAGE('[6]Gas Curve Summary'!$B$25:$B$36)*1000</f>
        <v>13015.3667688458</v>
      </c>
      <c r="Y71" s="205" t="n">
        <f aca="false">Y13/AVERAGE('[6]Gas Curve Summary'!$B$37:$B$48)*1000</f>
        <v>12262.5200696363</v>
      </c>
      <c r="Z71" s="205" t="n">
        <f aca="false">Z13/AVERAGE('[6]Gas Curve Summary'!$B$49:$B$60)*1000</f>
        <v>12089.3166667539</v>
      </c>
      <c r="AA71" s="205" t="n">
        <f aca="false">AA13/AVERAGE('[6]Gas Curve Summary'!$B$61:$B$108)*1000</f>
        <v>11421.6317837691</v>
      </c>
      <c r="AB71" s="205" t="n">
        <f aca="false">AB13/AVERAGE('[6]Gas Curve Summary'!$B$109:$B$120)*1000</f>
        <v>10811.9658379948</v>
      </c>
      <c r="AC71" s="206" t="n">
        <f aca="false">AC13/AVERAGE('[6]Gas Curve Summary'!$B$9:$B$120)*1000</f>
        <v>11766.550426375</v>
      </c>
    </row>
    <row r="72" customFormat="false" ht="13.7" hidden="false" customHeight="true" outlineLevel="0" collapsed="false">
      <c r="A72" s="164" t="s">
        <v>182</v>
      </c>
      <c r="B72" s="135" t="s">
        <v>187</v>
      </c>
      <c r="C72" s="205" t="n">
        <f aca="false">C14/('[6]Gas Curve Summary'!$B$10)*1000</f>
        <v>6376.91926696384</v>
      </c>
      <c r="D72" s="205" t="n">
        <f aca="false">D14/('[6]Gas Curve Summary'!$B$11)*1000</f>
        <v>6695.97219382539</v>
      </c>
      <c r="E72" s="205" t="n">
        <f aca="false">E14/('[6]Gas Curve Summary'!$B$12)*1000</f>
        <v>9764.57998929909</v>
      </c>
      <c r="F72" s="207" t="n">
        <f aca="false">AVERAGE(C72:E72)</f>
        <v>7612.49048336278</v>
      </c>
      <c r="G72" s="205" t="n">
        <f aca="false">AVERAGE(H72,I72)</f>
        <v>11379.3432111516</v>
      </c>
      <c r="H72" s="205" t="n">
        <f aca="false">$H14/'[6]Gas Curve Summary'!$B$13*1000</f>
        <v>11549.3400377121</v>
      </c>
      <c r="I72" s="205" t="n">
        <f aca="false">$I14/'[6]Gas Curve Summary'!$B$14*1000</f>
        <v>11209.3463845911</v>
      </c>
      <c r="J72" s="205" t="n">
        <f aca="false">AVERAGE(K72:L72)</f>
        <v>16505.0537519197</v>
      </c>
      <c r="K72" s="205" t="n">
        <f aca="false">$K14/'[6]Gas Curve Summary'!$B$15*1000</f>
        <v>15250.5446623094</v>
      </c>
      <c r="L72" s="205" t="n">
        <f aca="false">$L14/'[6]Gas Curve Summary'!$B$16*1000</f>
        <v>17759.5628415301</v>
      </c>
      <c r="M72" s="205" t="n">
        <f aca="false">$M14/'[6]Gas Curve Summary'!$B$17*1000</f>
        <v>12763.7848876787</v>
      </c>
      <c r="N72" s="205" t="n">
        <f aca="false">$N14/'[6]Gas Curve Summary'!$B$18*1000</f>
        <v>14502.094747019</v>
      </c>
      <c r="O72" s="205" t="n">
        <f aca="false">AVERAGE(P72:Q72)</f>
        <v>18006.015536188</v>
      </c>
      <c r="P72" s="205" t="n">
        <f aca="false">$P14/'[6]Gas Curve Summary'!$B$19*1000</f>
        <v>16461.5384615385</v>
      </c>
      <c r="Q72" s="205" t="n">
        <f aca="false">$Q14/'[6]Gas Curve Summary'!$B$20*1000</f>
        <v>19550.4926108374</v>
      </c>
      <c r="R72" s="205" t="n">
        <f aca="false">$R14/'[6]Gas Curve Summary'!$B$21*1000</f>
        <v>15962.441314554</v>
      </c>
      <c r="S72" s="205" t="n">
        <f aca="false">AVERAGE(T72:V72)</f>
        <v>11936.5939219775</v>
      </c>
      <c r="T72" s="205" t="n">
        <f aca="false">$T14/'[6]Gas Curve Summary'!$B$22*1000</f>
        <v>12439.4184168013</v>
      </c>
      <c r="U72" s="205" t="n">
        <f aca="false">$U14/'[6]Gas Curve Summary'!$B$23*1000</f>
        <v>11680</v>
      </c>
      <c r="V72" s="205" t="n">
        <f aca="false">$V14/'[6]Gas Curve Summary'!$B$24*1000</f>
        <v>11690.3633491311</v>
      </c>
      <c r="W72" s="207" t="n">
        <f aca="false">W14/AVERAGE('[6]Gas Curve Summary'!$B$13:$B$24)*1000</f>
        <v>14120.4235465995</v>
      </c>
      <c r="X72" s="205" t="n">
        <f aca="false">X14/AVERAGE('[6]Gas Curve Summary'!$B$25:$B$36)*1000</f>
        <v>12321.3468831097</v>
      </c>
      <c r="Y72" s="205" t="n">
        <f aca="false">Y14/AVERAGE('[6]Gas Curve Summary'!$B$37:$B$48)*1000</f>
        <v>11560.1566200579</v>
      </c>
      <c r="Z72" s="205" t="n">
        <f aca="false">Z14/AVERAGE('[6]Gas Curve Summary'!$B$49:$B$60)*1000</f>
        <v>11501.1127926645</v>
      </c>
      <c r="AA72" s="205" t="n">
        <f aca="false">AA14/AVERAGE('[6]Gas Curve Summary'!$B$61:$B$108)*1000</f>
        <v>10928.6035678932</v>
      </c>
      <c r="AB72" s="205" t="n">
        <f aca="false">AB14/AVERAGE('[6]Gas Curve Summary'!$B$109:$B$120)*1000</f>
        <v>10410.6043035063</v>
      </c>
      <c r="AC72" s="206" t="n">
        <f aca="false">AC14/AVERAGE('[6]Gas Curve Summary'!$B$9:$B$120)*1000</f>
        <v>11285.2814792173</v>
      </c>
    </row>
    <row r="73" customFormat="false" ht="13.7" hidden="false" customHeight="true" outlineLevel="0" collapsed="false">
      <c r="A73" s="170" t="s">
        <v>183</v>
      </c>
      <c r="B73" s="171" t="s">
        <v>187</v>
      </c>
      <c r="C73" s="208" t="n">
        <f aca="false">C15/('[6]Gas Curve Summary'!$B$10)*1000</f>
        <v>6562.65477959386</v>
      </c>
      <c r="D73" s="208" t="n">
        <f aca="false">D15/('[6]Gas Curve Summary'!$B$11)*1000</f>
        <v>6900.42936004907</v>
      </c>
      <c r="E73" s="208" t="n">
        <f aca="false">E15/('[6]Gas Curve Summary'!$B$12)*1000</f>
        <v>10299.6254681648</v>
      </c>
      <c r="F73" s="209" t="n">
        <f aca="false">AVERAGE(C73:E73)</f>
        <v>7920.90320260257</v>
      </c>
      <c r="G73" s="208" t="n">
        <f aca="false">AVERAGE(H73,I73)</f>
        <v>11812.3916758638</v>
      </c>
      <c r="H73" s="208" t="n">
        <f aca="false">$H15/'[6]Gas Curve Summary'!$B$13*1000</f>
        <v>12020.7416719045</v>
      </c>
      <c r="I73" s="208" t="n">
        <f aca="false">$I15/'[6]Gas Curve Summary'!$B$14*1000</f>
        <v>11604.0416798232</v>
      </c>
      <c r="J73" s="208" t="n">
        <f aca="false">AVERAGE(K73:L73)</f>
        <v>17323.8329940355</v>
      </c>
      <c r="K73" s="208" t="n">
        <f aca="false">$K15/'[6]Gas Curve Summary'!$B$15*1000</f>
        <v>15795.2069716776</v>
      </c>
      <c r="L73" s="208" t="n">
        <f aca="false">$L15/'[6]Gas Curve Summary'!$B$16*1000</f>
        <v>18852.4590163934</v>
      </c>
      <c r="M73" s="208" t="n">
        <f aca="false">$M15/'[6]Gas Curve Summary'!$B$17*1000</f>
        <v>13784.887678693</v>
      </c>
      <c r="N73" s="208" t="n">
        <f aca="false">$N15/'[6]Gas Curve Summary'!$B$18*1000</f>
        <v>16113.4386077989</v>
      </c>
      <c r="O73" s="208" t="n">
        <f aca="false">AVERAGE(P73:Q73)</f>
        <v>20622.3474801061</v>
      </c>
      <c r="P73" s="208" t="n">
        <f aca="false">$P15/'[6]Gas Curve Summary'!$B$19*1000</f>
        <v>18615.3846153846</v>
      </c>
      <c r="Q73" s="208" t="n">
        <f aca="false">$Q15/'[6]Gas Curve Summary'!$B$20*1000</f>
        <v>22629.3103448276</v>
      </c>
      <c r="R73" s="208" t="n">
        <f aca="false">$R15/'[6]Gas Curve Summary'!$B$21*1000</f>
        <v>18153.3646322379</v>
      </c>
      <c r="S73" s="208" t="n">
        <f aca="false">AVERAGE(T73:V73)</f>
        <v>12629.8159136558</v>
      </c>
      <c r="T73" s="208" t="n">
        <f aca="false">$T15/'[6]Gas Curve Summary'!$B$22*1000</f>
        <v>13247.1728594507</v>
      </c>
      <c r="U73" s="208" t="n">
        <f aca="false">$U15/'[6]Gas Curve Summary'!$B$23*1000</f>
        <v>12320</v>
      </c>
      <c r="V73" s="208" t="n">
        <f aca="false">$V15/'[6]Gas Curve Summary'!$B$24*1000</f>
        <v>12322.2748815166</v>
      </c>
      <c r="W73" s="209" t="n">
        <f aca="false">W15/AVERAGE('[6]Gas Curve Summary'!$B$13:$B$24)*1000</f>
        <v>15373.4789226566</v>
      </c>
      <c r="X73" s="208" t="n">
        <f aca="false">X15/AVERAGE('[6]Gas Curve Summary'!$B$25:$B$36)*1000</f>
        <v>13290.9795941052</v>
      </c>
      <c r="Y73" s="208" t="n">
        <f aca="false">Y15/AVERAGE('[6]Gas Curve Summary'!$B$37:$B$48)*1000</f>
        <v>12438.8652735315</v>
      </c>
      <c r="Z73" s="208" t="n">
        <f aca="false">Z15/AVERAGE('[6]Gas Curve Summary'!$B$49:$B$60)*1000</f>
        <v>12382.2351160708</v>
      </c>
      <c r="AA73" s="208" t="n">
        <f aca="false">AA15/AVERAGE('[6]Gas Curve Summary'!$B$61:$B$108)*1000</f>
        <v>11718.1191701566</v>
      </c>
      <c r="AB73" s="208" t="n">
        <f aca="false">AB15/AVERAGE('[6]Gas Curve Summary'!$B$109:$B$120)*1000</f>
        <v>11109.0196025883</v>
      </c>
      <c r="AC73" s="210" t="n">
        <f aca="false">AC15/AVERAGE('[6]Gas Curve Summary'!$B$9:$B$120)*1000</f>
        <v>12128.9289138946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2"/>
      <c r="AC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13"/>
      <c r="AC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13"/>
      <c r="AC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13"/>
      <c r="AC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13"/>
      <c r="AC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13"/>
      <c r="AC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13"/>
      <c r="AC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13"/>
      <c r="AC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13"/>
      <c r="AC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13"/>
      <c r="AC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05"/>
      <c r="G84" s="214"/>
      <c r="H84" s="205"/>
      <c r="I84" s="205"/>
      <c r="J84" s="214"/>
      <c r="K84" s="205"/>
      <c r="L84" s="205"/>
      <c r="M84" s="205"/>
      <c r="N84" s="205"/>
      <c r="O84" s="214"/>
      <c r="P84" s="205"/>
      <c r="Q84" s="205"/>
      <c r="R84" s="205"/>
      <c r="S84" s="21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</row>
    <row r="87" customFormat="false" ht="11.25" hidden="false" customHeight="false" outlineLevel="0" collapsed="false">
      <c r="A87" s="156" t="s">
        <v>76</v>
      </c>
      <c r="B87" s="136"/>
      <c r="C87" s="205" t="n">
        <f aca="false">C67-C107</f>
        <v>71.198613174839</v>
      </c>
      <c r="D87" s="205" t="n">
        <f aca="false">D67-D107</f>
        <v>368.022899202616</v>
      </c>
      <c r="E87" s="205" t="n">
        <f aca="false">E67-E107</f>
        <v>401.284109149277</v>
      </c>
      <c r="F87" s="207" t="n">
        <f aca="false">F67-F107</f>
        <v>280.168540508911</v>
      </c>
      <c r="G87" s="205" t="n">
        <f aca="false">G67-G107</f>
        <v>393.578935188998</v>
      </c>
      <c r="H87" s="205" t="n">
        <f aca="false">H67-H107</f>
        <v>471.401634192333</v>
      </c>
      <c r="I87" s="205" t="n">
        <f aca="false">I67-I107</f>
        <v>315.756236185664</v>
      </c>
      <c r="J87" s="205" t="n">
        <f aca="false">J67-J107</f>
        <v>217.864923747276</v>
      </c>
      <c r="K87" s="205" t="n">
        <f aca="false">K67-K107</f>
        <v>435.729847494555</v>
      </c>
      <c r="L87" s="205" t="n">
        <f aca="false">L67-L107</f>
        <v>0</v>
      </c>
      <c r="M87" s="205" t="n">
        <f aca="false">M67-M107</f>
        <v>142.381212165361</v>
      </c>
      <c r="N87" s="205" t="n">
        <f aca="false">N67-N107</f>
        <v>203.869806668208</v>
      </c>
      <c r="O87" s="205" t="n">
        <f aca="false">O67-O107</f>
        <v>474.248127493445</v>
      </c>
      <c r="P87" s="205" t="n">
        <f aca="false">P67-P107</f>
        <v>456.172810953327</v>
      </c>
      <c r="Q87" s="205" t="n">
        <f aca="false">Q67-Q107</f>
        <v>492.323444033565</v>
      </c>
      <c r="R87" s="205" t="n">
        <f aca="false">R67-R107</f>
        <v>428.884253080583</v>
      </c>
      <c r="S87" s="205" t="n">
        <f aca="false">S67-S107</f>
        <v>201.962782342322</v>
      </c>
      <c r="T87" s="205" t="n">
        <f aca="false">T67-T107</f>
        <v>204.275090455147</v>
      </c>
      <c r="U87" s="205" t="n">
        <f aca="false">U67-U107</f>
        <v>190.125944584384</v>
      </c>
      <c r="V87" s="205" t="n">
        <f aca="false">V67-V107</f>
        <v>211.487311987436</v>
      </c>
      <c r="W87" s="207" t="n">
        <f aca="false">W67-W107</f>
        <v>310.714370524294</v>
      </c>
      <c r="X87" s="205" t="n">
        <f aca="false">X67-X107</f>
        <v>264.572094507894</v>
      </c>
      <c r="Y87" s="205" t="n">
        <f aca="false">Y67-Y107</f>
        <v>217.882148520628</v>
      </c>
      <c r="Z87" s="211" t="n">
        <f aca="false">Z67-Z107</f>
        <v>169.960498209102</v>
      </c>
      <c r="AA87" s="211" t="n">
        <f aca="false">AA67-AA107</f>
        <v>120.854068010172</v>
      </c>
      <c r="AB87" s="205" t="n">
        <f aca="false">AB67-AB107</f>
        <v>80.1693881222054</v>
      </c>
      <c r="AC87" s="216" t="n">
        <f aca="false">AC67-AC107</f>
        <v>161.04040424901</v>
      </c>
    </row>
    <row r="88" customFormat="false" ht="11.25" hidden="false" customHeight="false" outlineLevel="0" collapsed="false">
      <c r="A88" s="164" t="s">
        <v>178</v>
      </c>
      <c r="B88" s="165"/>
      <c r="C88" s="205" t="n">
        <f aca="false">C68-C108</f>
        <v>120.728083209509</v>
      </c>
      <c r="D88" s="205" t="n">
        <f aca="false">D68-D108</f>
        <v>296.462891024331</v>
      </c>
      <c r="E88" s="205" t="n">
        <f aca="false">E68-E108</f>
        <v>401.284109149277</v>
      </c>
      <c r="F88" s="207" t="n">
        <f aca="false">F68-F108</f>
        <v>272.825027794373</v>
      </c>
      <c r="G88" s="205" t="n">
        <f aca="false">G68-G108</f>
        <v>393.578935188998</v>
      </c>
      <c r="H88" s="205" t="n">
        <f aca="false">H68-H108</f>
        <v>471.401634192333</v>
      </c>
      <c r="I88" s="205" t="n">
        <f aca="false">I68-I108</f>
        <v>315.756236185665</v>
      </c>
      <c r="J88" s="205" t="n">
        <f aca="false">J68-J108</f>
        <v>217.864923747278</v>
      </c>
      <c r="K88" s="205" t="n">
        <f aca="false">K68-K108</f>
        <v>435.729847494555</v>
      </c>
      <c r="L88" s="205" t="n">
        <f aca="false">L68-L108</f>
        <v>0</v>
      </c>
      <c r="M88" s="205" t="n">
        <f aca="false">M68-M108</f>
        <v>154.65545459341</v>
      </c>
      <c r="N88" s="205" t="n">
        <f aca="false">N68-N108</f>
        <v>221.146908928227</v>
      </c>
      <c r="O88" s="205" t="n">
        <f aca="false">O68-O108</f>
        <v>493.253970163094</v>
      </c>
      <c r="P88" s="205" t="n">
        <f aca="false">P68-P108</f>
        <v>477.265368425922</v>
      </c>
      <c r="Q88" s="205" t="n">
        <f aca="false">Q68-Q108</f>
        <v>509.242571900268</v>
      </c>
      <c r="R88" s="205" t="n">
        <f aca="false">R68-R108</f>
        <v>451.055510205259</v>
      </c>
      <c r="S88" s="205" t="n">
        <f aca="false">S68-S108</f>
        <v>201.962782342322</v>
      </c>
      <c r="T88" s="205" t="n">
        <f aca="false">T68-T108</f>
        <v>204.275090455147</v>
      </c>
      <c r="U88" s="205" t="n">
        <f aca="false">U68-U108</f>
        <v>190.125944584384</v>
      </c>
      <c r="V88" s="205" t="n">
        <f aca="false">V68-V108</f>
        <v>211.487311987436</v>
      </c>
      <c r="W88" s="207" t="n">
        <f aca="false">W68-W108</f>
        <v>316.709631827223</v>
      </c>
      <c r="X88" s="205" t="n">
        <f aca="false">X68-X108</f>
        <v>276.726222591044</v>
      </c>
      <c r="Y88" s="205" t="n">
        <f aca="false">Y68-Y108</f>
        <v>226.853694500538</v>
      </c>
      <c r="Z88" s="205" t="n">
        <f aca="false">Z68-Z108</f>
        <v>177.582754869545</v>
      </c>
      <c r="AA88" s="205" t="n">
        <f aca="false">AA68-AA108</f>
        <v>128.44943514992</v>
      </c>
      <c r="AB88" s="205" t="n">
        <f aca="false">AB68-AB108</f>
        <v>86.2700709814599</v>
      </c>
      <c r="AC88" s="206" t="n">
        <f aca="false">AC68-AC108</f>
        <v>168.29180826905</v>
      </c>
    </row>
    <row r="89" customFormat="false" ht="11.25" hidden="false" customHeight="false" outlineLevel="0" collapsed="false">
      <c r="A89" s="164" t="s">
        <v>77</v>
      </c>
      <c r="B89" s="136"/>
      <c r="C89" s="205" t="n">
        <f aca="false">C69-C109</f>
        <v>260.648836057455</v>
      </c>
      <c r="D89" s="205" t="n">
        <f aca="false">D69-D109</f>
        <v>71.5600081782868</v>
      </c>
      <c r="E89" s="205" t="n">
        <f aca="false">E69-E109</f>
        <v>133.761369716423</v>
      </c>
      <c r="F89" s="207" t="n">
        <f aca="false">F69-F109</f>
        <v>155.32340465072</v>
      </c>
      <c r="G89" s="205" t="n">
        <f aca="false">G69-G109</f>
        <v>157.505998078472</v>
      </c>
      <c r="H89" s="205" t="n">
        <f aca="false">H69-H109</f>
        <v>157.133878064111</v>
      </c>
      <c r="I89" s="205" t="n">
        <f aca="false">I69-I109</f>
        <v>157.878118092831</v>
      </c>
      <c r="J89" s="205" t="n">
        <f aca="false">J69-J109</f>
        <v>245.544483731563</v>
      </c>
      <c r="K89" s="205" t="n">
        <f aca="false">K69-K109</f>
        <v>217.864923747278</v>
      </c>
      <c r="L89" s="205" t="n">
        <f aca="false">L69-L109</f>
        <v>273.224043715843</v>
      </c>
      <c r="M89" s="205" t="n">
        <f aca="false">M69-M109</f>
        <v>332.20379855262</v>
      </c>
      <c r="N89" s="205" t="n">
        <f aca="false">N69-N109</f>
        <v>434.11260178627</v>
      </c>
      <c r="O89" s="205" t="n">
        <f aca="false">O69-O109</f>
        <v>514.830582180772</v>
      </c>
      <c r="P89" s="205" t="n">
        <f aca="false">P69-P109</f>
        <v>500.115639021231</v>
      </c>
      <c r="Q89" s="205" t="n">
        <f aca="false">Q69-Q109</f>
        <v>529.545525340313</v>
      </c>
      <c r="R89" s="205" t="n">
        <f aca="false">R69-R109</f>
        <v>462.141138767598</v>
      </c>
      <c r="S89" s="205" t="n">
        <f aca="false">S69-S109</f>
        <v>538.010219015441</v>
      </c>
      <c r="T89" s="205" t="n">
        <f aca="false">T69-T109</f>
        <v>539.161968887334</v>
      </c>
      <c r="U89" s="205" t="n">
        <f aca="false">U69-U109</f>
        <v>526.826196473552</v>
      </c>
      <c r="V89" s="205" t="n">
        <f aca="false">V69-V109</f>
        <v>548.042491685441</v>
      </c>
      <c r="W89" s="207" t="n">
        <f aca="false">W69-W109</f>
        <v>400.321358843506</v>
      </c>
      <c r="X89" s="205" t="n">
        <f aca="false">X69-X109</f>
        <v>437.161914502816</v>
      </c>
      <c r="Y89" s="205" t="n">
        <f aca="false">Y69-Y109</f>
        <v>442.162299969184</v>
      </c>
      <c r="Z89" s="205" t="n">
        <f aca="false">Z69-Z109</f>
        <v>381.574934994085</v>
      </c>
      <c r="AA89" s="205" t="n">
        <f aca="false">AA69-AA109</f>
        <v>293.721361484921</v>
      </c>
      <c r="AB89" s="205" t="n">
        <f aca="false">AB69-AB109</f>
        <v>185.664244927739</v>
      </c>
      <c r="AC89" s="206" t="n">
        <f aca="false">AC69-AC109</f>
        <v>317.055077549658</v>
      </c>
    </row>
    <row r="90" customFormat="false" ht="11.25" hidden="false" customHeight="false" outlineLevel="0" collapsed="false">
      <c r="A90" s="164" t="s">
        <v>180</v>
      </c>
      <c r="B90" s="136"/>
      <c r="C90" s="205" t="n">
        <f aca="false">C70-C110</f>
        <v>362.95814759782</v>
      </c>
      <c r="D90" s="205" t="n">
        <f aca="false">D70-D110</f>
        <v>-47.6385259696526</v>
      </c>
      <c r="E90" s="205" t="n">
        <f aca="false">E70-E110</f>
        <v>133.761369716427</v>
      </c>
      <c r="F90" s="207" t="n">
        <f aca="false">F70-F110</f>
        <v>149.693663781532</v>
      </c>
      <c r="G90" s="205" t="n">
        <f aca="false">G70-G110</f>
        <v>117.850408548082</v>
      </c>
      <c r="H90" s="205" t="n">
        <f aca="false">H70-H110</f>
        <v>235.700817096167</v>
      </c>
      <c r="I90" s="205" t="n">
        <f aca="false">I70-I110</f>
        <v>0</v>
      </c>
      <c r="J90" s="205" t="n">
        <f aca="false">J70-J110</f>
        <v>136.61202185792</v>
      </c>
      <c r="K90" s="205" t="n">
        <f aca="false">K70-K110</f>
        <v>0</v>
      </c>
      <c r="L90" s="205" t="n">
        <f aca="false">L70-L110</f>
        <v>273.224043715843</v>
      </c>
      <c r="M90" s="205" t="n">
        <f aca="false">M70-M110</f>
        <v>332.20379855262</v>
      </c>
      <c r="N90" s="205" t="n">
        <f aca="false">N70-N110</f>
        <v>434.11260178627</v>
      </c>
      <c r="O90" s="205" t="n">
        <f aca="false">O70-O110</f>
        <v>513.072869058056</v>
      </c>
      <c r="P90" s="205" t="n">
        <f aca="false">P70-P110</f>
        <v>496.600212775798</v>
      </c>
      <c r="Q90" s="205" t="n">
        <f aca="false">Q70-Q110</f>
        <v>529.545525340313</v>
      </c>
      <c r="R90" s="205" t="n">
        <f aca="false">R70-R110</f>
        <v>462.141138767598</v>
      </c>
      <c r="S90" s="205" t="n">
        <f aca="false">S70-S110</f>
        <v>295.60091006736</v>
      </c>
      <c r="T90" s="205" t="n">
        <f aca="false">T70-T110</f>
        <v>294.216724676411</v>
      </c>
      <c r="U90" s="205" t="n">
        <f aca="false">U70-U110</f>
        <v>284.256926952143</v>
      </c>
      <c r="V90" s="205" t="n">
        <f aca="false">V70-V110</f>
        <v>308.329078573519</v>
      </c>
      <c r="W90" s="207" t="n">
        <f aca="false">W70-W110</f>
        <v>313.173262491817</v>
      </c>
      <c r="X90" s="205" t="n">
        <f aca="false">X70-X110</f>
        <v>392.664770520043</v>
      </c>
      <c r="Y90" s="205" t="n">
        <f aca="false">Y70-Y110</f>
        <v>333.843459178672</v>
      </c>
      <c r="Z90" s="205" t="n">
        <f aca="false">Z70-Z110</f>
        <v>279.225932657713</v>
      </c>
      <c r="AA90" s="205" t="n">
        <f aca="false">AA70-AA110</f>
        <v>262.082745656777</v>
      </c>
      <c r="AB90" s="205" t="n">
        <f aca="false">AB70-AB110</f>
        <v>220.121836122022</v>
      </c>
      <c r="AC90" s="206" t="n">
        <f aca="false">AC70-AC110</f>
        <v>276.315812924924</v>
      </c>
    </row>
    <row r="91" customFormat="false" ht="11.25" hidden="false" customHeight="false" outlineLevel="0" collapsed="false">
      <c r="A91" s="164" t="s">
        <v>78</v>
      </c>
      <c r="B91" s="165"/>
      <c r="C91" s="205" t="n">
        <f aca="false">C71-C111</f>
        <v>213.595839524517</v>
      </c>
      <c r="D91" s="205" t="n">
        <f aca="false">D71-D111</f>
        <v>71.5600081782877</v>
      </c>
      <c r="E91" s="205" t="n">
        <f aca="false">E71-E111</f>
        <v>133.761369716427</v>
      </c>
      <c r="F91" s="207" t="n">
        <f aca="false">F71-F111</f>
        <v>139.639072473077</v>
      </c>
      <c r="G91" s="205" t="n">
        <f aca="false">G71-G111</f>
        <v>117.850408548082</v>
      </c>
      <c r="H91" s="205" t="n">
        <f aca="false">H71-H111</f>
        <v>235.700817096167</v>
      </c>
      <c r="I91" s="205" t="n">
        <f aca="false">I71-I111</f>
        <v>0</v>
      </c>
      <c r="J91" s="205" t="n">
        <f aca="false">J71-J111</f>
        <v>204.918032786885</v>
      </c>
      <c r="K91" s="205" t="n">
        <f aca="false">K71-K111</f>
        <v>0</v>
      </c>
      <c r="L91" s="205" t="n">
        <f aca="false">L71-L111</f>
        <v>409.836065573774</v>
      </c>
      <c r="M91" s="205" t="n">
        <f aca="false">M71-M111</f>
        <v>428.342515989058</v>
      </c>
      <c r="N91" s="205" t="n">
        <f aca="false">N71-N111</f>
        <v>526.773766407276</v>
      </c>
      <c r="O91" s="205" t="n">
        <f aca="false">O71-O111</f>
        <v>517.302651024733</v>
      </c>
      <c r="P91" s="205" t="n">
        <f aca="false">P71-P111</f>
        <v>496.600212775798</v>
      </c>
      <c r="Q91" s="205" t="n">
        <f aca="false">Q71-Q111</f>
        <v>538.005089273662</v>
      </c>
      <c r="R91" s="205" t="n">
        <f aca="false">R71-R111</f>
        <v>462.141138767598</v>
      </c>
      <c r="S91" s="205" t="n">
        <f aca="false">S71-S111</f>
        <v>295.60091006736</v>
      </c>
      <c r="T91" s="205" t="n">
        <f aca="false">T71-T111</f>
        <v>294.216724676411</v>
      </c>
      <c r="U91" s="205" t="n">
        <f aca="false">U71-U111</f>
        <v>284.256926952143</v>
      </c>
      <c r="V91" s="205" t="n">
        <f aca="false">V71-V111</f>
        <v>308.329078573519</v>
      </c>
      <c r="W91" s="207" t="n">
        <f aca="false">W71-W111</f>
        <v>336.509162586553</v>
      </c>
      <c r="X91" s="205" t="n">
        <f aca="false">X71-X111</f>
        <v>437.006195304177</v>
      </c>
      <c r="Y91" s="205" t="n">
        <f aca="false">Y71-Y111</f>
        <v>449.576988365428</v>
      </c>
      <c r="Z91" s="205" t="n">
        <f aca="false">Z71-Z111</f>
        <v>382.244775052235</v>
      </c>
      <c r="AA91" s="205" t="n">
        <f aca="false">AA71-AA111</f>
        <v>293.910217521752</v>
      </c>
      <c r="AB91" s="205" t="n">
        <f aca="false">AB71-AB111</f>
        <v>185.313246053905</v>
      </c>
      <c r="AC91" s="206" t="n">
        <f aca="false">AC71-AC111</f>
        <v>311.497325458913</v>
      </c>
    </row>
    <row r="92" customFormat="false" ht="11.25" hidden="false" customHeight="false" outlineLevel="0" collapsed="false">
      <c r="A92" s="164" t="s">
        <v>182</v>
      </c>
      <c r="B92" s="136"/>
      <c r="C92" s="205" t="n">
        <f aca="false">C72-C112</f>
        <v>247.647350173354</v>
      </c>
      <c r="D92" s="205" t="n">
        <f aca="false">D72-D112</f>
        <v>204.457166223677</v>
      </c>
      <c r="E92" s="205" t="n">
        <f aca="false">E72-E112</f>
        <v>200.642054574639</v>
      </c>
      <c r="F92" s="207" t="n">
        <f aca="false">F72-F112</f>
        <v>217.58219032389</v>
      </c>
      <c r="G92" s="205" t="n">
        <f aca="false">G72-G112</f>
        <v>196.789467594499</v>
      </c>
      <c r="H92" s="205" t="n">
        <f aca="false">H72-H112</f>
        <v>235.700817096165</v>
      </c>
      <c r="I92" s="205" t="n">
        <f aca="false">I72-I112</f>
        <v>157.878118092833</v>
      </c>
      <c r="J92" s="205" t="n">
        <f aca="false">J72-J112</f>
        <v>273.224043715851</v>
      </c>
      <c r="K92" s="205" t="n">
        <f aca="false">K72-K112</f>
        <v>0</v>
      </c>
      <c r="L92" s="205" t="n">
        <f aca="false">L72-L112</f>
        <v>546.448087431698</v>
      </c>
      <c r="M92" s="205" t="n">
        <f aca="false">M72-M112</f>
        <v>519.571536454272</v>
      </c>
      <c r="N92" s="205" t="n">
        <f aca="false">N72-N112</f>
        <v>626.345771932291</v>
      </c>
      <c r="O92" s="205" t="n">
        <f aca="false">O72-O112</f>
        <v>553.392122401201</v>
      </c>
      <c r="P92" s="205" t="n">
        <f aca="false">P72-P112</f>
        <v>526.481335861972</v>
      </c>
      <c r="Q92" s="205" t="n">
        <f aca="false">Q72-Q112</f>
        <v>580.302908940423</v>
      </c>
      <c r="R92" s="205" t="n">
        <f aca="false">R72-R112</f>
        <v>629.72129002164</v>
      </c>
      <c r="S92" s="205" t="n">
        <f aca="false">S72-S112</f>
        <v>354.68480096958</v>
      </c>
      <c r="T92" s="205" t="n">
        <f aca="false">T72-T112</f>
        <v>360.588156152851</v>
      </c>
      <c r="U92" s="205" t="n">
        <f aca="false">U72-U112</f>
        <v>344.987405541562</v>
      </c>
      <c r="V92" s="205" t="n">
        <f aca="false">V72-V112</f>
        <v>358.478841214326</v>
      </c>
      <c r="W92" s="207" t="n">
        <f aca="false">W72-W112</f>
        <v>404.009797575807</v>
      </c>
      <c r="X92" s="205" t="n">
        <f aca="false">X72-X112</f>
        <v>361.93212395396</v>
      </c>
      <c r="Y92" s="205" t="n">
        <f aca="false">Y72-Y112</f>
        <v>311.208976952868</v>
      </c>
      <c r="Z92" s="205" t="n">
        <f aca="false">Z72-Z112</f>
        <v>256.906800121318</v>
      </c>
      <c r="AA92" s="205" t="n">
        <f aca="false">AA72-AA112</f>
        <v>198.333996608952</v>
      </c>
      <c r="AB92" s="205" t="n">
        <f aca="false">AB72-AB112</f>
        <v>150.038591375171</v>
      </c>
      <c r="AC92" s="206" t="n">
        <f aca="false">AC72-AC112</f>
        <v>237.164566029473</v>
      </c>
    </row>
    <row r="93" customFormat="false" ht="13.7" hidden="false" customHeight="true" outlineLevel="0" collapsed="false">
      <c r="A93" s="170" t="s">
        <v>183</v>
      </c>
      <c r="B93" s="171"/>
      <c r="C93" s="208" t="n">
        <f aca="false">C73-C113</f>
        <v>247.647350173353</v>
      </c>
      <c r="D93" s="208" t="n">
        <f aca="false">D73-D113</f>
        <v>204.457166223676</v>
      </c>
      <c r="E93" s="208" t="n">
        <f aca="false">E73-E113</f>
        <v>200.642054574641</v>
      </c>
      <c r="F93" s="209" t="n">
        <f aca="false">F73-F113</f>
        <v>217.58219032389</v>
      </c>
      <c r="G93" s="208" t="n">
        <f aca="false">G73-G113</f>
        <v>196.789467594499</v>
      </c>
      <c r="H93" s="208" t="n">
        <f aca="false">H73-H113</f>
        <v>235.700817096164</v>
      </c>
      <c r="I93" s="208" t="n">
        <f aca="false">I73-I113</f>
        <v>157.878118092834</v>
      </c>
      <c r="J93" s="208" t="n">
        <f aca="false">J73-J113</f>
        <v>273.224043715851</v>
      </c>
      <c r="K93" s="208" t="n">
        <f aca="false">K73-K113</f>
        <v>0</v>
      </c>
      <c r="L93" s="208" t="n">
        <f aca="false">L73-L113</f>
        <v>546.448087431698</v>
      </c>
      <c r="M93" s="208" t="n">
        <f aca="false">M73-M113</f>
        <v>534.300627367929</v>
      </c>
      <c r="N93" s="208" t="n">
        <f aca="false">N73-N113</f>
        <v>660.899976452329</v>
      </c>
      <c r="O93" s="208" t="n">
        <f aca="false">O73-O113</f>
        <v>611.838361852628</v>
      </c>
      <c r="P93" s="208" t="n">
        <f aca="false">P73-P113</f>
        <v>575.697303298028</v>
      </c>
      <c r="Q93" s="208" t="n">
        <f aca="false">Q73-Q113</f>
        <v>647.979420407228</v>
      </c>
      <c r="R93" s="208" t="n">
        <f aca="false">R73-R113</f>
        <v>674.063804270994</v>
      </c>
      <c r="S93" s="208" t="n">
        <f aca="false">S73-S113</f>
        <v>366.137463981437</v>
      </c>
      <c r="T93" s="208" t="n">
        <f aca="false">T73-T113</f>
        <v>373.682713233309</v>
      </c>
      <c r="U93" s="208" t="n">
        <f aca="false">U73-U113</f>
        <v>355.264483627203</v>
      </c>
      <c r="V93" s="208" t="n">
        <f aca="false">V73-V113</f>
        <v>369.465195083803</v>
      </c>
      <c r="W93" s="209" t="n">
        <f aca="false">W73-W113</f>
        <v>420.820474794304</v>
      </c>
      <c r="X93" s="208" t="n">
        <f aca="false">X73-X113</f>
        <v>383.925923815064</v>
      </c>
      <c r="Y93" s="208" t="n">
        <f aca="false">Y73-Y113</f>
        <v>328.326293387619</v>
      </c>
      <c r="Z93" s="208" t="n">
        <f aca="false">Z73-Z113</f>
        <v>270.632409129099</v>
      </c>
      <c r="AA93" s="208" t="n">
        <f aca="false">AA73-AA113</f>
        <v>207.446509655209</v>
      </c>
      <c r="AB93" s="208" t="n">
        <f aca="false">AB73-AB113</f>
        <v>155.588857973313</v>
      </c>
      <c r="AC93" s="210" t="n">
        <f aca="false">AC73-AC113</f>
        <v>248.451094546055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</row>
    <row r="106" customFormat="false" ht="12" hidden="false" customHeight="false" outlineLevel="0" collapsed="false">
      <c r="A106" s="219" t="e">
        <f aca="false">A46</f>
        <v>#VALUE!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customFormat="false" ht="11.25" hidden="false" customHeight="false" outlineLevel="0" collapsed="false">
      <c r="A107" s="194" t="s">
        <v>76</v>
      </c>
      <c r="B107" s="136"/>
      <c r="C107" s="205" t="n">
        <v>6036.40416047548</v>
      </c>
      <c r="D107" s="205" t="n">
        <v>6849.31506849315</v>
      </c>
      <c r="E107" s="205" t="n">
        <v>11035.3130016051</v>
      </c>
      <c r="F107" s="205" t="n">
        <v>7973.67741019126</v>
      </c>
      <c r="G107" s="211" t="n">
        <v>12481.1409576722</v>
      </c>
      <c r="H107" s="211" t="n">
        <v>12963.5449402891</v>
      </c>
      <c r="I107" s="211" t="n">
        <v>11998.7369750553</v>
      </c>
      <c r="J107" s="211" t="n">
        <v>15577.3420479303</v>
      </c>
      <c r="K107" s="211" t="n">
        <v>14488.0174291939</v>
      </c>
      <c r="L107" s="211" t="n">
        <v>16666.6666666667</v>
      </c>
      <c r="M107" s="211" t="n">
        <v>9728.27910097283</v>
      </c>
      <c r="N107" s="211" t="n">
        <v>9303.05897193314</v>
      </c>
      <c r="O107" s="211" t="n">
        <v>13992.0743431394</v>
      </c>
      <c r="P107" s="211" t="n">
        <v>12928.4425736621</v>
      </c>
      <c r="Q107" s="211" t="n">
        <v>15055.7061126167</v>
      </c>
      <c r="R107" s="211" t="n">
        <v>13186.1392210978</v>
      </c>
      <c r="S107" s="211" t="n">
        <v>11999.7926522415</v>
      </c>
      <c r="T107" s="211" t="n">
        <v>12396.694214876</v>
      </c>
      <c r="U107" s="211" t="n">
        <v>11649.8740554156</v>
      </c>
      <c r="V107" s="211" t="n">
        <v>11952.8096864328</v>
      </c>
      <c r="W107" s="211" t="n">
        <v>12543.4324296562</v>
      </c>
      <c r="X107" s="211" t="n">
        <v>11399.5222807958</v>
      </c>
      <c r="Y107" s="211" t="n">
        <v>10966.9861146946</v>
      </c>
      <c r="Z107" s="211" t="n">
        <v>10740.738545051</v>
      </c>
      <c r="AA107" s="211" t="n">
        <v>10350.0414804183</v>
      </c>
      <c r="AB107" s="211" t="n">
        <v>10007.9094802583</v>
      </c>
      <c r="AC107" s="216" t="n">
        <v>10597.5186452576</v>
      </c>
    </row>
    <row r="108" customFormat="false" ht="11.25" hidden="false" customHeight="false" outlineLevel="0" collapsed="false">
      <c r="A108" s="185" t="s">
        <v>178</v>
      </c>
      <c r="B108" s="165"/>
      <c r="C108" s="205" t="n">
        <v>6036.40416047548</v>
      </c>
      <c r="D108" s="205" t="n">
        <v>6961.76650991617</v>
      </c>
      <c r="E108" s="205" t="n">
        <v>11102.1936864634</v>
      </c>
      <c r="F108" s="207" t="n">
        <v>8033.45478561833</v>
      </c>
      <c r="G108" s="205" t="n">
        <v>12465.3531458629</v>
      </c>
      <c r="H108" s="205" t="n">
        <v>12963.5449402891</v>
      </c>
      <c r="I108" s="205" t="n">
        <v>11967.1613514367</v>
      </c>
      <c r="J108" s="205" t="n">
        <v>16123.790135362</v>
      </c>
      <c r="K108" s="205" t="n">
        <v>14488.0174291939</v>
      </c>
      <c r="L108" s="205" t="n">
        <v>17759.5628415301</v>
      </c>
      <c r="M108" s="205" t="n">
        <v>10566.9238510567</v>
      </c>
      <c r="N108" s="205" t="n">
        <v>10091.4538000631</v>
      </c>
      <c r="O108" s="205" t="n">
        <v>14819.459178757</v>
      </c>
      <c r="P108" s="205" t="n">
        <v>13830.4269392664</v>
      </c>
      <c r="Q108" s="205" t="n">
        <v>15808.4914182475</v>
      </c>
      <c r="R108" s="205" t="n">
        <v>14259.4296228151</v>
      </c>
      <c r="S108" s="205" t="n">
        <v>11999.7926522415</v>
      </c>
      <c r="T108" s="205" t="n">
        <v>12396.694214876</v>
      </c>
      <c r="U108" s="205" t="n">
        <v>11649.8740554156</v>
      </c>
      <c r="V108" s="205" t="n">
        <v>11952.8096864328</v>
      </c>
      <c r="W108" s="205" t="n">
        <v>12984.3194865883</v>
      </c>
      <c r="X108" s="205" t="n">
        <v>11923.202807819</v>
      </c>
      <c r="Y108" s="205" t="n">
        <v>11418.5642768206</v>
      </c>
      <c r="Z108" s="205" t="n">
        <v>11222.430860476</v>
      </c>
      <c r="AA108" s="205" t="n">
        <v>11000.5149501963</v>
      </c>
      <c r="AB108" s="205" t="n">
        <v>10769.4854789435</v>
      </c>
      <c r="AC108" s="206" t="n">
        <v>11180.5054202687</v>
      </c>
    </row>
    <row r="109" customFormat="false" ht="11.25" hidden="false" customHeight="false" outlineLevel="0" collapsed="false">
      <c r="A109" s="185" t="s">
        <v>77</v>
      </c>
      <c r="B109" s="136"/>
      <c r="C109" s="205" t="n">
        <v>6129.27191679049</v>
      </c>
      <c r="D109" s="205" t="n">
        <v>7156.00081782867</v>
      </c>
      <c r="E109" s="205" t="n">
        <v>11235.9550561798</v>
      </c>
      <c r="F109" s="207" t="n">
        <v>8173.74259693298</v>
      </c>
      <c r="G109" s="205" t="n">
        <v>12954.031071922</v>
      </c>
      <c r="H109" s="205" t="n">
        <v>13277.8126964173</v>
      </c>
      <c r="I109" s="205" t="n">
        <v>12630.2494474266</v>
      </c>
      <c r="J109" s="205" t="n">
        <v>17309.1003250116</v>
      </c>
      <c r="K109" s="205" t="n">
        <v>16448.8017429194</v>
      </c>
      <c r="L109" s="205" t="n">
        <v>18169.3989071038</v>
      </c>
      <c r="M109" s="205" t="n">
        <v>11070.110701107</v>
      </c>
      <c r="N109" s="205" t="n">
        <v>12456.6382844529</v>
      </c>
      <c r="O109" s="205" t="n">
        <v>15759.7052268378</v>
      </c>
      <c r="P109" s="205" t="n">
        <v>14807.5766686711</v>
      </c>
      <c r="Q109" s="205" t="n">
        <v>16711.8337850045</v>
      </c>
      <c r="R109" s="205" t="n">
        <v>14796.0748236737</v>
      </c>
      <c r="S109" s="205" t="n">
        <v>12967.3687705216</v>
      </c>
      <c r="T109" s="205" t="n">
        <v>13111.8881118881</v>
      </c>
      <c r="U109" s="205" t="n">
        <v>12673.1738035264</v>
      </c>
      <c r="V109" s="205" t="n">
        <v>13117.0443961503</v>
      </c>
      <c r="W109" s="205" t="n">
        <v>13931.3135792887</v>
      </c>
      <c r="X109" s="205" t="n">
        <v>12572.7895041052</v>
      </c>
      <c r="Y109" s="205" t="n">
        <v>11897.6835406179</v>
      </c>
      <c r="Z109" s="205" t="n">
        <v>11704.4531021444</v>
      </c>
      <c r="AA109" s="205" t="n">
        <v>11118.468195623</v>
      </c>
      <c r="AB109" s="205" t="n">
        <v>10624.8489404076</v>
      </c>
      <c r="AC109" s="206" t="n">
        <v>11471.9740035324</v>
      </c>
    </row>
    <row r="110" customFormat="false" ht="11.25" hidden="false" customHeight="false" outlineLevel="0" collapsed="false">
      <c r="A110" s="185" t="s">
        <v>180</v>
      </c>
      <c r="B110" s="136"/>
      <c r="C110" s="205" t="n">
        <v>5049.68424962853</v>
      </c>
      <c r="D110" s="205" t="n">
        <v>4621.95860917912</v>
      </c>
      <c r="E110" s="205" t="n">
        <v>10165.8640984484</v>
      </c>
      <c r="F110" s="207" t="n">
        <v>6612.50231908534</v>
      </c>
      <c r="G110" s="205" t="n">
        <v>11930.6142044263</v>
      </c>
      <c r="H110" s="205" t="n">
        <v>12099.3086109365</v>
      </c>
      <c r="I110" s="205" t="n">
        <v>11761.919797916</v>
      </c>
      <c r="J110" s="205" t="n">
        <v>16927.8367084539</v>
      </c>
      <c r="K110" s="205" t="n">
        <v>15686.2745098039</v>
      </c>
      <c r="L110" s="205" t="n">
        <v>18169.3989071038</v>
      </c>
      <c r="M110" s="205" t="n">
        <v>11070.110701107</v>
      </c>
      <c r="N110" s="205" t="n">
        <v>12456.6382844529</v>
      </c>
      <c r="O110" s="205" t="n">
        <v>15684.5398630374</v>
      </c>
      <c r="P110" s="205" t="n">
        <v>14657.2459410704</v>
      </c>
      <c r="Q110" s="205" t="n">
        <v>16711.8337850045</v>
      </c>
      <c r="R110" s="205" t="n">
        <v>14796.0748236737</v>
      </c>
      <c r="S110" s="205" t="n">
        <v>12810.1707697811</v>
      </c>
      <c r="T110" s="205" t="n">
        <v>12952.9561347743</v>
      </c>
      <c r="U110" s="205" t="n">
        <v>12515.7430730479</v>
      </c>
      <c r="V110" s="205" t="n">
        <v>12961.8131015213</v>
      </c>
      <c r="W110" s="205" t="n">
        <v>13647.9327712458</v>
      </c>
      <c r="X110" s="205" t="n">
        <v>9353.82558374362</v>
      </c>
      <c r="Y110" s="205" t="n">
        <v>8199.76587650868</v>
      </c>
      <c r="Z110" s="205" t="n">
        <v>7463.64303011479</v>
      </c>
      <c r="AA110" s="205" t="n">
        <v>9582.65555761966</v>
      </c>
      <c r="AB110" s="205" t="n">
        <v>9878.44536718357</v>
      </c>
      <c r="AC110" s="206" t="n">
        <v>9473.62918366392</v>
      </c>
    </row>
    <row r="111" customFormat="false" ht="11.25" hidden="false" customHeight="false" outlineLevel="0" collapsed="false">
      <c r="A111" s="185" t="s">
        <v>78</v>
      </c>
      <c r="B111" s="165"/>
      <c r="C111" s="205" t="n">
        <v>6129.27191679049</v>
      </c>
      <c r="D111" s="205" t="n">
        <v>6900.42936004907</v>
      </c>
      <c r="E111" s="205" t="n">
        <v>10165.8640984484</v>
      </c>
      <c r="F111" s="207" t="n">
        <v>7731.85512509598</v>
      </c>
      <c r="G111" s="205" t="n">
        <v>11930.6142044263</v>
      </c>
      <c r="H111" s="205" t="n">
        <v>12099.3086109365</v>
      </c>
      <c r="I111" s="205" t="n">
        <v>11761.919797916</v>
      </c>
      <c r="J111" s="205" t="n">
        <v>17064.4487303118</v>
      </c>
      <c r="K111" s="205" t="n">
        <v>15686.2745098039</v>
      </c>
      <c r="L111" s="205" t="n">
        <v>18442.6229508197</v>
      </c>
      <c r="M111" s="205" t="n">
        <v>11824.8909761825</v>
      </c>
      <c r="N111" s="205" t="n">
        <v>13008.5146641438</v>
      </c>
      <c r="O111" s="205" t="n">
        <v>15872.7361894451</v>
      </c>
      <c r="P111" s="205" t="n">
        <v>14657.2459410704</v>
      </c>
      <c r="Q111" s="205" t="n">
        <v>17088.2264378199</v>
      </c>
      <c r="R111" s="205" t="n">
        <v>14796.0748236737</v>
      </c>
      <c r="S111" s="205" t="n">
        <v>12810.1707697811</v>
      </c>
      <c r="T111" s="205" t="n">
        <v>12952.9561347743</v>
      </c>
      <c r="U111" s="205" t="n">
        <v>12515.7430730479</v>
      </c>
      <c r="V111" s="205" t="n">
        <v>12961.8131015213</v>
      </c>
      <c r="W111" s="205" t="n">
        <v>13808.3739191827</v>
      </c>
      <c r="X111" s="205" t="n">
        <v>12578.3605735416</v>
      </c>
      <c r="Y111" s="205" t="n">
        <v>11812.9430812708</v>
      </c>
      <c r="Z111" s="205" t="n">
        <v>11707.0718917017</v>
      </c>
      <c r="AA111" s="205" t="n">
        <v>11127.7215662473</v>
      </c>
      <c r="AB111" s="205" t="n">
        <v>10626.6525919409</v>
      </c>
      <c r="AC111" s="206" t="n">
        <v>11455.0531009161</v>
      </c>
    </row>
    <row r="112" customFormat="false" ht="11.25" hidden="false" customHeight="false" outlineLevel="0" collapsed="false">
      <c r="A112" s="185" t="s">
        <v>182</v>
      </c>
      <c r="B112" s="136"/>
      <c r="C112" s="205" t="n">
        <v>6129.27191679049</v>
      </c>
      <c r="D112" s="205" t="n">
        <v>6491.51502760172</v>
      </c>
      <c r="E112" s="205" t="n">
        <v>9563.93793472445</v>
      </c>
      <c r="F112" s="207" t="n">
        <v>7394.90829303889</v>
      </c>
      <c r="G112" s="205" t="n">
        <v>11182.5537435571</v>
      </c>
      <c r="H112" s="205" t="n">
        <v>11313.639220616</v>
      </c>
      <c r="I112" s="205" t="n">
        <v>11051.4682664983</v>
      </c>
      <c r="J112" s="205" t="n">
        <v>16231.8297082039</v>
      </c>
      <c r="K112" s="205" t="n">
        <v>15250.5446623094</v>
      </c>
      <c r="L112" s="205" t="n">
        <v>17213.1147540984</v>
      </c>
      <c r="M112" s="205" t="n">
        <v>12244.2133512244</v>
      </c>
      <c r="N112" s="205" t="n">
        <v>13875.7489750867</v>
      </c>
      <c r="O112" s="205" t="n">
        <v>17452.6234137868</v>
      </c>
      <c r="P112" s="205" t="n">
        <v>15935.0571256765</v>
      </c>
      <c r="Q112" s="205" t="n">
        <v>18970.189701897</v>
      </c>
      <c r="R112" s="205" t="n">
        <v>15332.7200245324</v>
      </c>
      <c r="S112" s="205" t="n">
        <v>11581.9091210079</v>
      </c>
      <c r="T112" s="205" t="n">
        <v>12078.8302606484</v>
      </c>
      <c r="U112" s="205" t="n">
        <v>11335.0125944584</v>
      </c>
      <c r="V112" s="205" t="n">
        <v>11331.8845079168</v>
      </c>
      <c r="W112" s="205" t="n">
        <v>13716.4137490237</v>
      </c>
      <c r="X112" s="205" t="n">
        <v>11959.4147591557</v>
      </c>
      <c r="Y112" s="205" t="n">
        <v>11248.9476431051</v>
      </c>
      <c r="Z112" s="205" t="n">
        <v>11244.2059925432</v>
      </c>
      <c r="AA112" s="205" t="n">
        <v>10730.2695712843</v>
      </c>
      <c r="AB112" s="205" t="n">
        <v>10260.5657121312</v>
      </c>
      <c r="AC112" s="206" t="n">
        <v>11048.1169131878</v>
      </c>
    </row>
    <row r="113" customFormat="false" ht="12" hidden="false" customHeight="false" outlineLevel="0" collapsed="false">
      <c r="A113" s="185" t="s">
        <v>183</v>
      </c>
      <c r="C113" s="208" t="n">
        <v>6315.00742942051</v>
      </c>
      <c r="D113" s="208" t="n">
        <v>6695.97219382539</v>
      </c>
      <c r="E113" s="208" t="n">
        <v>10098.9834135902</v>
      </c>
      <c r="F113" s="209" t="n">
        <v>7703.32101227868</v>
      </c>
      <c r="G113" s="205" t="n">
        <v>11615.6022082693</v>
      </c>
      <c r="H113" s="205" t="n">
        <v>11785.0408548083</v>
      </c>
      <c r="I113" s="205" t="n">
        <v>11446.1635617303</v>
      </c>
      <c r="J113" s="205" t="n">
        <v>17050.6089503197</v>
      </c>
      <c r="K113" s="205" t="n">
        <v>15795.2069716776</v>
      </c>
      <c r="L113" s="205" t="n">
        <v>18306.0109289617</v>
      </c>
      <c r="M113" s="205" t="n">
        <v>13250.5870513251</v>
      </c>
      <c r="N113" s="205" t="n">
        <v>15452.5386313466</v>
      </c>
      <c r="O113" s="205" t="n">
        <v>20010.5091182535</v>
      </c>
      <c r="P113" s="205" t="n">
        <v>18039.6873120866</v>
      </c>
      <c r="Q113" s="205" t="n">
        <v>21981.3309244204</v>
      </c>
      <c r="R113" s="205" t="n">
        <v>17479.3008279669</v>
      </c>
      <c r="S113" s="205" t="n">
        <v>12263.6784496743</v>
      </c>
      <c r="T113" s="205" t="n">
        <v>12873.4901462174</v>
      </c>
      <c r="U113" s="205" t="n">
        <v>11964.7355163728</v>
      </c>
      <c r="V113" s="205" t="n">
        <v>11952.8096864328</v>
      </c>
      <c r="W113" s="205" t="n">
        <v>14952.6584478623</v>
      </c>
      <c r="X113" s="205" t="n">
        <v>12907.0536702902</v>
      </c>
      <c r="Y113" s="205" t="n">
        <v>12110.5389801438</v>
      </c>
      <c r="Z113" s="205" t="n">
        <v>12111.6027069417</v>
      </c>
      <c r="AA113" s="205" t="n">
        <v>11510.6726605014</v>
      </c>
      <c r="AB113" s="205" t="n">
        <v>10953.430744615</v>
      </c>
      <c r="AC113" s="206" t="n">
        <v>11880.4778193485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6"/>
    </row>
    <row r="123" customFormat="false" ht="12" hidden="false" customHeight="false" outlineLevel="0" collapsed="false">
      <c r="A123" s="186"/>
      <c r="B123" s="136"/>
      <c r="C123" s="208"/>
      <c r="D123" s="208"/>
      <c r="E123" s="208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8"/>
      <c r="X123" s="208"/>
      <c r="Y123" s="208"/>
      <c r="Z123" s="208"/>
      <c r="AA123" s="208"/>
      <c r="AB123" s="208"/>
      <c r="AC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2001-10-29T18:40:17Z</dcterms:modified>
  <cp:revision>0</cp:revision>
  <dc:subject/>
  <dc:title/>
</cp:coreProperties>
</file>