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<sst xmlns="http://schemas.openxmlformats.org/spreadsheetml/2006/main" count="407" uniqueCount="161">
  <si>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</si>
  <si>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</si>
  <si>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</si>
  <si>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</si>
  <si>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</si>
  <si>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</si>
  <si>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</si>
  <si>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</si>
  <si>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</si>
  <si>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</si>
  <si>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</si>
  <si>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</si>
  <si>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</si>
  <si>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</si>
  <si>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</si>
  <si>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</si>
  <si>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</si>
  <si>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</si>
  <si>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</si>
  <si>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</si>
  <si>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</si>
  <si>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</si>
  <si>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</si>
  <si>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</si>
  <si>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</si>
  <si>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</si>
  <si>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</si>
  <si>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</si>
  <si>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</si>
  <si>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</si>
  <si>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</si>
  <si>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</si>
  <si>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</si>
  <si>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</si>
  <si>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</si>
  <si>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</si>
  <si>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</si>
  <si>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</si>
  <si>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</si>
  <si>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</si>
  <si>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</si>
  <si>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</si>
  <si>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</si>
  <si>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</si>
  <si>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</si>
  <si>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</si>
  <si>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</si>
  <si>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</si>
  <si>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</si>
  <si>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</si>
  <si>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</si>
  <si>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</si>
  <si>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</si>
  <si>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</si>
  <si>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</si>
  <si>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</si>
  <si>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</si>
  <si>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</si>
  <si>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</si>
  <si>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</si>
  <si>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</si>
  <si>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</si>
  <si>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</si>
  <si>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</si>
  <si>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</si>
  <si>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</si>
  <si>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IF-CIG/WIC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</si>
  <si>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</si>
  <si>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</si>
  <si>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</si>
  <si>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</si>
  <si>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</si>
  <si>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</si>
  <si>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</si>
  <si>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</si>
  <si>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</si>
  <si>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</si>
  <si>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</si>
  <si>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</si>
  <si>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</si>
  <si>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</si>
  <si>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</si>
  <si>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</si>
  <si>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</si>
  <si>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</si>
  <si>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</si>
  <si>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</si>
  <si>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</si>
  <si>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</si>
  <si>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</si>
  <si>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</si>
  <si>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</si>
  <si>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</si>
  <si>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</si>
  <si>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</si>
  <si>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</si>
  <si>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</si>
  <si>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</si>
  <si>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</si>
  <si>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</si>
  <si>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</si>
  <si>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</si>
  <si>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</si>
  <si>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</si>
  <si>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</si>
  <si>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</si>
  <si>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</si>
  <si>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</si>
  <si>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</si>
  <si>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</si>
  <si>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</si>
  <si>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</si>
  <si>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</si>
  <si>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</si>
  <si>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</si>
  <si>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</si>
  <si>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</si>
  <si>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</si>
  <si>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</si>
  <si>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</si>
  <si>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</si>
  <si>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</si>
  <si>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</si>
  <si>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</si>
  <si>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</si>
  <si>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</si>
  <si>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</si>
  <si>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</si>
  <si>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West Power Prices -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</si>
  <si>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</si>
  <si>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</si>
  <si>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</si>
  <si>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</si>
  <si>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</si>
  <si>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</si>
  <si>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</si>
  <si>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</si>
  <si>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Cal 05-14</t>
  </si>
  <si>
    <t xml:space="preserve">COB</t>
  </si>
  <si>
    <t xml:space="preserve">ZP26</t>
  </si>
  <si>
    <t xml:space="preserve">Palo Verde</t>
  </si>
  <si>
    <t xml:space="preserve">Mead</t>
  </si>
  <si>
    <t xml:space="preserve">Price Change - Peak</t>
  </si>
  <si>
    <t xml:space="preserve">Peak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</si>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</sst>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[$-409]mmm\-yy"/>
    <numFmt numFmtId="168" formatCode="0"/>
    <numFmt numFmtId="169" formatCode="[$-409]m/d/yyyy"/>
    <numFmt numFmtId="170" formatCode="0.0000"/>
    <numFmt numFmtId="171" formatCode="0.0000_);[RED]\(0.0000\)"/>
    <numFmt numFmtId="172" formatCode="#,##0.0000_);[RED]\(#,##0.0000\)"/>
    <numFmt numFmtId="173" formatCode="\$#,##0.0000;[RED]&quot;-$&quot;#,##0.0000"/>
    <numFmt numFmtId="174" formatCode="#,##0"/>
    <numFmt numFmtId="175" formatCode="m/d/yyyy\ h:mm:ss"/>
    <numFmt numFmtId="176" formatCode="mmm\-dd\-yy"/>
    <numFmt numFmtId="177" formatCode="0.000"/>
    <numFmt numFmtId="178" formatCode="#,##0.00000000000000000000_);[RED]\(#,##0.00000000000000000000\)"/>
    <numFmt numFmtId="179" formatCode="mm\-dd\-yyyy"/>
    <numFmt numFmtId="180" formatCode="0.00"/>
    <numFmt numFmtId="181" formatCode="#,##0.00"/>
    <numFmt numFmtId="182" formatCode="_(\$* #,##0.00_);_(\$* \(#,##0.00\);_(\$* \-??_);_(@_)"/>
    <numFmt numFmtId="183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633960</xdr:colOff>
          <xdr:row>0</xdr:row>
          <xdr:rowOff>65880</xdr:rowOff>
        </xdr:from>
        <xdr:to>
          <xdr:col>17</xdr:col>
          <xdr:colOff>181800</xdr:colOff>
          <xdr:row>1</xdr:row>
          <xdr:rowOff>-95400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815040</xdr:colOff>
          <xdr:row>0</xdr:row>
          <xdr:rowOff>65880</xdr:rowOff>
        </xdr:from>
        <xdr:to>
          <xdr:col>17</xdr:col>
          <xdr:colOff>231840</xdr:colOff>
          <xdr:row>1</xdr:row>
          <xdr:rowOff>-95400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est%20Prices%20092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-0.0350000000000001</v>
          </cell>
        </row>
        <row r="28">
          <cell r="P28">
            <v>0</v>
          </cell>
        </row>
        <row r="28">
          <cell r="R28">
            <v>-0.08</v>
          </cell>
        </row>
        <row r="28">
          <cell r="V28">
            <v>0.249</v>
          </cell>
        </row>
        <row r="28">
          <cell r="AB28">
            <v>0.304285714285714</v>
          </cell>
        </row>
        <row r="28">
          <cell r="AH28">
            <v>0.421</v>
          </cell>
        </row>
        <row r="29">
          <cell r="M29">
            <v>-0.135</v>
          </cell>
        </row>
        <row r="29">
          <cell r="P29">
            <v>-0.0999999999999999</v>
          </cell>
        </row>
        <row r="29">
          <cell r="R29">
            <v>-0.105</v>
          </cell>
          <cell r="S29">
            <v>0</v>
          </cell>
        </row>
        <row r="29">
          <cell r="V29">
            <v>0.049</v>
          </cell>
          <cell r="W29">
            <v>0.015</v>
          </cell>
        </row>
        <row r="29">
          <cell r="Y29">
            <v>0.0506666666666667</v>
          </cell>
        </row>
        <row r="29">
          <cell r="AB29">
            <v>0.0542857142857143</v>
          </cell>
          <cell r="AC29">
            <v>0.015</v>
          </cell>
        </row>
        <row r="29">
          <cell r="AE29">
            <v>0.152142857142857</v>
          </cell>
        </row>
        <row r="29">
          <cell r="AH29">
            <v>0.221</v>
          </cell>
        </row>
        <row r="30">
          <cell r="M30">
            <v>-0.49</v>
          </cell>
        </row>
        <row r="30">
          <cell r="P30">
            <v>-0.5</v>
          </cell>
        </row>
        <row r="30">
          <cell r="R30">
            <v>-0.451</v>
          </cell>
          <cell r="S30">
            <v>-0.041</v>
          </cell>
        </row>
        <row r="30">
          <cell r="V30">
            <v>-0.026</v>
          </cell>
          <cell r="W30">
            <v>0.005</v>
          </cell>
        </row>
        <row r="30">
          <cell r="Y30">
            <v>0.00233333333333333</v>
          </cell>
        </row>
        <row r="30">
          <cell r="AB30">
            <v>0.00428571428571428</v>
          </cell>
          <cell r="AC30">
            <v>0.005</v>
          </cell>
        </row>
        <row r="30">
          <cell r="AE30">
            <v>0.0466666666666667</v>
          </cell>
        </row>
        <row r="30">
          <cell r="AH30">
            <v>0.125</v>
          </cell>
        </row>
        <row r="31">
          <cell r="M31">
            <v>-0.145</v>
          </cell>
        </row>
        <row r="31">
          <cell r="P31">
            <v>-0.0799999999999999</v>
          </cell>
        </row>
        <row r="31">
          <cell r="R31">
            <v>-0.125</v>
          </cell>
          <cell r="S31">
            <v>-0.015</v>
          </cell>
        </row>
        <row r="31">
          <cell r="V31">
            <v>0.031</v>
          </cell>
          <cell r="W31">
            <v>0</v>
          </cell>
        </row>
        <row r="31">
          <cell r="Y31">
            <v>0.044</v>
          </cell>
        </row>
        <row r="31">
          <cell r="AB31">
            <v>0.135</v>
          </cell>
          <cell r="AC31">
            <v>0.015</v>
          </cell>
        </row>
        <row r="31">
          <cell r="AE31">
            <v>0.222142857142857</v>
          </cell>
        </row>
        <row r="31">
          <cell r="AH31">
            <v>0.126</v>
          </cell>
        </row>
        <row r="33">
          <cell r="M33">
            <v>-0.615</v>
          </cell>
        </row>
        <row r="33">
          <cell r="P33">
            <v>-0.55</v>
          </cell>
        </row>
        <row r="33">
          <cell r="R33">
            <v>-0.52</v>
          </cell>
          <cell r="S33">
            <v>0.04</v>
          </cell>
        </row>
        <row r="33">
          <cell r="V33">
            <v>-0.26</v>
          </cell>
          <cell r="W33">
            <v>0</v>
          </cell>
        </row>
        <row r="33">
          <cell r="Y33">
            <v>-0.224</v>
          </cell>
        </row>
        <row r="33">
          <cell r="AB33">
            <v>-0.379285714285714</v>
          </cell>
          <cell r="AC33">
            <v>-0.01</v>
          </cell>
        </row>
        <row r="33">
          <cell r="AE33">
            <v>-0.349642857142857</v>
          </cell>
        </row>
        <row r="33">
          <cell r="AH33">
            <v>-0.2</v>
          </cell>
        </row>
        <row r="34">
          <cell r="M34">
            <v>-0.235</v>
          </cell>
        </row>
        <row r="34">
          <cell r="P34">
            <v>-0.22</v>
          </cell>
        </row>
        <row r="34">
          <cell r="R34">
            <v>-0.205</v>
          </cell>
          <cell r="S34">
            <v>0</v>
          </cell>
        </row>
        <row r="34">
          <cell r="V34">
            <v>-0.167</v>
          </cell>
          <cell r="W34">
            <v>-0.00599999999999998</v>
          </cell>
        </row>
        <row r="34">
          <cell r="Y34">
            <v>-0.151666666666667</v>
          </cell>
        </row>
        <row r="34">
          <cell r="AB34">
            <v>-0.125</v>
          </cell>
          <cell r="AC34">
            <v>0</v>
          </cell>
        </row>
        <row r="34">
          <cell r="AE34">
            <v>-0.1225</v>
          </cell>
        </row>
        <row r="34">
          <cell r="AH34">
            <v>-0.125</v>
          </cell>
        </row>
        <row r="35">
          <cell r="M35">
            <v>-0.175</v>
          </cell>
        </row>
        <row r="35">
          <cell r="P35">
            <v>-0.15</v>
          </cell>
        </row>
        <row r="35">
          <cell r="R35">
            <v>-0.14</v>
          </cell>
          <cell r="S35">
            <v>-0.005</v>
          </cell>
        </row>
        <row r="35">
          <cell r="V35">
            <v>-0.126</v>
          </cell>
          <cell r="W35">
            <v>0.002</v>
          </cell>
        </row>
        <row r="35">
          <cell r="Y35">
            <v>-0.122666666666667</v>
          </cell>
        </row>
        <row r="35">
          <cell r="AB35">
            <v>-0.09</v>
          </cell>
          <cell r="AC35">
            <v>0</v>
          </cell>
        </row>
        <row r="35">
          <cell r="AE35">
            <v>-0.09</v>
          </cell>
        </row>
        <row r="35">
          <cell r="AH35">
            <v>-0.11</v>
          </cell>
        </row>
        <row r="36">
          <cell r="M36">
            <v>-0.135</v>
          </cell>
        </row>
        <row r="36">
          <cell r="P36">
            <v>-0.13</v>
          </cell>
        </row>
        <row r="36">
          <cell r="R36">
            <v>-0.13</v>
          </cell>
          <cell r="S36">
            <v>0</v>
          </cell>
        </row>
        <row r="36">
          <cell r="V36">
            <v>-0.13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-0.135</v>
          </cell>
          <cell r="AC36">
            <v>0</v>
          </cell>
        </row>
        <row r="36">
          <cell r="AE36">
            <v>-0.145</v>
          </cell>
        </row>
        <row r="36">
          <cell r="AH36">
            <v>-0.14</v>
          </cell>
        </row>
        <row r="39">
          <cell r="M39">
            <v>-0.715</v>
          </cell>
        </row>
        <row r="39">
          <cell r="P39">
            <v>-0.74</v>
          </cell>
        </row>
        <row r="39">
          <cell r="R39">
            <v>-0.67</v>
          </cell>
          <cell r="S39">
            <v>0.0199999999999999</v>
          </cell>
        </row>
        <row r="39">
          <cell r="V39">
            <v>-0.36</v>
          </cell>
          <cell r="W39">
            <v>0.003</v>
          </cell>
        </row>
        <row r="39">
          <cell r="Y39">
            <v>-0.322</v>
          </cell>
        </row>
        <row r="39">
          <cell r="AB39">
            <v>-0.575</v>
          </cell>
          <cell r="AC39">
            <v>0</v>
          </cell>
        </row>
        <row r="39">
          <cell r="AE39">
            <v>-0.55</v>
          </cell>
        </row>
        <row r="39">
          <cell r="AH39">
            <v>-0.265</v>
          </cell>
        </row>
        <row r="40">
          <cell r="M40">
            <v>-0.645</v>
          </cell>
        </row>
        <row r="40">
          <cell r="P40">
            <v>-0.76</v>
          </cell>
        </row>
        <row r="40">
          <cell r="R40">
            <v>-0.11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-0.645</v>
          </cell>
        </row>
        <row r="41">
          <cell r="P41">
            <v>-0.78</v>
          </cell>
        </row>
        <row r="41">
          <cell r="R41">
            <v>-0.5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-0.566</v>
          </cell>
        </row>
        <row r="42">
          <cell r="P42">
            <v>-0.583</v>
          </cell>
        </row>
        <row r="42">
          <cell r="R42">
            <v>-0.38353504785292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-0.905</v>
          </cell>
        </row>
        <row r="43">
          <cell r="P43">
            <v>-0.88</v>
          </cell>
        </row>
        <row r="43">
          <cell r="R43">
            <v>-0.825</v>
          </cell>
          <cell r="S43">
            <v>0.02</v>
          </cell>
        </row>
        <row r="43">
          <cell r="V43">
            <v>-0.43</v>
          </cell>
          <cell r="W43">
            <v>0.003</v>
          </cell>
        </row>
        <row r="43">
          <cell r="Y43">
            <v>-0.392</v>
          </cell>
        </row>
        <row r="43">
          <cell r="AB43">
            <v>-0.7</v>
          </cell>
          <cell r="AC43">
            <v>0</v>
          </cell>
        </row>
        <row r="43">
          <cell r="AE43">
            <v>-0.675</v>
          </cell>
        </row>
        <row r="43">
          <cell r="AH43">
            <v>-0.345</v>
          </cell>
        </row>
        <row r="49">
          <cell r="L49">
            <v>1.945</v>
          </cell>
        </row>
        <row r="49">
          <cell r="O49">
            <v>1.94</v>
          </cell>
        </row>
        <row r="49">
          <cell r="R49">
            <v>1.925</v>
          </cell>
        </row>
        <row r="49">
          <cell r="V49">
            <v>2.7276</v>
          </cell>
        </row>
        <row r="49">
          <cell r="AB49">
            <v>2.90871428571429</v>
          </cell>
        </row>
        <row r="49">
          <cell r="AH49">
            <v>3.2934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20" min="19" style="2" width="9.85"/>
    <col collapsed="false" customWidth="true" hidden="true" outlineLevel="0" max="21" min="21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false" outlineLevel="0" collapsed="false">
      <c r="R7" s="5"/>
      <c r="S7" s="4"/>
      <c r="T7" s="6" t="s">
        <v>1</v>
      </c>
    </row>
    <row r="8" customFormat="false" ht="13.5" hidden="false" customHeight="false" outlineLevel="0" collapsed="false"/>
    <row r="9" customFormat="false" ht="13.5" hidden="false" customHeight="true" outlineLevel="0" collapsed="false"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customFormat="false" ht="14.25" hidden="false" customHeight="true" outlineLevel="0" collapsed="false">
      <c r="C10" s="7" t="n">
        <f aca="false">CurveFetch!E2</f>
        <v>37160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customFormat="false" ht="12.75" hidden="false" customHeight="false" outlineLevel="0" collapsed="false">
      <c r="C11" s="8"/>
      <c r="D11" s="9"/>
      <c r="E11" s="9"/>
      <c r="F11" s="9"/>
      <c r="G11" s="9"/>
      <c r="H11" s="9"/>
      <c r="I11" s="9"/>
      <c r="J11" s="9"/>
      <c r="K11" s="10" t="s">
        <v>3</v>
      </c>
      <c r="L11" s="10" t="s">
        <v>4</v>
      </c>
      <c r="M11" s="10" t="s">
        <v>4</v>
      </c>
      <c r="N11" s="11" t="s">
        <v>5</v>
      </c>
      <c r="O11" s="10" t="s">
        <v>6</v>
      </c>
      <c r="P11" s="10" t="s">
        <v>6</v>
      </c>
      <c r="Q11" s="11" t="s">
        <v>5</v>
      </c>
      <c r="R11" s="10" t="s">
        <v>7</v>
      </c>
      <c r="S11" s="11" t="s">
        <v>5</v>
      </c>
      <c r="T11" s="10" t="s">
        <v>8</v>
      </c>
      <c r="U11" s="11" t="s">
        <v>5</v>
      </c>
      <c r="V11" s="10" t="s">
        <v>9</v>
      </c>
      <c r="W11" s="11" t="s">
        <v>5</v>
      </c>
      <c r="X11" s="10" t="s">
        <v>10</v>
      </c>
      <c r="Y11" s="11" t="s">
        <v>5</v>
      </c>
      <c r="Z11" s="10" t="s">
        <v>11</v>
      </c>
      <c r="AA11" s="11" t="s">
        <v>5</v>
      </c>
      <c r="AB11" s="10" t="s">
        <v>12</v>
      </c>
      <c r="AC11" s="11" t="s">
        <v>5</v>
      </c>
      <c r="AD11" s="10" t="s">
        <v>13</v>
      </c>
      <c r="AE11" s="11" t="s">
        <v>5</v>
      </c>
      <c r="AF11" s="10" t="s">
        <v>8</v>
      </c>
      <c r="AG11" s="11" t="s">
        <v>5</v>
      </c>
      <c r="AH11" s="10" t="s">
        <v>14</v>
      </c>
      <c r="AI11" s="11" t="s">
        <v>5</v>
      </c>
    </row>
    <row r="12" customFormat="false" ht="14.25" hidden="false" customHeight="true" outlineLevel="0" collapsed="false">
      <c r="C12" s="12"/>
      <c r="D12" s="13"/>
      <c r="E12" s="13"/>
      <c r="F12" s="13"/>
      <c r="G12" s="13"/>
      <c r="H12" s="13"/>
      <c r="I12" s="13"/>
      <c r="J12" s="13"/>
      <c r="K12" s="14" t="s">
        <v>15</v>
      </c>
      <c r="L12" s="14" t="s">
        <v>16</v>
      </c>
      <c r="M12" s="14" t="s">
        <v>17</v>
      </c>
      <c r="N12" s="15"/>
      <c r="O12" s="14" t="s">
        <v>16</v>
      </c>
      <c r="P12" s="14" t="s">
        <v>17</v>
      </c>
      <c r="Q12" s="15"/>
      <c r="R12" s="14" t="n">
        <f aca="false">R25</f>
        <v>37165</v>
      </c>
      <c r="S12" s="15"/>
      <c r="T12" s="16" t="n">
        <v>2001</v>
      </c>
      <c r="U12" s="15"/>
      <c r="V12" s="14" t="s">
        <v>18</v>
      </c>
      <c r="W12" s="15"/>
      <c r="X12" s="16" t="n">
        <v>2002</v>
      </c>
      <c r="Y12" s="15"/>
      <c r="Z12" s="16" t="n">
        <v>2002</v>
      </c>
      <c r="AA12" s="15"/>
      <c r="AB12" s="14" t="s">
        <v>19</v>
      </c>
      <c r="AC12" s="15"/>
      <c r="AD12" s="16" t="n">
        <v>2002</v>
      </c>
      <c r="AE12" s="15"/>
      <c r="AF12" s="16" t="n">
        <v>2002</v>
      </c>
      <c r="AG12" s="15"/>
      <c r="AH12" s="14" t="s">
        <v>20</v>
      </c>
      <c r="AI12" s="15"/>
    </row>
    <row r="13" customFormat="false" ht="14.25" hidden="false" customHeight="true" outlineLevel="0" collapsed="false"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customFormat="false" ht="12" hidden="true" customHeight="true" outlineLevel="0" collapsed="false">
      <c r="A14" s="17"/>
      <c r="B14" s="17"/>
      <c r="C14" s="18"/>
      <c r="D14" s="19"/>
      <c r="E14" s="19"/>
      <c r="F14" s="20" t="s">
        <v>22</v>
      </c>
      <c r="G14" s="20" t="s">
        <v>23</v>
      </c>
      <c r="H14" s="20" t="s">
        <v>24</v>
      </c>
      <c r="I14" s="19"/>
      <c r="J14" s="19"/>
      <c r="K14" s="21"/>
      <c r="L14" s="21"/>
      <c r="M14" s="21"/>
      <c r="N14" s="22"/>
      <c r="O14" s="23"/>
      <c r="P14" s="21"/>
      <c r="Q14" s="22"/>
      <c r="R14" s="21"/>
      <c r="S14" s="22"/>
      <c r="T14" s="23"/>
      <c r="U14" s="22"/>
      <c r="V14" s="21"/>
      <c r="W14" s="22"/>
      <c r="X14" s="23"/>
      <c r="Y14" s="22"/>
      <c r="Z14" s="23"/>
      <c r="AA14" s="22"/>
      <c r="AB14" s="21"/>
      <c r="AC14" s="22"/>
      <c r="AD14" s="23"/>
      <c r="AE14" s="22"/>
      <c r="AF14" s="21"/>
      <c r="AG14" s="22"/>
      <c r="AH14" s="21"/>
      <c r="AI14" s="22"/>
      <c r="AJ14" s="24"/>
      <c r="AK14" s="25"/>
      <c r="AL14" s="25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true" customHeight="false" outlineLevel="0" collapsed="false">
      <c r="C15" s="26"/>
      <c r="D15" s="27"/>
      <c r="E15" s="28" t="s">
        <v>25</v>
      </c>
      <c r="F15" s="29" t="s">
        <v>26</v>
      </c>
      <c r="G15" s="29" t="n">
        <v>13</v>
      </c>
      <c r="H15" s="29" t="s">
        <v>27</v>
      </c>
      <c r="I15" s="27"/>
      <c r="J15" s="27"/>
      <c r="K15" s="30" t="n">
        <f aca="false">CurveFetch!E2</f>
        <v>37160</v>
      </c>
      <c r="L15" s="31"/>
      <c r="M15" s="31"/>
      <c r="N15" s="32"/>
      <c r="O15" s="33"/>
      <c r="P15" s="31"/>
      <c r="Q15" s="32"/>
      <c r="R15" s="31"/>
      <c r="S15" s="32"/>
      <c r="T15" s="33"/>
      <c r="U15" s="32"/>
      <c r="V15" s="31"/>
      <c r="W15" s="32"/>
      <c r="X15" s="33"/>
      <c r="Y15" s="32"/>
      <c r="Z15" s="33"/>
      <c r="AA15" s="32"/>
      <c r="AB15" s="31"/>
      <c r="AC15" s="32"/>
      <c r="AD15" s="33"/>
      <c r="AE15" s="32"/>
      <c r="AF15" s="31"/>
      <c r="AG15" s="32"/>
      <c r="AH15" s="31"/>
      <c r="AI15" s="32"/>
    </row>
    <row r="16" customFormat="false" ht="12.75" hidden="true" customHeight="false" outlineLevel="0" collapsed="false">
      <c r="C16" s="26"/>
      <c r="D16" s="27"/>
      <c r="E16" s="28"/>
      <c r="F16" s="29"/>
      <c r="G16" s="29"/>
      <c r="H16" s="29"/>
      <c r="I16" s="27"/>
      <c r="J16" s="27"/>
      <c r="K16" s="31"/>
      <c r="L16" s="31"/>
      <c r="M16" s="31"/>
      <c r="N16" s="32"/>
      <c r="O16" s="33"/>
      <c r="P16" s="31"/>
      <c r="Q16" s="32"/>
      <c r="R16" s="31"/>
      <c r="S16" s="32"/>
      <c r="T16" s="33"/>
      <c r="U16" s="32"/>
      <c r="V16" s="31"/>
      <c r="W16" s="32"/>
      <c r="X16" s="33"/>
      <c r="Y16" s="32"/>
      <c r="Z16" s="33"/>
      <c r="AA16" s="32"/>
      <c r="AB16" s="31"/>
      <c r="AC16" s="32"/>
      <c r="AD16" s="33"/>
      <c r="AE16" s="32"/>
      <c r="AF16" s="31"/>
      <c r="AG16" s="32"/>
      <c r="AH16" s="31"/>
      <c r="AI16" s="32"/>
    </row>
    <row r="17" customFormat="false" ht="12.75" hidden="true" customHeight="false" outlineLevel="0" collapsed="false">
      <c r="C17" s="26"/>
      <c r="D17" s="27"/>
      <c r="E17" s="28"/>
      <c r="F17" s="29"/>
      <c r="G17" s="29"/>
      <c r="H17" s="29"/>
      <c r="I17" s="27"/>
      <c r="J17" s="27"/>
      <c r="K17" s="31"/>
      <c r="L17" s="31"/>
      <c r="M17" s="31"/>
      <c r="N17" s="32"/>
      <c r="O17" s="33"/>
      <c r="P17" s="31"/>
      <c r="Q17" s="32"/>
      <c r="R17" s="31"/>
      <c r="S17" s="32"/>
      <c r="T17" s="33"/>
      <c r="U17" s="32"/>
      <c r="V17" s="31"/>
      <c r="W17" s="32"/>
      <c r="X17" s="33"/>
      <c r="Y17" s="32"/>
      <c r="Z17" s="33"/>
      <c r="AA17" s="32"/>
      <c r="AB17" s="31"/>
      <c r="AC17" s="32"/>
      <c r="AD17" s="33"/>
      <c r="AE17" s="32"/>
      <c r="AF17" s="31"/>
      <c r="AG17" s="32"/>
      <c r="AH17" s="31"/>
      <c r="AI17" s="32"/>
    </row>
    <row r="18" customFormat="false" ht="13.5" hidden="true" customHeight="true" outlineLevel="0" collapsed="false">
      <c r="C18" s="26"/>
      <c r="D18" s="27"/>
      <c r="E18" s="28"/>
      <c r="F18" s="29"/>
      <c r="G18" s="29"/>
      <c r="H18" s="29"/>
      <c r="I18" s="27"/>
      <c r="J18" s="27"/>
      <c r="K18" s="31"/>
      <c r="L18" s="31"/>
      <c r="M18" s="31"/>
      <c r="N18" s="32"/>
      <c r="O18" s="33"/>
      <c r="P18" s="31"/>
      <c r="Q18" s="32"/>
      <c r="R18" s="31"/>
      <c r="S18" s="32"/>
      <c r="T18" s="33"/>
      <c r="U18" s="32"/>
      <c r="V18" s="31"/>
      <c r="W18" s="32"/>
      <c r="X18" s="33"/>
      <c r="Y18" s="32"/>
      <c r="Z18" s="33"/>
      <c r="AA18" s="32"/>
      <c r="AB18" s="31"/>
      <c r="AC18" s="32"/>
      <c r="AD18" s="33"/>
      <c r="AE18" s="32"/>
      <c r="AF18" s="31"/>
      <c r="AG18" s="32"/>
      <c r="AH18" s="31"/>
      <c r="AI18" s="32"/>
    </row>
    <row r="19" customFormat="false" ht="13.5" hidden="true" customHeight="true" outlineLevel="0" collapsed="false">
      <c r="C19" s="26"/>
      <c r="D19" s="27"/>
      <c r="E19" s="28"/>
      <c r="F19" s="29"/>
      <c r="G19" s="29"/>
      <c r="H19" s="29"/>
      <c r="I19" s="27"/>
      <c r="J19" s="27"/>
      <c r="K19" s="31"/>
      <c r="L19" s="31"/>
      <c r="M19" s="31"/>
      <c r="N19" s="32"/>
      <c r="O19" s="33"/>
      <c r="P19" s="31"/>
      <c r="Q19" s="32"/>
      <c r="R19" s="31"/>
      <c r="S19" s="32"/>
      <c r="T19" s="33"/>
      <c r="U19" s="32"/>
      <c r="V19" s="31"/>
      <c r="W19" s="32"/>
      <c r="X19" s="33"/>
      <c r="Y19" s="32"/>
      <c r="Z19" s="33"/>
      <c r="AA19" s="32"/>
      <c r="AB19" s="31"/>
      <c r="AC19" s="32"/>
      <c r="AD19" s="33"/>
      <c r="AE19" s="32"/>
      <c r="AF19" s="31"/>
      <c r="AG19" s="32"/>
      <c r="AH19" s="31"/>
      <c r="AI19" s="32"/>
    </row>
    <row r="20" customFormat="false" ht="12.75" hidden="true" customHeight="false" outlineLevel="0" collapsed="false">
      <c r="C20" s="26"/>
      <c r="D20" s="27"/>
      <c r="E20" s="28"/>
      <c r="F20" s="29"/>
      <c r="G20" s="29"/>
      <c r="H20" s="29"/>
      <c r="I20" s="27"/>
      <c r="J20" s="27"/>
      <c r="K20" s="31"/>
      <c r="L20" s="31"/>
      <c r="M20" s="31"/>
      <c r="N20" s="32"/>
      <c r="O20" s="33"/>
      <c r="P20" s="31"/>
      <c r="Q20" s="32"/>
      <c r="R20" s="31"/>
      <c r="S20" s="32"/>
      <c r="T20" s="33"/>
      <c r="U20" s="32"/>
      <c r="V20" s="31"/>
      <c r="W20" s="32"/>
      <c r="X20" s="33"/>
      <c r="Y20" s="32"/>
      <c r="Z20" s="33"/>
      <c r="AA20" s="32"/>
      <c r="AB20" s="31"/>
      <c r="AC20" s="32"/>
      <c r="AD20" s="33"/>
      <c r="AE20" s="32"/>
      <c r="AF20" s="33"/>
      <c r="AG20" s="32"/>
      <c r="AH20" s="31"/>
      <c r="AI20" s="32"/>
    </row>
    <row r="21" customFormat="false" ht="12.75" hidden="true" customHeight="false" outlineLevel="0" collapsed="false">
      <c r="C21" s="26" t="s">
        <v>28</v>
      </c>
      <c r="D21" s="27"/>
      <c r="E21" s="28" t="s">
        <v>29</v>
      </c>
      <c r="F21" s="29" t="s">
        <v>30</v>
      </c>
      <c r="G21" s="29" t="n">
        <v>4</v>
      </c>
      <c r="H21" s="29" t="s">
        <v>31</v>
      </c>
      <c r="I21" s="27"/>
      <c r="J21" s="27"/>
      <c r="K21" s="31"/>
      <c r="L21" s="31"/>
      <c r="M21" s="31"/>
      <c r="N21" s="32"/>
      <c r="O21" s="33"/>
      <c r="P21" s="31"/>
      <c r="Q21" s="32"/>
      <c r="R21" s="31"/>
      <c r="S21" s="32"/>
      <c r="T21" s="33"/>
      <c r="U21" s="32"/>
      <c r="V21" s="31"/>
      <c r="W21" s="32"/>
      <c r="X21" s="33"/>
      <c r="Y21" s="32"/>
      <c r="Z21" s="33"/>
      <c r="AA21" s="32"/>
      <c r="AB21" s="31"/>
      <c r="AC21" s="32"/>
      <c r="AD21" s="33"/>
      <c r="AE21" s="32"/>
      <c r="AF21" s="33"/>
      <c r="AG21" s="32"/>
      <c r="AH21" s="31"/>
      <c r="AI21" s="32"/>
    </row>
    <row r="22" customFormat="false" ht="12.75" hidden="true" customHeight="false" outlineLevel="0" collapsed="false">
      <c r="C22" s="26"/>
      <c r="D22" s="27"/>
      <c r="E22" s="27"/>
      <c r="F22" s="27"/>
      <c r="G22" s="27"/>
      <c r="H22" s="27"/>
      <c r="I22" s="27"/>
      <c r="J22" s="34" t="s">
        <v>29</v>
      </c>
      <c r="K22" s="35"/>
      <c r="L22" s="36"/>
      <c r="M22" s="36"/>
      <c r="N22" s="37"/>
      <c r="O22" s="38"/>
      <c r="P22" s="36" t="n">
        <f aca="false">P25=$F$24</f>
        <v>1</v>
      </c>
      <c r="Q22" s="37"/>
      <c r="R22" s="36" t="n">
        <f aca="false">MONTH(R25)=$F$24</f>
        <v>0</v>
      </c>
      <c r="S22" s="37"/>
      <c r="T22" s="36" t="n">
        <f aca="false">MONTH(T25)=$F$24</f>
        <v>0</v>
      </c>
      <c r="U22" s="37"/>
      <c r="V22" s="36" t="n">
        <f aca="false">MONTH(V25)=$F$24</f>
        <v>0</v>
      </c>
      <c r="W22" s="37"/>
      <c r="X22" s="36" t="n">
        <f aca="false">MONTH(X25)=$F$24</f>
        <v>0</v>
      </c>
      <c r="Y22" s="37"/>
      <c r="Z22" s="36" t="n">
        <f aca="false">MONTH(Z25)=$F$24</f>
        <v>0</v>
      </c>
      <c r="AA22" s="37"/>
      <c r="AB22" s="36" t="n">
        <f aca="false">MONTH(AB25)=$F$24</f>
        <v>0</v>
      </c>
      <c r="AC22" s="37"/>
      <c r="AD22" s="36" t="n">
        <f aca="false">MONTH(AD25)=$F$24</f>
        <v>0</v>
      </c>
      <c r="AE22" s="37"/>
      <c r="AF22" s="36" t="n">
        <f aca="false">MONTH(AF25)=$F$24</f>
        <v>0</v>
      </c>
      <c r="AG22" s="37"/>
      <c r="AH22" s="36" t="n">
        <f aca="false">MONTH(AH25)=$F$24</f>
        <v>0</v>
      </c>
      <c r="AI22" s="37"/>
    </row>
    <row r="23" customFormat="false" ht="12.75" hidden="true" customHeight="false" outlineLevel="0" collapsed="false">
      <c r="C23" s="26"/>
      <c r="D23" s="27"/>
      <c r="E23" s="39" t="s">
        <v>32</v>
      </c>
      <c r="F23" s="40" t="s">
        <v>33</v>
      </c>
      <c r="G23" s="41" t="e">
        <f aca="true">MATCH(F23,INDIRECT(CONCATENATE($F$21,"!",$G$21,":",$G$21)),0)</f>
        <v>#REF!</v>
      </c>
      <c r="H23" s="27"/>
      <c r="I23" s="27"/>
      <c r="J23" s="27"/>
      <c r="K23" s="31"/>
      <c r="L23" s="42"/>
      <c r="M23" s="42"/>
      <c r="N23" s="43"/>
      <c r="O23" s="44"/>
      <c r="P23" s="42" t="e">
        <f aca="true">IF(P$22,MATCH(EOMONTH(P25,0),INDIRECT(CONCATENATE($F$21,"!",$H$21,":",$H$21)),0),MATCH(P25,INDIRECT(CONCATENATE($F$15,"!",$H$15,":",$H$15)),0))</f>
        <v>#REF!</v>
      </c>
      <c r="Q23" s="43"/>
      <c r="R23" s="42" t="e">
        <f aca="true">IF(R$22,MATCH(EOMONTH(R25,0),INDIRECT(CONCATENATE($F$21,"!",$H$21,":",$H$21)),0),MATCH(R25,INDIRECT(CONCATENATE($F$15,"!",$H$15,":",$H$15)),0))</f>
        <v>#REF!</v>
      </c>
      <c r="S23" s="43"/>
      <c r="T23" s="42" t="e">
        <f aca="true">IF(T$22,MATCH(EOMONTH(T25,0),INDIRECT(CONCATENATE($F$21,"!",$H$21,":",$H$21)),0),MATCH(T25,INDIRECT(CONCATENATE($F$15,"!",$H$15,":",$H$15)),0))</f>
        <v>#REF!</v>
      </c>
      <c r="U23" s="43"/>
      <c r="V23" s="42" t="e">
        <f aca="true">IF(V$22,MATCH(EOMONTH(V25,0),INDIRECT(CONCATENATE($F$21,"!",$H$21,":",$H$21)),0),MATCH(V25,INDIRECT(CONCATENATE($F$15,"!",$H$15,":",$H$15)),0))</f>
        <v>#REF!</v>
      </c>
      <c r="W23" s="43"/>
      <c r="X23" s="42" t="e">
        <f aca="true">IF(X$22,MATCH(EOMONTH(X25,0),INDIRECT(CONCATENATE($F$21,"!",$H$21,":",$H$21)),0),MATCH(X25,INDIRECT(CONCATENATE($F$15,"!",$H$15,":",$H$15)),0))</f>
        <v>#REF!</v>
      </c>
      <c r="Y23" s="43"/>
      <c r="Z23" s="42" t="e">
        <f aca="true">IF(Z$22,MATCH(EOMONTH(Z25,0),INDIRECT(CONCATENATE($F$21,"!",$H$21,":",$H$21)),0),MATCH(Z25,INDIRECT(CONCATENATE($F$15,"!",$H$15,":",$H$15)),0))</f>
        <v>#REF!</v>
      </c>
      <c r="AA23" s="43"/>
      <c r="AB23" s="42" t="e">
        <f aca="true">IF(AB$22,MATCH(EOMONTH(AB25,0),INDIRECT(CONCATENATE($F$21,"!",$H$21,":",$H$21)),0),MATCH(AB25,INDIRECT(CONCATENATE($F$15,"!",$H$15,":",$H$15)),0))</f>
        <v>#REF!</v>
      </c>
      <c r="AC23" s="43"/>
      <c r="AD23" s="42" t="e">
        <f aca="true">IF(AD$22,MATCH(EOMONTH(AD25,0),INDIRECT(CONCATENATE($F$21,"!",$H$21,":",$H$21)),0),MATCH(AD25,INDIRECT(CONCATENATE($F$15,"!",$H$15,":",$H$15)),0))</f>
        <v>#REF!</v>
      </c>
      <c r="AE23" s="43"/>
      <c r="AF23" s="42" t="e">
        <f aca="true">IF(AF$22,MATCH(EOMONTH(AF25,0),INDIRECT(CONCATENATE($F$21,"!",$H$21,":",$H$21)),0),MATCH(AF25,INDIRECT(CONCATENATE($F$15,"!",$H$15,":",$H$15)),0))</f>
        <v>#REF!</v>
      </c>
      <c r="AG23" s="43"/>
      <c r="AH23" s="42" t="e">
        <f aca="true">IF(AH$22,MATCH(EOMONTH(AH25,0),INDIRECT(CONCATENATE($F$21,"!",$H$21,":",$H$21)),0),MATCH(AH25,INDIRECT(CONCATENATE($F$15,"!",$H$15,":",$H$15)),0))</f>
        <v>#REF!</v>
      </c>
      <c r="AI23" s="43"/>
    </row>
    <row r="24" customFormat="false" ht="12.75" hidden="true" customHeight="false" outlineLevel="0" collapsed="false">
      <c r="C24" s="26"/>
      <c r="D24" s="27"/>
      <c r="E24" s="39" t="s">
        <v>34</v>
      </c>
      <c r="F24" s="45" t="n">
        <v>37135</v>
      </c>
      <c r="G24" s="27"/>
      <c r="H24" s="27"/>
      <c r="I24" s="27"/>
      <c r="J24" s="27"/>
      <c r="K24" s="31"/>
      <c r="L24" s="42"/>
      <c r="M24" s="42"/>
      <c r="N24" s="43"/>
      <c r="O24" s="44"/>
      <c r="P24" s="42" t="e">
        <f aca="true">IF(P$22,MATCH(EOMONTH(P26,0),INDIRECT(CONCATENATE($F$21,"!",$H$21,":",$H$21)),0),MATCH(P26,INDIRECT(CONCATENATE($F$15,"!",$H$15,":",$H$15)),0))</f>
        <v>#REF!</v>
      </c>
      <c r="Q24" s="43"/>
      <c r="R24" s="42" t="e">
        <f aca="true">IF(R$22,MATCH(EOMONTH(R26,0),INDIRECT(CONCATENATE($F$21,"!",$H$21,":",$H$21)),0),MATCH(R26,INDIRECT(CONCATENATE($F$15,"!",$H$15,":",$H$15)),0))</f>
        <v>#REF!</v>
      </c>
      <c r="S24" s="43"/>
      <c r="T24" s="42" t="e">
        <f aca="true">IF(T$22,MATCH(EOMONTH(T26,0),INDIRECT(CONCATENATE($F$21,"!",$H$21,":",$H$21)),0),MATCH(T26,INDIRECT(CONCATENATE($F$15,"!",$H$15,":",$H$15)),0))</f>
        <v>#REF!</v>
      </c>
      <c r="U24" s="43"/>
      <c r="V24" s="42" t="e">
        <f aca="true">IF(V$22,MATCH(EOMONTH(V26,0),INDIRECT(CONCATENATE($F$21,"!",$H$21,":",$H$21)),0),MATCH(V26,INDIRECT(CONCATENATE($F$15,"!",$H$15,":",$H$15)),0))</f>
        <v>#REF!</v>
      </c>
      <c r="W24" s="43"/>
      <c r="X24" s="42" t="e">
        <f aca="true">IF(X$22,MATCH(EOMONTH(X26,0),INDIRECT(CONCATENATE($F$21,"!",$H$21,":",$H$21)),0),MATCH(X26,INDIRECT(CONCATENATE($F$15,"!",$H$15,":",$H$15)),0))</f>
        <v>#REF!</v>
      </c>
      <c r="Y24" s="43"/>
      <c r="Z24" s="42" t="e">
        <f aca="true">IF(Z$22,MATCH(EOMONTH(Z26,0),INDIRECT(CONCATENATE($F$21,"!",$H$21,":",$H$21)),0),MATCH(Z26,INDIRECT(CONCATENATE($F$15,"!",$H$15,":",$H$15)),0))</f>
        <v>#REF!</v>
      </c>
      <c r="AA24" s="43"/>
      <c r="AB24" s="42" t="e">
        <f aca="true">IF(AB$22,MATCH(EOMONTH(AB26,0),INDIRECT(CONCATENATE($F$21,"!",$H$21,":",$H$21)),0),MATCH(AB26,INDIRECT(CONCATENATE($F$15,"!",$H$15,":",$H$15)),0))</f>
        <v>#REF!</v>
      </c>
      <c r="AC24" s="43"/>
      <c r="AD24" s="42" t="e">
        <f aca="true">IF(AD$22,MATCH(EOMONTH(AD26,0),INDIRECT(CONCATENATE($F$21,"!",$H$21,":",$H$21)),0),MATCH(AD26,INDIRECT(CONCATENATE($F$15,"!",$H$15,":",$H$15)),0))</f>
        <v>#REF!</v>
      </c>
      <c r="AE24" s="43"/>
      <c r="AF24" s="42" t="e">
        <f aca="true">IF(AF$22,MATCH(EOMONTH(AF26,0),INDIRECT(CONCATENATE($F$21,"!",$H$21,":",$H$21)),0),MATCH(AF26,INDIRECT(CONCATENATE($F$15,"!",$H$15,":",$H$15)),0))</f>
        <v>#REF!</v>
      </c>
      <c r="AG24" s="43"/>
      <c r="AH24" s="42" t="e">
        <f aca="true">IF(AH$22,MATCH(EOMONTH(AH26,0),INDIRECT(CONCATENATE($F$21,"!",$H$21,":",$H$21)),0),MATCH(AH26,INDIRECT(CONCATENATE($F$15,"!",$H$15,":",$H$15)),0))</f>
        <v>#REF!</v>
      </c>
      <c r="AI24" s="43"/>
    </row>
    <row r="25" customFormat="false" ht="12.75" hidden="true" customHeight="false" outlineLevel="0" collapsed="false">
      <c r="C25" s="26"/>
      <c r="D25" s="27"/>
      <c r="E25" s="27"/>
      <c r="F25" s="45" t="n">
        <v>37164</v>
      </c>
      <c r="G25" s="27"/>
      <c r="H25" s="27"/>
      <c r="I25" s="27"/>
      <c r="J25" s="46" t="s">
        <v>35</v>
      </c>
      <c r="K25" s="47"/>
      <c r="L25" s="48"/>
      <c r="M25" s="49"/>
      <c r="N25" s="50"/>
      <c r="O25" s="51"/>
      <c r="P25" s="49" t="n">
        <f aca="false">F24</f>
        <v>37135</v>
      </c>
      <c r="Q25" s="50"/>
      <c r="R25" s="48" t="n">
        <v>37165</v>
      </c>
      <c r="S25" s="50"/>
      <c r="T25" s="51" t="n">
        <v>37165</v>
      </c>
      <c r="U25" s="50"/>
      <c r="V25" s="48" t="n">
        <v>37196</v>
      </c>
      <c r="W25" s="50"/>
      <c r="X25" s="51" t="n">
        <v>37257</v>
      </c>
      <c r="Y25" s="50"/>
      <c r="Z25" s="51" t="n">
        <v>37347</v>
      </c>
      <c r="AA25" s="50"/>
      <c r="AB25" s="52" t="n">
        <v>37347</v>
      </c>
      <c r="AC25" s="50"/>
      <c r="AD25" s="51" t="n">
        <v>37438</v>
      </c>
      <c r="AE25" s="50"/>
      <c r="AF25" s="51" t="n">
        <v>37530</v>
      </c>
      <c r="AG25" s="50"/>
      <c r="AH25" s="52" t="n">
        <v>37561</v>
      </c>
      <c r="AI25" s="50"/>
    </row>
    <row r="26" customFormat="false" ht="12.75" hidden="true" customHeight="false" outlineLevel="0" collapsed="false">
      <c r="C26" s="26"/>
      <c r="D26" s="27"/>
      <c r="E26" s="27"/>
      <c r="F26" s="27"/>
      <c r="G26" s="27"/>
      <c r="H26" s="27"/>
      <c r="I26" s="27"/>
      <c r="J26" s="53" t="s">
        <v>36</v>
      </c>
      <c r="K26" s="54"/>
      <c r="L26" s="55"/>
      <c r="M26" s="56"/>
      <c r="N26" s="57"/>
      <c r="O26" s="58"/>
      <c r="P26" s="56" t="n">
        <f aca="false">P25</f>
        <v>37135</v>
      </c>
      <c r="Q26" s="57"/>
      <c r="R26" s="55" t="n">
        <f aca="false">R25</f>
        <v>37165</v>
      </c>
      <c r="S26" s="57"/>
      <c r="T26" s="58" t="n">
        <v>37226</v>
      </c>
      <c r="U26" s="57"/>
      <c r="V26" s="55" t="n">
        <v>37316</v>
      </c>
      <c r="W26" s="57"/>
      <c r="X26" s="58" t="n">
        <v>37316</v>
      </c>
      <c r="Y26" s="57"/>
      <c r="Z26" s="58" t="n">
        <v>37408</v>
      </c>
      <c r="AA26" s="57"/>
      <c r="AB26" s="59" t="n">
        <v>37530</v>
      </c>
      <c r="AC26" s="57"/>
      <c r="AD26" s="58" t="n">
        <v>37500</v>
      </c>
      <c r="AE26" s="57"/>
      <c r="AF26" s="58" t="n">
        <v>37591</v>
      </c>
      <c r="AG26" s="57"/>
      <c r="AH26" s="59" t="n">
        <v>37681</v>
      </c>
      <c r="AI26" s="57"/>
    </row>
    <row r="27" customFormat="false" ht="12.75" hidden="true" customHeight="false" outlineLevel="0" collapsed="false">
      <c r="C27" s="60" t="s">
        <v>37</v>
      </c>
      <c r="D27" s="61"/>
      <c r="E27" s="62" t="s">
        <v>38</v>
      </c>
      <c r="F27" s="62" t="s">
        <v>25</v>
      </c>
      <c r="G27" s="62"/>
      <c r="H27" s="62"/>
      <c r="I27" s="63"/>
      <c r="J27" s="61"/>
      <c r="K27" s="64"/>
      <c r="L27" s="64"/>
      <c r="M27" s="64"/>
      <c r="N27" s="65"/>
      <c r="O27" s="66"/>
      <c r="P27" s="64"/>
      <c r="Q27" s="65"/>
      <c r="R27" s="64"/>
      <c r="S27" s="65"/>
      <c r="T27" s="66"/>
      <c r="U27" s="65"/>
      <c r="V27" s="64"/>
      <c r="W27" s="65"/>
      <c r="X27" s="66"/>
      <c r="Y27" s="65"/>
      <c r="Z27" s="66"/>
      <c r="AA27" s="65"/>
      <c r="AB27" s="64"/>
      <c r="AC27" s="65"/>
      <c r="AD27" s="66"/>
      <c r="AE27" s="65"/>
      <c r="AF27" s="66"/>
      <c r="AG27" s="65"/>
      <c r="AH27" s="64"/>
      <c r="AI27" s="65"/>
      <c r="AJ27" s="67" t="s">
        <v>39</v>
      </c>
      <c r="AL27" s="67" t="s">
        <v>40</v>
      </c>
    </row>
    <row r="28" customFormat="false" ht="12.75" hidden="false" customHeight="false" outlineLevel="0" collapsed="false">
      <c r="C28" s="68" t="s">
        <v>41</v>
      </c>
      <c r="D28" s="61"/>
      <c r="E28" s="69" t="s">
        <v>41</v>
      </c>
      <c r="F28" s="69" t="s">
        <v>41</v>
      </c>
      <c r="G28" s="69"/>
      <c r="H28" s="69"/>
      <c r="I28" s="69"/>
      <c r="J28" s="61"/>
      <c r="K28" s="70" t="n">
        <f aca="false">LOOKUP($K$15,CurveFetch!$D$8:$D$1000,CurveFetch!$F$8:$F$1000)</f>
        <v>0</v>
      </c>
      <c r="L28" s="71" t="n">
        <f aca="false">LOOKUP($K$15+1,CurveFetch!D$8:D$1000,CurveFetch!F$8:F$1000)</f>
        <v>1.955</v>
      </c>
      <c r="M28" s="71" t="n">
        <f aca="false">L28-$L$49</f>
        <v>0.0650000000000002</v>
      </c>
      <c r="N28" s="72" t="n">
        <f aca="false">M28-'[3]Gas Average Basis'!M28</f>
        <v>0.1</v>
      </c>
      <c r="O28" s="71" t="n">
        <f aca="false">LOOKUP($K$15+2,CurveFetch!$D$8:$D$1000,CurveFetch!$F$8:$F$1000)</f>
        <v>1.98</v>
      </c>
      <c r="P28" s="71" t="e">
        <f aca="true">IF(P$22,AveragePrices($F$21,P$23,P$24,$AJ28)-INDIRECT(ADDRESS(P$23,$G$23,,,$F$21)),AveragePrices($F$15,P$23,P$24,$AL28))</f>
        <v>#VALUE!</v>
      </c>
      <c r="Q28" s="72" t="e">
        <f aca="false">P28-'[3]Gas Average Basis'!P28</f>
        <v>#VALUE!</v>
      </c>
      <c r="R28" s="71" t="e">
        <f aca="false">IF(R$22,AveragePrices($F$21,R$23,R$24,$AJ28),AveragePrices($F$15,R$23,R$24,$AL28))</f>
        <v>#VALUE!</v>
      </c>
      <c r="S28" s="72" t="e">
        <f aca="false">R28-'[3]Gas Average Basis'!R28</f>
        <v>#VALUE!</v>
      </c>
      <c r="T28" s="71" t="e">
        <f aca="false">IF(T$22,AveragePrices($F$21,T$23,T$24,$AJ28),AveragePrices($F$15,T$23,T$24,$AL28))</f>
        <v>#VALUE!</v>
      </c>
      <c r="U28" s="72" t="n">
        <v>-0.043</v>
      </c>
      <c r="V28" s="71" t="e">
        <f aca="false">IF(V$22,AveragePrices($F$21,V$23,V$24,$AJ28),AveragePrices($F$15,V$23,V$24,$AL28))</f>
        <v>#VALUE!</v>
      </c>
      <c r="W28" s="72" t="e">
        <f aca="false">V28-'[3]Gas Average Basis'!V28</f>
        <v>#VALUE!</v>
      </c>
      <c r="X28" s="71" t="e">
        <f aca="false">IF(X$22,AveragePrices($F$21,X$23,X$24,$AJ28),AveragePrices($F$15,X$23,X$24,$AL28))</f>
        <v>#VALUE!</v>
      </c>
      <c r="Y28" s="72" t="n">
        <v>-0.0483</v>
      </c>
      <c r="Z28" s="71" t="e">
        <f aca="false">IF(Z$22,AveragePrices($F$21,Z$23,Z$24,$AJ28),AveragePrices($F$15,Z$23,Z$24,$AL28))</f>
        <v>#VALUE!</v>
      </c>
      <c r="AA28" s="72" t="n">
        <v>-0.01</v>
      </c>
      <c r="AB28" s="71" t="e">
        <f aca="false">IF(AB$22,AveragePrices($F$21,AB$23,AB$24,$AJ28),AveragePrices($F$15,AB$23,AB$24,$AL28))</f>
        <v>#VALUE!</v>
      </c>
      <c r="AC28" s="72" t="e">
        <f aca="false">AB28-'[3]Gas Average Basis'!AB28</f>
        <v>#VALUE!</v>
      </c>
      <c r="AD28" s="71" t="e">
        <f aca="false">IF(AD$22,AveragePrices($F$21,AD$23,AD$24,$AJ28),AveragePrices($F$15,AD$23,AD$24,$AL28))</f>
        <v>#VALUE!</v>
      </c>
      <c r="AE28" s="72" t="n">
        <v>-0.045</v>
      </c>
      <c r="AF28" s="71" t="e">
        <f aca="false">IF(AF$22,AveragePrices($F$21,AF$23,AF$24,$AJ28),AveragePrices($F$15,AF$23,AF$24,$AL28))</f>
        <v>#VALUE!</v>
      </c>
      <c r="AG28" s="72" t="n">
        <v>-0.03</v>
      </c>
      <c r="AH28" s="71" t="e">
        <f aca="false">IF(AH$22,AveragePrices($F$21,AH$23,AH$24,$AJ28),AveragePrices($F$15,AH$23,AH$24,$AL28))</f>
        <v>#VALUE!</v>
      </c>
      <c r="AI28" s="73" t="e">
        <f aca="false">AH28-'[3]Gas Average Basis'!AH28</f>
        <v>#VALUE!</v>
      </c>
      <c r="AJ28" s="74" t="e">
        <f aca="true">IF(E28="","",MATCH(E28,INDIRECT(CONCATENATE($F$21,"!",$G$21,":",$G$21)),0))</f>
        <v>#REF!</v>
      </c>
      <c r="AL28" s="74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8" t="s">
        <v>42</v>
      </c>
      <c r="D29" s="61"/>
      <c r="E29" s="69" t="s">
        <v>42</v>
      </c>
      <c r="F29" s="69" t="s">
        <v>42</v>
      </c>
      <c r="G29" s="69"/>
      <c r="H29" s="69"/>
      <c r="I29" s="69"/>
      <c r="J29" s="61"/>
      <c r="K29" s="70" t="n">
        <f aca="false">LOOKUP($K$15,CurveFetch!$D$8:$D$1000,CurveFetch!$Q$8:$Q$1000)</f>
        <v>0</v>
      </c>
      <c r="L29" s="71" t="n">
        <f aca="false">LOOKUP($K$15+1,CurveFetch!D$8:D$1000,CurveFetch!Q$8:Q$1000)</f>
        <v>1.8</v>
      </c>
      <c r="M29" s="71" t="n">
        <f aca="false">L29-$L$49</f>
        <v>-0.0899999999999999</v>
      </c>
      <c r="N29" s="72" t="n">
        <f aca="false">M29-'[3]Gas Average Basis'!M29</f>
        <v>0.0450000000000002</v>
      </c>
      <c r="O29" s="71" t="n">
        <f aca="false">LOOKUP($K$15+2,CurveFetch!$D$8:$D$1000,CurveFetch!$Q$8:$Q$1000)</f>
        <v>1.86</v>
      </c>
      <c r="P29" s="71" t="e">
        <f aca="true">IF(P$22,AveragePrices($F$21,P$23,P$24,$AJ29)-INDIRECT(ADDRESS(P$23,$G$23,,,$F$21)),AveragePrices($F$15,P$23,P$24,$AL29))</f>
        <v>#VALUE!</v>
      </c>
      <c r="Q29" s="72" t="e">
        <f aca="false">P29-'[3]Gas Average Basis'!P29</f>
        <v>#VALUE!</v>
      </c>
      <c r="R29" s="71" t="e">
        <f aca="false">IF(R$22,AveragePrices($F$21,R$23,R$24,$AJ29),AveragePrices($F$15,R$23,R$24,$AL29))</f>
        <v>#VALUE!</v>
      </c>
      <c r="S29" s="72" t="e">
        <f aca="false">R29-'[3]Gas Average Basis'!R29</f>
        <v>#VALUE!</v>
      </c>
      <c r="T29" s="71" t="e">
        <f aca="false">IF(T$22,AveragePrices($F$21,T$23,T$24,$AJ29),AveragePrices($F$15,T$23,T$24,$AL29))</f>
        <v>#VALUE!</v>
      </c>
      <c r="U29" s="72" t="e">
        <f aca="false">T29-'[3]Gas Average Basis'!S29</f>
        <v>#VALUE!</v>
      </c>
      <c r="V29" s="71" t="e">
        <f aca="false">IF(V$22,AveragePrices($F$21,V$23,V$24,$AJ29),AveragePrices($F$15,V$23,V$24,$AL29))</f>
        <v>#VALUE!</v>
      </c>
      <c r="W29" s="72" t="e">
        <f aca="false">V29-'[3]Gas Average Basis'!V29</f>
        <v>#VALUE!</v>
      </c>
      <c r="X29" s="71" t="e">
        <f aca="false">IF(X$22,AveragePrices($F$21,X$23,X$24,$AJ29),AveragePrices($F$15,X$23,X$24,$AL29))</f>
        <v>#VALUE!</v>
      </c>
      <c r="Y29" s="72" t="e">
        <f aca="false">X29-'[3]Gas Average Basis'!W29</f>
        <v>#VALUE!</v>
      </c>
      <c r="Z29" s="71" t="e">
        <f aca="false">IF(Z$22,AveragePrices($F$21,Z$23,Z$24,$AJ29),AveragePrices($F$15,Z$23,Z$24,$AL29))</f>
        <v>#VALUE!</v>
      </c>
      <c r="AA29" s="72" t="e">
        <f aca="false">Z29-'[3]Gas Average Basis'!Y29</f>
        <v>#VALUE!</v>
      </c>
      <c r="AB29" s="71" t="e">
        <f aca="false">IF(AB$22,AveragePrices($F$21,AB$23,AB$24,$AJ29),AveragePrices($F$15,AB$23,AB$24,$AL29))</f>
        <v>#VALUE!</v>
      </c>
      <c r="AC29" s="72" t="e">
        <f aca="false">AB29-'[3]Gas Average Basis'!AB29</f>
        <v>#VALUE!</v>
      </c>
      <c r="AD29" s="71" t="e">
        <f aca="false">IF(AD$22,AveragePrices($F$21,AD$23,AD$24,$AJ29),AveragePrices($F$15,AD$23,AD$24,$AL29))</f>
        <v>#VALUE!</v>
      </c>
      <c r="AE29" s="72" t="e">
        <f aca="false">AD29-'[3]Gas Average Basis'!AC29</f>
        <v>#VALUE!</v>
      </c>
      <c r="AF29" s="71" t="e">
        <f aca="false">IF(AF$22,AveragePrices($F$21,AF$23,AF$24,$AJ29),AveragePrices($F$15,AF$23,AF$24,$AL29))</f>
        <v>#VALUE!</v>
      </c>
      <c r="AG29" s="72" t="e">
        <f aca="false">AF29-'[3]Gas Average Basis'!AE29</f>
        <v>#VALUE!</v>
      </c>
      <c r="AH29" s="71" t="e">
        <f aca="false">IF(AH$22,AveragePrices($F$21,AH$23,AH$24,$AJ29),AveragePrices($F$15,AH$23,AH$24,$AL29))</f>
        <v>#VALUE!</v>
      </c>
      <c r="AI29" s="73" t="e">
        <f aca="false">AH29-'[3]Gas Average Basis'!AH29</f>
        <v>#VALUE!</v>
      </c>
      <c r="AJ29" s="75" t="e">
        <f aca="true">IF(E29="","",MATCH(E29,INDIRECT(CONCATENATE($F$21,"!",$G$21,":",$G$21)),0))</f>
        <v>#REF!</v>
      </c>
      <c r="AL29" s="75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8" t="s">
        <v>43</v>
      </c>
      <c r="D30" s="61"/>
      <c r="E30" s="69" t="s">
        <v>43</v>
      </c>
      <c r="F30" s="69" t="s">
        <v>43</v>
      </c>
      <c r="G30" s="69"/>
      <c r="H30" s="69"/>
      <c r="I30" s="69"/>
      <c r="J30" s="61"/>
      <c r="K30" s="70" t="n">
        <f aca="false">LOOKUP($K$15,CurveFetch!$D$8:$D$1000,CurveFetch!$G$8:$G$1000)</f>
        <v>0</v>
      </c>
      <c r="L30" s="71" t="n">
        <f aca="false">LOOKUP($K$15+1,CurveFetch!D$8:D$1000,CurveFetch!G$8:G$1000)</f>
        <v>1.53</v>
      </c>
      <c r="M30" s="71" t="n">
        <f aca="false">L30-$L$49</f>
        <v>-0.36</v>
      </c>
      <c r="N30" s="72" t="n">
        <f aca="false">M30-'[3]Gas Average Basis'!M30</f>
        <v>0.13</v>
      </c>
      <c r="O30" s="71" t="n">
        <f aca="false">LOOKUP($K$15+2,CurveFetch!$D$8:$D$1000,CurveFetch!$G$8:$G$1000)</f>
        <v>1.53</v>
      </c>
      <c r="P30" s="71" t="e">
        <f aca="true">IF(P$22,AveragePrices($F$21,P$23,P$24,$AJ30)-INDIRECT(ADDRESS(P$23,$G$23,,,$F$21)),AveragePrices($F$15,P$23,P$24,$AL30))</f>
        <v>#VALUE!</v>
      </c>
      <c r="Q30" s="72" t="e">
        <f aca="false">P30-'[3]Gas Average Basis'!P30</f>
        <v>#VALUE!</v>
      </c>
      <c r="R30" s="71" t="e">
        <f aca="false">IF(R$22,AveragePrices($F$21,R$23,R$24,$AJ30),AveragePrices($F$15,R$23,R$24,$AL30))</f>
        <v>#VALUE!</v>
      </c>
      <c r="S30" s="72" t="e">
        <f aca="false">R30-'[3]Gas Average Basis'!R30</f>
        <v>#VALUE!</v>
      </c>
      <c r="T30" s="71" t="e">
        <f aca="false">IF(T$22,AveragePrices($F$21,T$23,T$24,$AJ30),AveragePrices($F$15,T$23,T$24,$AL30))</f>
        <v>#VALUE!</v>
      </c>
      <c r="U30" s="72" t="e">
        <f aca="false">T30-'[3]Gas Average Basis'!S30</f>
        <v>#VALUE!</v>
      </c>
      <c r="V30" s="71" t="e">
        <f aca="false">IF(V$22,AveragePrices($F$21,V$23,V$24,$AJ30),AveragePrices($F$15,V$23,V$24,$AL30))</f>
        <v>#VALUE!</v>
      </c>
      <c r="W30" s="72" t="e">
        <f aca="false">V30-'[3]Gas Average Basis'!V30</f>
        <v>#VALUE!</v>
      </c>
      <c r="X30" s="71" t="e">
        <f aca="false">IF(X$22,AveragePrices($F$21,X$23,X$24,$AJ30),AveragePrices($F$15,X$23,X$24,$AL30))</f>
        <v>#VALUE!</v>
      </c>
      <c r="Y30" s="72" t="e">
        <f aca="false">X30-'[3]Gas Average Basis'!W30</f>
        <v>#VALUE!</v>
      </c>
      <c r="Z30" s="71" t="e">
        <f aca="false">IF(Z$22,AveragePrices($F$21,Z$23,Z$24,$AJ30),AveragePrices($F$15,Z$23,Z$24,$AL30))</f>
        <v>#VALUE!</v>
      </c>
      <c r="AA30" s="72" t="e">
        <f aca="false">Z30-'[3]Gas Average Basis'!Y30</f>
        <v>#VALUE!</v>
      </c>
      <c r="AB30" s="71" t="e">
        <f aca="false">IF(AB$22,AveragePrices($F$21,AB$23,AB$24,$AJ30),AveragePrices($F$15,AB$23,AB$24,$AL30))</f>
        <v>#VALUE!</v>
      </c>
      <c r="AC30" s="72" t="e">
        <f aca="false">AB30-'[3]Gas Average Basis'!AB30</f>
        <v>#VALUE!</v>
      </c>
      <c r="AD30" s="71" t="e">
        <f aca="false">IF(AD$22,AveragePrices($F$21,AD$23,AD$24,$AJ30),AveragePrices($F$15,AD$23,AD$24,$AL30))</f>
        <v>#VALUE!</v>
      </c>
      <c r="AE30" s="72" t="e">
        <f aca="false">AD30-'[3]Gas Average Basis'!AC30</f>
        <v>#VALUE!</v>
      </c>
      <c r="AF30" s="71" t="e">
        <f aca="false">IF(AF$22,AveragePrices($F$21,AF$23,AF$24,$AJ30),AveragePrices($F$15,AF$23,AF$24,$AL30))</f>
        <v>#VALUE!</v>
      </c>
      <c r="AG30" s="72" t="e">
        <f aca="false">AF30-'[3]Gas Average Basis'!AE30</f>
        <v>#VALUE!</v>
      </c>
      <c r="AH30" s="71" t="e">
        <f aca="false">IF(AH$22,AveragePrices($F$21,AH$23,AH$24,$AJ30),AveragePrices($F$15,AH$23,AH$24,$AL30))</f>
        <v>#VALUE!</v>
      </c>
      <c r="AI30" s="73" t="e">
        <f aca="false">AH30-'[3]Gas Average Basis'!AH30</f>
        <v>#VALUE!</v>
      </c>
      <c r="AJ30" s="75" t="e">
        <f aca="true">IF(E30="","",MATCH(E30,INDIRECT(CONCATENATE($F$21,"!",$G$21,":",$G$21)),0))</f>
        <v>#REF!</v>
      </c>
      <c r="AL30" s="75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8" t="s">
        <v>44</v>
      </c>
      <c r="D31" s="61"/>
      <c r="E31" s="69" t="s">
        <v>44</v>
      </c>
      <c r="F31" s="69" t="s">
        <v>44</v>
      </c>
      <c r="G31" s="69"/>
      <c r="H31" s="69"/>
      <c r="I31" s="69"/>
      <c r="J31" s="61"/>
      <c r="K31" s="70" t="n">
        <f aca="false">LOOKUP($K$15,CurveFetch!$D$8:$D$1000,CurveFetch!$H$8:$H$1000)</f>
        <v>0</v>
      </c>
      <c r="L31" s="71" t="n">
        <f aca="false">LOOKUP($K$15+1,CurveFetch!D$8:D$1000,CurveFetch!H$8:H$1000)</f>
        <v>1.77</v>
      </c>
      <c r="M31" s="71" t="n">
        <f aca="false">L31-$L$49</f>
        <v>-0.12</v>
      </c>
      <c r="N31" s="72" t="n">
        <f aca="false">M31-'[3]Gas Average Basis'!M31</f>
        <v>0.0250000000000001</v>
      </c>
      <c r="O31" s="71" t="n">
        <f aca="false">LOOKUP($K$15+2,CurveFetch!$D$8:$D$1000,CurveFetch!$H$8:$H$1000)</f>
        <v>1.81</v>
      </c>
      <c r="P31" s="71" t="e">
        <f aca="true">IF(P$22,AveragePrices($F$21,P$23,P$24,$AJ31)-INDIRECT(ADDRESS(P$23,$G$23,,,$F$21)),AveragePrices($F$15,P$23,P$24,$AL31))</f>
        <v>#VALUE!</v>
      </c>
      <c r="Q31" s="72" t="e">
        <f aca="false">P31-'[3]Gas Average Basis'!P31</f>
        <v>#VALUE!</v>
      </c>
      <c r="R31" s="71" t="e">
        <f aca="false">IF(R$22,AveragePrices($F$21,R$23,R$24,$AJ31),AveragePrices($F$15,R$23,R$24,$AL31))</f>
        <v>#VALUE!</v>
      </c>
      <c r="S31" s="72" t="e">
        <f aca="false">R31-'[3]Gas Average Basis'!R31</f>
        <v>#VALUE!</v>
      </c>
      <c r="T31" s="71" t="e">
        <f aca="false">IF(T$22,AveragePrices($F$21,T$23,T$24,$AJ31),AveragePrices($F$15,T$23,T$24,$AL31))</f>
        <v>#VALUE!</v>
      </c>
      <c r="U31" s="72" t="e">
        <f aca="false">T31-'[3]Gas Average Basis'!S31</f>
        <v>#VALUE!</v>
      </c>
      <c r="V31" s="71" t="e">
        <f aca="false">IF(V$22,AveragePrices($F$21,V$23,V$24,$AJ31),AveragePrices($F$15,V$23,V$24,$AL31))</f>
        <v>#VALUE!</v>
      </c>
      <c r="W31" s="72" t="e">
        <f aca="false">V31-'[3]Gas Average Basis'!V31</f>
        <v>#VALUE!</v>
      </c>
      <c r="X31" s="71" t="e">
        <f aca="false">IF(X$22,AveragePrices($F$21,X$23,X$24,$AJ31),AveragePrices($F$15,X$23,X$24,$AL31))</f>
        <v>#VALUE!</v>
      </c>
      <c r="Y31" s="72" t="e">
        <f aca="false">X31-'[3]Gas Average Basis'!W31</f>
        <v>#VALUE!</v>
      </c>
      <c r="Z31" s="71" t="e">
        <f aca="false">IF(Z$22,AveragePrices($F$21,Z$23,Z$24,$AJ31),AveragePrices($F$15,Z$23,Z$24,$AL31))</f>
        <v>#VALUE!</v>
      </c>
      <c r="AA31" s="72" t="e">
        <f aca="false">Z31-'[3]Gas Average Basis'!Y31</f>
        <v>#VALUE!</v>
      </c>
      <c r="AB31" s="71" t="e">
        <f aca="false">IF(AB$22,AveragePrices($F$21,AB$23,AB$24,$AJ31),AveragePrices($F$15,AB$23,AB$24,$AL31))</f>
        <v>#VALUE!</v>
      </c>
      <c r="AC31" s="72" t="e">
        <f aca="false">AB31-'[3]Gas Average Basis'!AB31</f>
        <v>#VALUE!</v>
      </c>
      <c r="AD31" s="71" t="e">
        <f aca="false">IF(AD$22,AveragePrices($F$21,AD$23,AD$24,$AJ31),AveragePrices($F$15,AD$23,AD$24,$AL31))</f>
        <v>#VALUE!</v>
      </c>
      <c r="AE31" s="72" t="e">
        <f aca="false">AD31-'[3]Gas Average Basis'!AC31</f>
        <v>#VALUE!</v>
      </c>
      <c r="AF31" s="71" t="e">
        <f aca="false">IF(AF$22,AveragePrices($F$21,AF$23,AF$24,$AJ31),AveragePrices($F$15,AF$23,AF$24,$AL31))</f>
        <v>#VALUE!</v>
      </c>
      <c r="AG31" s="72" t="e">
        <f aca="false">AF31-'[3]Gas Average Basis'!AE31</f>
        <v>#VALUE!</v>
      </c>
      <c r="AH31" s="71" t="e">
        <f aca="false">IF(AH$22,AveragePrices($F$21,AH$23,AH$24,$AJ31),AveragePrices($F$15,AH$23,AH$24,$AL31))</f>
        <v>#VALUE!</v>
      </c>
      <c r="AI31" s="73" t="e">
        <f aca="false">AH31-'[3]Gas Average Basis'!AH31</f>
        <v>#VALUE!</v>
      </c>
      <c r="AJ31" s="75" t="e">
        <f aca="true">IF(E31="","",MATCH(E31,INDIRECT(CONCATENATE($F$21,"!",$G$21,":",$G$21)),0))</f>
        <v>#REF!</v>
      </c>
      <c r="AL31" s="75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6" t="s">
        <v>45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5"/>
      <c r="AL32" s="75"/>
    </row>
    <row r="33" customFormat="false" ht="12.75" hidden="false" customHeight="false" outlineLevel="0" collapsed="false">
      <c r="C33" s="68" t="s">
        <v>46</v>
      </c>
      <c r="D33" s="61"/>
      <c r="E33" s="69" t="s">
        <v>47</v>
      </c>
      <c r="F33" s="69" t="s">
        <v>47</v>
      </c>
      <c r="G33" s="69"/>
      <c r="H33" s="69"/>
      <c r="I33" s="69"/>
      <c r="J33" s="61"/>
      <c r="K33" s="70" t="n">
        <f aca="false">LOOKUP($K$15,CurveFetch!$D$8:$D$1000,CurveFetch!$K$8:$K$1000)</f>
        <v>0</v>
      </c>
      <c r="L33" s="71" t="n">
        <f aca="false">LOOKUP($K$15+1,CurveFetch!D$8:D$1000,CurveFetch!K$8:K$1000)</f>
        <v>1.37</v>
      </c>
      <c r="M33" s="71" t="n">
        <f aca="false">L33-$L$49</f>
        <v>-0.52</v>
      </c>
      <c r="N33" s="72" t="n">
        <f aca="false">M33-'[3]Gas Average Basis'!M33</f>
        <v>0.0950000000000002</v>
      </c>
      <c r="O33" s="71" t="n">
        <f aca="false">LOOKUP($K$15+2,CurveFetch!$D$8:$D$1000,CurveFetch!$K$8:$K$1000)</f>
        <v>1.41</v>
      </c>
      <c r="P33" s="71" t="e">
        <f aca="true">IF(P$22,AveragePrices($F$21,P$23,P$24,$AJ33)-INDIRECT(ADDRESS(P$23,$G$23,,,$F$21)),AveragePrices($F$15,P$23,P$24,$AL33))</f>
        <v>#VALUE!</v>
      </c>
      <c r="Q33" s="72" t="e">
        <f aca="false">P33-'[3]Gas Average Basis'!P33</f>
        <v>#VALUE!</v>
      </c>
      <c r="R33" s="71" t="e">
        <f aca="false">IF(R$22,AveragePrices($F$21,R$23,R$24,$AJ33),AveragePrices($F$15,R$23,R$24,$AL33))</f>
        <v>#VALUE!</v>
      </c>
      <c r="S33" s="72" t="e">
        <f aca="false">R33-'[3]Gas Average Basis'!R33</f>
        <v>#VALUE!</v>
      </c>
      <c r="T33" s="71" t="e">
        <f aca="false">IF(T$22,AveragePrices($F$21,T$23,T$24,$AJ33),AveragePrices($F$15,T$23,T$24,$AL33))</f>
        <v>#VALUE!</v>
      </c>
      <c r="U33" s="72" t="e">
        <f aca="false">T33-'[3]Gas Average Basis'!S33</f>
        <v>#VALUE!</v>
      </c>
      <c r="V33" s="71" t="e">
        <f aca="false">IF(V$22,AveragePrices($F$21,V$23,V$24,$AJ33),AveragePrices($F$15,V$23,V$24,$AL33))</f>
        <v>#VALUE!</v>
      </c>
      <c r="W33" s="72" t="e">
        <f aca="false">V33-'[3]Gas Average Basis'!V33</f>
        <v>#VALUE!</v>
      </c>
      <c r="X33" s="71" t="e">
        <f aca="false">IF(X$22,AveragePrices($F$21,X$23,X$24,$AJ33),AveragePrices($F$15,X$23,X$24,$AL33))</f>
        <v>#VALUE!</v>
      </c>
      <c r="Y33" s="72" t="e">
        <f aca="false">X33-'[3]Gas Average Basis'!W33</f>
        <v>#VALUE!</v>
      </c>
      <c r="Z33" s="71" t="e">
        <f aca="false">IF(Z$22,AveragePrices($F$21,Z$23,Z$24,$AJ33),AveragePrices($F$15,Z$23,Z$24,$AL33))</f>
        <v>#VALUE!</v>
      </c>
      <c r="AA33" s="72" t="e">
        <f aca="false">Z33-'[3]Gas Average Basis'!Y33</f>
        <v>#VALUE!</v>
      </c>
      <c r="AB33" s="71" t="e">
        <f aca="false">IF(AB$22,AveragePrices($F$21,AB$23,AB$24,$AJ33),AveragePrices($F$15,AB$23,AB$24,$AL33))</f>
        <v>#VALUE!</v>
      </c>
      <c r="AC33" s="72" t="e">
        <f aca="false">AB33-'[3]Gas Average Basis'!AB33</f>
        <v>#VALUE!</v>
      </c>
      <c r="AD33" s="71" t="e">
        <f aca="false">IF(AD$22,AveragePrices($F$21,AD$23,AD$24,$AJ33),AveragePrices($F$15,AD$23,AD$24,$AL33))</f>
        <v>#VALUE!</v>
      </c>
      <c r="AE33" s="72" t="e">
        <f aca="false">AD33-'[3]Gas Average Basis'!AC33</f>
        <v>#VALUE!</v>
      </c>
      <c r="AF33" s="71" t="e">
        <f aca="false">IF(AF$22,AveragePrices($F$21,AF$23,AF$24,$AJ33),AveragePrices($F$15,AF$23,AF$24,$AL33))</f>
        <v>#VALUE!</v>
      </c>
      <c r="AG33" s="72" t="e">
        <f aca="false">AF33-'[3]Gas Average Basis'!AE33</f>
        <v>#VALUE!</v>
      </c>
      <c r="AH33" s="71" t="e">
        <f aca="false">IF(AH$22,AveragePrices($F$21,AH$23,AH$24,$AJ33),AveragePrices($F$15,AH$23,AH$24,$AL33))</f>
        <v>#VALUE!</v>
      </c>
      <c r="AI33" s="73" t="e">
        <f aca="false">AH33-'[3]Gas Average Basis'!AH33</f>
        <v>#VALUE!</v>
      </c>
      <c r="AJ33" s="75" t="e">
        <f aca="true">IF(E33="","",MATCH(E33,INDIRECT(CONCATENATE($F$21,"!",$G$21,":",$G$21)),0))</f>
        <v>#REF!</v>
      </c>
      <c r="AL33" s="75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8" t="s">
        <v>48</v>
      </c>
      <c r="D34" s="61"/>
      <c r="E34" s="69" t="s">
        <v>49</v>
      </c>
      <c r="F34" s="69" t="s">
        <v>49</v>
      </c>
      <c r="G34" s="69"/>
      <c r="H34" s="69"/>
      <c r="I34" s="69"/>
      <c r="J34" s="61"/>
      <c r="K34" s="70" t="n">
        <f aca="false">LOOKUP($K$15,CurveFetch!$D$8:$D$1000,CurveFetch!$R$8:$R$1000)</f>
        <v>0</v>
      </c>
      <c r="L34" s="71" t="n">
        <f aca="false">LOOKUP($K$15+1,CurveFetch!D$8:D$1000,CurveFetch!R$8:R$1000)</f>
        <v>1.66</v>
      </c>
      <c r="M34" s="71" t="n">
        <f aca="false">L34-$L$49</f>
        <v>-0.23</v>
      </c>
      <c r="N34" s="72" t="n">
        <f aca="false">M34-'[3]Gas Average Basis'!M34</f>
        <v>0.00500000000000012</v>
      </c>
      <c r="O34" s="71" t="n">
        <f aca="false">LOOKUP($K$15+2,CurveFetch!$D$8:$D$1000,CurveFetch!$R$8:$R$1000)</f>
        <v>1.64</v>
      </c>
      <c r="P34" s="71" t="e">
        <f aca="true">IF(P$22,AveragePrices($F$21,P$23,P$24,$AJ34)-INDIRECT(ADDRESS(P$23,$G$23,,,$F$21)),AveragePrices($F$15,P$23,P$24,$AL34))</f>
        <v>#VALUE!</v>
      </c>
      <c r="Q34" s="72" t="e">
        <f aca="false">P34-'[3]Gas Average Basis'!P34</f>
        <v>#VALUE!</v>
      </c>
      <c r="R34" s="71" t="e">
        <f aca="false">IF(R$22,AveragePrices($F$21,R$23,R$24,$AJ34),AveragePrices($F$15,R$23,R$24,$AL34))</f>
        <v>#VALUE!</v>
      </c>
      <c r="S34" s="72" t="e">
        <f aca="false">R34-'[3]Gas Average Basis'!R34</f>
        <v>#VALUE!</v>
      </c>
      <c r="T34" s="71" t="e">
        <f aca="false">IF(T$22,AveragePrices($F$21,T$23,T$24,$AJ34),AveragePrices($F$15,T$23,T$24,$AL34))</f>
        <v>#VALUE!</v>
      </c>
      <c r="U34" s="72" t="e">
        <f aca="false">T34-'[3]Gas Average Basis'!S34</f>
        <v>#VALUE!</v>
      </c>
      <c r="V34" s="71" t="e">
        <f aca="false">IF(V$22,AveragePrices($F$21,V$23,V$24,$AJ34),AveragePrices($F$15,V$23,V$24,$AL34))</f>
        <v>#VALUE!</v>
      </c>
      <c r="W34" s="72" t="e">
        <f aca="false">V34-'[3]Gas Average Basis'!V34</f>
        <v>#VALUE!</v>
      </c>
      <c r="X34" s="71" t="e">
        <f aca="false">IF(X$22,AveragePrices($F$21,X$23,X$24,$AJ34),AveragePrices($F$15,X$23,X$24,$AL34))</f>
        <v>#VALUE!</v>
      </c>
      <c r="Y34" s="72" t="e">
        <f aca="false">X34-'[3]Gas Average Basis'!W34</f>
        <v>#VALUE!</v>
      </c>
      <c r="Z34" s="71" t="e">
        <f aca="false">IF(Z$22,AveragePrices($F$21,Z$23,Z$24,$AJ34),AveragePrices($F$15,Z$23,Z$24,$AL34))</f>
        <v>#VALUE!</v>
      </c>
      <c r="AA34" s="72" t="e">
        <f aca="false">Z34-'[3]Gas Average Basis'!Y34</f>
        <v>#VALUE!</v>
      </c>
      <c r="AB34" s="71" t="e">
        <f aca="false">IF(AB$22,AveragePrices($F$21,AB$23,AB$24,$AJ34),AveragePrices($F$15,AB$23,AB$24,$AL34))</f>
        <v>#VALUE!</v>
      </c>
      <c r="AC34" s="72" t="e">
        <f aca="false">AB34-'[3]Gas Average Basis'!AB34</f>
        <v>#VALUE!</v>
      </c>
      <c r="AD34" s="71" t="e">
        <f aca="false">IF(AD$22,AveragePrices($F$21,AD$23,AD$24,$AJ34),AveragePrices($F$15,AD$23,AD$24,$AL34))</f>
        <v>#VALUE!</v>
      </c>
      <c r="AE34" s="72" t="e">
        <f aca="false">AD34-'[3]Gas Average Basis'!AC34</f>
        <v>#VALUE!</v>
      </c>
      <c r="AF34" s="71" t="e">
        <f aca="false">IF(AF$22,AveragePrices($F$21,AF$23,AF$24,$AJ34),AveragePrices($F$15,AF$23,AF$24,$AL34))</f>
        <v>#VALUE!</v>
      </c>
      <c r="AG34" s="72" t="e">
        <f aca="false">AF34-'[3]Gas Average Basis'!AE34</f>
        <v>#VALUE!</v>
      </c>
      <c r="AH34" s="71" t="e">
        <f aca="false">IF(AH$22,AveragePrices($F$21,AH$23,AH$24,$AJ34),AveragePrices($F$15,AH$23,AH$24,$AL34))</f>
        <v>#VALUE!</v>
      </c>
      <c r="AI34" s="73" t="e">
        <f aca="false">AH34-'[3]Gas Average Basis'!AH34</f>
        <v>#VALUE!</v>
      </c>
      <c r="AJ34" s="75" t="e">
        <f aca="true">IF(E34="","",MATCH(E34,INDIRECT(CONCATENATE($F$21,"!",$G$21,":",$G$21)),0))</f>
        <v>#REF!</v>
      </c>
      <c r="AL34" s="75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8" t="s">
        <v>50</v>
      </c>
      <c r="D35" s="61"/>
      <c r="E35" s="69" t="s">
        <v>51</v>
      </c>
      <c r="F35" s="69" t="s">
        <v>51</v>
      </c>
      <c r="G35" s="69"/>
      <c r="H35" s="69"/>
      <c r="I35" s="69"/>
      <c r="J35" s="61"/>
      <c r="K35" s="70" t="n">
        <f aca="false">LOOKUP($K$15,CurveFetch!$D$8:$D$1000,CurveFetch!$L$8:$L$1000)</f>
        <v>1.765</v>
      </c>
      <c r="L35" s="71" t="n">
        <f aca="false">LOOKUP($K$15+1,CurveFetch!D$8:D$1000,CurveFetch!L$8:L$1000)</f>
        <v>1.71</v>
      </c>
      <c r="M35" s="71" t="n">
        <f aca="false">L35-$L$49</f>
        <v>-0.18</v>
      </c>
      <c r="N35" s="72" t="n">
        <f aca="false">M35-'[3]Gas Average Basis'!M35</f>
        <v>-0.00499999999999989</v>
      </c>
      <c r="O35" s="71" t="n">
        <f aca="false">LOOKUP($K$15+2,CurveFetch!$D$8:$D$1000,CurveFetch!$L$8:$L$1000)</f>
        <v>1.71</v>
      </c>
      <c r="P35" s="71" t="e">
        <f aca="true">IF(P$22,AveragePrices($F$21,P$23,P$24,$AJ35)-INDIRECT(ADDRESS(P$23,$G$23,,,$F$21)),AveragePrices($F$15,P$23,P$24,$AL35))</f>
        <v>#VALUE!</v>
      </c>
      <c r="Q35" s="72" t="e">
        <f aca="false">P35-'[3]Gas Average Basis'!P35</f>
        <v>#VALUE!</v>
      </c>
      <c r="R35" s="71" t="e">
        <f aca="false">IF(R$22,AveragePrices($F$21,R$23,R$24,$AJ35),AveragePrices($F$15,R$23,R$24,$AL35))</f>
        <v>#VALUE!</v>
      </c>
      <c r="S35" s="72" t="e">
        <f aca="false">R35-'[3]Gas Average Basis'!R35</f>
        <v>#VALUE!</v>
      </c>
      <c r="T35" s="71" t="e">
        <f aca="false">IF(T$22,AveragePrices($F$21,T$23,T$24,$AJ35),AveragePrices($F$15,T$23,T$24,$AL35))</f>
        <v>#VALUE!</v>
      </c>
      <c r="U35" s="72" t="e">
        <f aca="false">T35-'[3]Gas Average Basis'!S35</f>
        <v>#VALUE!</v>
      </c>
      <c r="V35" s="71" t="e">
        <f aca="false">IF(V$22,AveragePrices($F$21,V$23,V$24,$AJ35),AveragePrices($F$15,V$23,V$24,$AL35))</f>
        <v>#VALUE!</v>
      </c>
      <c r="W35" s="72" t="e">
        <f aca="false">V35-'[3]Gas Average Basis'!V35</f>
        <v>#VALUE!</v>
      </c>
      <c r="X35" s="71" t="e">
        <f aca="false">IF(X$22,AveragePrices($F$21,X$23,X$24,$AJ35),AveragePrices($F$15,X$23,X$24,$AL35))</f>
        <v>#VALUE!</v>
      </c>
      <c r="Y35" s="72" t="e">
        <f aca="false">X35-'[3]Gas Average Basis'!W35</f>
        <v>#VALUE!</v>
      </c>
      <c r="Z35" s="71" t="e">
        <f aca="false">IF(Z$22,AveragePrices($F$21,Z$23,Z$24,$AJ35),AveragePrices($F$15,Z$23,Z$24,$AL35))</f>
        <v>#VALUE!</v>
      </c>
      <c r="AA35" s="72" t="e">
        <f aca="false">Z35-'[3]Gas Average Basis'!Y35</f>
        <v>#VALUE!</v>
      </c>
      <c r="AB35" s="71" t="e">
        <f aca="false">IF(AB$22,AveragePrices($F$21,AB$23,AB$24,$AJ35),AveragePrices($F$15,AB$23,AB$24,$AL35))</f>
        <v>#VALUE!</v>
      </c>
      <c r="AC35" s="72" t="e">
        <f aca="false">AB35-'[3]Gas Average Basis'!AB35</f>
        <v>#VALUE!</v>
      </c>
      <c r="AD35" s="71" t="e">
        <f aca="false">IF(AD$22,AveragePrices($F$21,AD$23,AD$24,$AJ35),AveragePrices($F$15,AD$23,AD$24,$AL35))</f>
        <v>#VALUE!</v>
      </c>
      <c r="AE35" s="72" t="e">
        <f aca="false">AD35-'[3]Gas Average Basis'!AC35</f>
        <v>#VALUE!</v>
      </c>
      <c r="AF35" s="71" t="e">
        <f aca="false">IF(AF$22,AveragePrices($F$21,AF$23,AF$24,$AJ35),AveragePrices($F$15,AF$23,AF$24,$AL35))</f>
        <v>#VALUE!</v>
      </c>
      <c r="AG35" s="72" t="e">
        <f aca="false">AF35-'[3]Gas Average Basis'!AE35</f>
        <v>#VALUE!</v>
      </c>
      <c r="AH35" s="71" t="e">
        <f aca="false">IF(AH$22,AveragePrices($F$21,AH$23,AH$24,$AJ35),AveragePrices($F$15,AH$23,AH$24,$AL35))</f>
        <v>#VALUE!</v>
      </c>
      <c r="AI35" s="73" t="e">
        <f aca="false">AH35-'[3]Gas Average Basis'!AH35</f>
        <v>#VALUE!</v>
      </c>
      <c r="AJ35" s="75" t="e">
        <f aca="true">IF(E35="","",MATCH(E35,INDIRECT(CONCATENATE($F$21,"!",$G$21,":",$G$21)),0))</f>
        <v>#REF!</v>
      </c>
      <c r="AL35" s="75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8" t="s">
        <v>52</v>
      </c>
      <c r="D36" s="61"/>
      <c r="E36" s="77" t="s">
        <v>53</v>
      </c>
      <c r="F36" s="69" t="s">
        <v>53</v>
      </c>
      <c r="G36" s="69"/>
      <c r="H36" s="69"/>
      <c r="I36" s="69"/>
      <c r="J36" s="61"/>
      <c r="K36" s="70" t="n">
        <f aca="false">LOOKUP($K$15,CurveFetch!$D$8:$D$1000,CurveFetch!$P$8:$P$1000)</f>
        <v>1.82</v>
      </c>
      <c r="L36" s="71" t="n">
        <f aca="false">LOOKUP($K$15+1,CurveFetch!D$8:D$1000,CurveFetch!P$8:P$1000)</f>
        <v>1.75</v>
      </c>
      <c r="M36" s="71" t="n">
        <f aca="false">L36-$L$49</f>
        <v>-0.14</v>
      </c>
      <c r="N36" s="72" t="n">
        <f aca="false">M36-'[3]Gas Average Basis'!M36</f>
        <v>-0.00499999999999989</v>
      </c>
      <c r="O36" s="71" t="n">
        <f aca="false">LOOKUP($K$15+2,CurveFetch!$D$8:$D$1000,CurveFetch!$P$8:$P$1000)</f>
        <v>1.75</v>
      </c>
      <c r="P36" s="71" t="e">
        <f aca="true">IF(P$22,AveragePrices($F$21,P$23,P$24,$AJ36)-INDIRECT(ADDRESS(P$23,$G$23,,,$F$21)),AveragePrices($F$15,P$23,P$24,$AL36))</f>
        <v>#VALUE!</v>
      </c>
      <c r="Q36" s="72" t="e">
        <f aca="false">P36-'[3]Gas Average Basis'!P36</f>
        <v>#VALUE!</v>
      </c>
      <c r="R36" s="71" t="e">
        <f aca="false">IF(R$22,AveragePrices($F$21,R$23,R$24,$AJ36),AveragePrices($F$15,R$23,R$24,$AL36))</f>
        <v>#VALUE!</v>
      </c>
      <c r="S36" s="72" t="e">
        <f aca="false">R36-'[3]Gas Average Basis'!R36</f>
        <v>#VALUE!</v>
      </c>
      <c r="T36" s="71" t="e">
        <f aca="false">IF(T$22,AveragePrices($F$21,T$23,T$24,$AJ36),AveragePrices($F$15,T$23,T$24,$AL36))</f>
        <v>#VALUE!</v>
      </c>
      <c r="U36" s="72" t="e">
        <f aca="false">T36-'[3]Gas Average Basis'!S36</f>
        <v>#VALUE!</v>
      </c>
      <c r="V36" s="71" t="e">
        <f aca="false">IF(V$22,AveragePrices($F$21,V$23,V$24,$AJ36),AveragePrices($F$15,V$23,V$24,$AL36))</f>
        <v>#VALUE!</v>
      </c>
      <c r="W36" s="72" t="e">
        <f aca="false">V36-'[3]Gas Average Basis'!V36</f>
        <v>#VALUE!</v>
      </c>
      <c r="X36" s="71" t="e">
        <f aca="false">IF(X$22,AveragePrices($F$21,X$23,X$24,$AJ36),AveragePrices($F$15,X$23,X$24,$AL36))</f>
        <v>#VALUE!</v>
      </c>
      <c r="Y36" s="72" t="e">
        <f aca="false">X36-'[3]Gas Average Basis'!W36</f>
        <v>#VALUE!</v>
      </c>
      <c r="Z36" s="71" t="e">
        <f aca="false">IF(Z$22,AveragePrices($F$21,Z$23,Z$24,$AJ36),AveragePrices($F$15,Z$23,Z$24,$AL36))</f>
        <v>#VALUE!</v>
      </c>
      <c r="AA36" s="72" t="e">
        <f aca="false">Z36-'[3]Gas Average Basis'!Y36</f>
        <v>#VALUE!</v>
      </c>
      <c r="AB36" s="71" t="e">
        <f aca="false">IF(AB$22,AveragePrices($F$21,AB$23,AB$24,$AJ36),AveragePrices($F$15,AB$23,AB$24,$AL36))</f>
        <v>#VALUE!</v>
      </c>
      <c r="AC36" s="72" t="e">
        <f aca="false">AB36-'[3]Gas Average Basis'!AB36</f>
        <v>#VALUE!</v>
      </c>
      <c r="AD36" s="71" t="e">
        <f aca="false">IF(AD$22,AveragePrices($F$21,AD$23,AD$24,$AJ36),AveragePrices($F$15,AD$23,AD$24,$AL36))</f>
        <v>#VALUE!</v>
      </c>
      <c r="AE36" s="72" t="e">
        <f aca="false">AD36-'[3]Gas Average Basis'!AC36</f>
        <v>#VALUE!</v>
      </c>
      <c r="AF36" s="71" t="e">
        <f aca="false">IF(AF$22,AveragePrices($F$21,AF$23,AF$24,$AJ36),AveragePrices($F$15,AF$23,AF$24,$AL36))</f>
        <v>#VALUE!</v>
      </c>
      <c r="AG36" s="72" t="e">
        <f aca="false">AF36-'[3]Gas Average Basis'!AE36</f>
        <v>#VALUE!</v>
      </c>
      <c r="AH36" s="71" t="e">
        <f aca="false">IF(AH$22,AveragePrices($F$21,AH$23,AH$24,$AJ36),AveragePrices($F$15,AH$23,AH$24,$AL36))</f>
        <v>#VALUE!</v>
      </c>
      <c r="AI36" s="73" t="e">
        <f aca="false">AH36-'[3]Gas Average Basis'!AH36</f>
        <v>#VALUE!</v>
      </c>
      <c r="AJ36" s="75" t="e">
        <f aca="true">IF(E36="","",MATCH(E36,INDIRECT(CONCATENATE($F$21,"!",$G$21,":",$G$21)),0))</f>
        <v>#REF!</v>
      </c>
      <c r="AL36" s="75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8"/>
      <c r="D37" s="61"/>
      <c r="E37" s="69"/>
      <c r="F37" s="69"/>
      <c r="G37" s="69"/>
      <c r="H37" s="69"/>
      <c r="I37" s="69"/>
      <c r="J37" s="61"/>
      <c r="K37" s="70"/>
      <c r="L37" s="71"/>
      <c r="M37" s="71"/>
      <c r="N37" s="73"/>
      <c r="O37" s="73"/>
      <c r="P37" s="71"/>
      <c r="Q37" s="73"/>
      <c r="R37" s="71"/>
      <c r="S37" s="73"/>
      <c r="T37" s="73"/>
      <c r="U37" s="73"/>
      <c r="V37" s="71"/>
      <c r="W37" s="73"/>
      <c r="X37" s="73"/>
      <c r="Y37" s="73"/>
      <c r="Z37" s="73"/>
      <c r="AA37" s="73"/>
      <c r="AB37" s="71"/>
      <c r="AC37" s="73"/>
      <c r="AD37" s="73"/>
      <c r="AE37" s="73"/>
      <c r="AF37" s="71"/>
      <c r="AG37" s="73"/>
      <c r="AH37" s="71"/>
      <c r="AI37" s="73"/>
      <c r="AJ37" s="75"/>
      <c r="AL37" s="75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6" t="s">
        <v>54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5" t="str">
        <f aca="true">IF(E38="","",MATCH(E38,INDIRECT(CONCATENATE($F$21,"!",$G$21,":",$G$21)),0))</f>
        <v/>
      </c>
      <c r="AL38" s="75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8" t="s">
        <v>55</v>
      </c>
      <c r="D39" s="61"/>
      <c r="E39" s="69" t="s">
        <v>56</v>
      </c>
      <c r="F39" s="69" t="s">
        <v>56</v>
      </c>
      <c r="G39" s="69"/>
      <c r="H39" s="69"/>
      <c r="I39" s="69"/>
      <c r="J39" s="70"/>
      <c r="K39" s="70" t="n">
        <f aca="false">LOOKUP($K$15,CurveFetch!$D$8:$D$1000,CurveFetch!$I$8:$I$1000)</f>
        <v>0</v>
      </c>
      <c r="L39" s="71" t="n">
        <f aca="false">LOOKUP($K$15+1,CurveFetch!D$8:D$1000,CurveFetch!I$8:I$1000)</f>
        <v>1.275</v>
      </c>
      <c r="M39" s="71" t="n">
        <f aca="false">L39-$L$49</f>
        <v>-0.615</v>
      </c>
      <c r="N39" s="72" t="n">
        <f aca="false">M39-'[3]Gas Average Basis'!M39</f>
        <v>0.1</v>
      </c>
      <c r="O39" s="71" t="n">
        <f aca="false">LOOKUP($K$15+2,CurveFetch!$D$8:$D$1000,CurveFetch!$I$8:$I$1000)</f>
        <v>1.26</v>
      </c>
      <c r="P39" s="71" t="e">
        <f aca="true">IF(P$22,AveragePrices($F$21,P$23,P$24,$AJ39)-INDIRECT(ADDRESS(P$23,$G$23,,,$F$21)),AveragePrices($F$15,P$23,P$24,$AL39))</f>
        <v>#VALUE!</v>
      </c>
      <c r="Q39" s="72" t="e">
        <f aca="false">P39-'[3]Gas Average Basis'!P39</f>
        <v>#VALUE!</v>
      </c>
      <c r="R39" s="71" t="e">
        <f aca="false">IF(R$22,AveragePrices($F$21,R$23,R$24,$AJ39),AveragePrices($F$15,R$23,R$24,$AL39))</f>
        <v>#VALUE!</v>
      </c>
      <c r="S39" s="72" t="e">
        <f aca="false">R39-'[3]Gas Average Basis'!R39</f>
        <v>#VALUE!</v>
      </c>
      <c r="T39" s="71" t="e">
        <f aca="false">IF(T$22,AveragePrices($F$21,T$23,T$24,$AJ39),AveragePrices($F$15,T$23,T$24,$AL39))</f>
        <v>#VALUE!</v>
      </c>
      <c r="U39" s="72" t="e">
        <f aca="false">T39-'[3]Gas Average Basis'!S39</f>
        <v>#VALUE!</v>
      </c>
      <c r="V39" s="71" t="e">
        <f aca="false">IF(V$22,AveragePrices($F$21,V$23,V$24,$AJ39),AveragePrices($F$15,V$23,V$24,$AL39))</f>
        <v>#VALUE!</v>
      </c>
      <c r="W39" s="72" t="e">
        <f aca="false">V39-'[3]Gas Average Basis'!V39</f>
        <v>#VALUE!</v>
      </c>
      <c r="X39" s="71" t="e">
        <f aca="false">IF(X$22,AveragePrices($F$21,X$23,X$24,$AJ39),AveragePrices($F$15,X$23,X$24,$AL39))</f>
        <v>#VALUE!</v>
      </c>
      <c r="Y39" s="72" t="e">
        <f aca="false">X39-'[3]Gas Average Basis'!W39</f>
        <v>#VALUE!</v>
      </c>
      <c r="Z39" s="71" t="e">
        <f aca="false">IF(Z$22,AveragePrices($F$21,Z$23,Z$24,$AJ39),AveragePrices($F$15,Z$23,Z$24,$AL39))</f>
        <v>#VALUE!</v>
      </c>
      <c r="AA39" s="72" t="e">
        <f aca="false">Z39-'[3]Gas Average Basis'!Y39</f>
        <v>#VALUE!</v>
      </c>
      <c r="AB39" s="71" t="e">
        <f aca="false">IF(AB$22,AveragePrices($F$21,AB$23,AB$24,$AJ39),AveragePrices($F$15,AB$23,AB$24,$AL39))</f>
        <v>#VALUE!</v>
      </c>
      <c r="AC39" s="72" t="e">
        <f aca="false">AB39-'[3]Gas Average Basis'!AB39</f>
        <v>#VALUE!</v>
      </c>
      <c r="AD39" s="71" t="e">
        <f aca="false">IF(AD$22,AveragePrices($F$21,AD$23,AD$24,$AJ39),AveragePrices($F$15,AD$23,AD$24,$AL39))</f>
        <v>#VALUE!</v>
      </c>
      <c r="AE39" s="72" t="e">
        <f aca="false">AD39-'[3]Gas Average Basis'!AC39</f>
        <v>#VALUE!</v>
      </c>
      <c r="AF39" s="71" t="e">
        <f aca="false">IF(AF$22,AveragePrices($F$21,AF$23,AF$24,$AJ39),AveragePrices($F$15,AF$23,AF$24,$AL39))</f>
        <v>#VALUE!</v>
      </c>
      <c r="AG39" s="72" t="e">
        <f aca="false">AF39-'[3]Gas Average Basis'!AE39</f>
        <v>#VALUE!</v>
      </c>
      <c r="AH39" s="71" t="e">
        <f aca="false">IF(AH$22,AveragePrices($F$21,AH$23,AH$24,$AJ39),AveragePrices($F$15,AH$23,AH$24,$AL39))</f>
        <v>#VALUE!</v>
      </c>
      <c r="AI39" s="73" t="e">
        <f aca="false">AH39-'[3]Gas Average Basis'!AH39</f>
        <v>#VALUE!</v>
      </c>
      <c r="AJ39" s="75" t="e">
        <f aca="true">IF(E39="","",MATCH(E39,INDIRECT(CONCATENATE($F$21,"!",$G$21,":",$G$21)),0))</f>
        <v>#REF!</v>
      </c>
      <c r="AL39" s="75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8" t="s">
        <v>57</v>
      </c>
      <c r="D40" s="61"/>
      <c r="E40" s="69" t="s">
        <v>58</v>
      </c>
      <c r="F40" s="69" t="s">
        <v>58</v>
      </c>
      <c r="G40" s="69"/>
      <c r="H40" s="69"/>
      <c r="I40" s="69"/>
      <c r="J40" s="70"/>
      <c r="K40" s="70" t="n">
        <f aca="false">LOOKUP($K$15,CurveFetch!$D$8:$D$1000,CurveFetch!$M$8:$M$1000)</f>
        <v>0</v>
      </c>
      <c r="L40" s="71" t="n">
        <f aca="false">LOOKUP($K$15+1,CurveFetch!D$8:D$1000,CurveFetch!M$8:M$1000)</f>
        <v>1.35</v>
      </c>
      <c r="M40" s="71" t="n">
        <f aca="false">L40-$L$49</f>
        <v>-0.54</v>
      </c>
      <c r="N40" s="72" t="n">
        <f aca="false">M40-'[3]Gas Average Basis'!M40</f>
        <v>0.105</v>
      </c>
      <c r="O40" s="71" t="n">
        <f aca="false">LOOKUP($K$15+2,CurveFetch!$D$8:$D$1000,CurveFetch!$M$8:$M$1000)</f>
        <v>1.08</v>
      </c>
      <c r="P40" s="71" t="e">
        <f aca="true">IF(P$22,AveragePrices($F$21,P$23,P$24,$AJ40)-INDIRECT(ADDRESS(P$23,$G$23,,,$F$21)),AveragePrices($F$15,P$23,P$24,$AL40))</f>
        <v>#VALUE!</v>
      </c>
      <c r="Q40" s="72" t="e">
        <f aca="false">P40-'[3]Gas Average Basis'!P40</f>
        <v>#VALUE!</v>
      </c>
      <c r="R40" s="71" t="e">
        <f aca="false">IF(R$22,AveragePrices($F$21,R$23,R$24,$AJ40),AveragePrices($F$15,R$23,R$24,$AL40))</f>
        <v>#VALUE!</v>
      </c>
      <c r="S40" s="72" t="e">
        <f aca="false">R40-'[3]Gas Average Basis'!R40</f>
        <v>#VALUE!</v>
      </c>
      <c r="T40" s="71" t="e">
        <f aca="false">IF(T$22,AveragePrices($F$21,T$23,T$24,$AJ40),AveragePrices($F$15,T$23,T$24,$AL40))</f>
        <v>#VALUE!</v>
      </c>
      <c r="U40" s="72" t="e">
        <f aca="false">T40-'[3]Gas Average Basis'!S40</f>
        <v>#VALUE!</v>
      </c>
      <c r="V40" s="71" t="e">
        <f aca="false">IF(V$22,AveragePrices($F$21,V$23,V$24,$AJ40),AveragePrices($F$15,V$23,V$24,$AL40))</f>
        <v>#VALUE!</v>
      </c>
      <c r="W40" s="72" t="e">
        <f aca="false">V40-'[3]Gas Average Basis'!V40</f>
        <v>#VALUE!</v>
      </c>
      <c r="X40" s="71" t="e">
        <f aca="false">IF(X$22,AveragePrices($F$21,X$23,X$24,$AJ40),AveragePrices($F$15,X$23,X$24,$AL40))</f>
        <v>#VALUE!</v>
      </c>
      <c r="Y40" s="72" t="e">
        <f aca="false">X40-'[3]Gas Average Basis'!W40</f>
        <v>#VALUE!</v>
      </c>
      <c r="Z40" s="71" t="e">
        <f aca="false">IF(Z$22,AveragePrices($F$21,Z$23,Z$24,$AJ40),AveragePrices($F$15,Z$23,Z$24,$AL40))</f>
        <v>#VALUE!</v>
      </c>
      <c r="AA40" s="72" t="e">
        <f aca="false">Z40-'[3]Gas Average Basis'!Y40</f>
        <v>#VALUE!</v>
      </c>
      <c r="AB40" s="71" t="e">
        <f aca="false">IF(AB$22,AveragePrices($F$21,AB$23,AB$24,$AJ40),AveragePrices($F$15,AB$23,AB$24,$AL40))</f>
        <v>#VALUE!</v>
      </c>
      <c r="AC40" s="72" t="e">
        <f aca="false">AB40-'[3]Gas Average Basis'!AB40</f>
        <v>#VALUE!</v>
      </c>
      <c r="AD40" s="71" t="e">
        <f aca="false">IF(AD$22,AveragePrices($F$21,AD$23,AD$24,$AJ40),AveragePrices($F$15,AD$23,AD$24,$AL40))</f>
        <v>#VALUE!</v>
      </c>
      <c r="AE40" s="72" t="e">
        <f aca="false">AD40-'[3]Gas Average Basis'!AC40</f>
        <v>#VALUE!</v>
      </c>
      <c r="AF40" s="71" t="e">
        <f aca="false">IF(AF$22,AveragePrices($F$21,AF$23,AF$24,$AJ40),AveragePrices($F$15,AF$23,AF$24,$AL40))</f>
        <v>#VALUE!</v>
      </c>
      <c r="AG40" s="72" t="e">
        <f aca="false">AF40-'[3]Gas Average Basis'!AE40</f>
        <v>#VALUE!</v>
      </c>
      <c r="AH40" s="71" t="e">
        <f aca="false">IF(AH$22,AveragePrices($F$21,AH$23,AH$24,$AJ40),AveragePrices($F$15,AH$23,AH$24,$AL40))</f>
        <v>#VALUE!</v>
      </c>
      <c r="AI40" s="73" t="e">
        <f aca="false">AH40-'[3]Gas Average Basis'!AH40</f>
        <v>#VALUE!</v>
      </c>
      <c r="AJ40" s="75" t="e">
        <f aca="true">IF(E40="","",MATCH(E40,INDIRECT(CONCATENATE($F$21,"!",$G$21,":",$G$21)),0))</f>
        <v>#REF!</v>
      </c>
      <c r="AL40" s="75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8" t="s">
        <v>59</v>
      </c>
      <c r="D41" s="61"/>
      <c r="E41" s="69" t="s">
        <v>60</v>
      </c>
      <c r="F41" s="69" t="s">
        <v>61</v>
      </c>
      <c r="G41" s="69"/>
      <c r="H41" s="69"/>
      <c r="I41" s="69"/>
      <c r="J41" s="70"/>
      <c r="K41" s="70" t="n">
        <f aca="false">LOOKUP($K$15,CurveFetch!$D$8:$D$1000,CurveFetch!$M$8:$M$1000)</f>
        <v>0</v>
      </c>
      <c r="L41" s="71" t="n">
        <f aca="false">LOOKUP($K$15+1,CurveFetch!D$8:D$1000,CurveFetch!M$8:M$1000)</f>
        <v>1.35</v>
      </c>
      <c r="M41" s="71" t="n">
        <f aca="false">L41-$L$49</f>
        <v>-0.54</v>
      </c>
      <c r="N41" s="72" t="n">
        <f aca="false">M41-'[3]Gas Average Basis'!M41</f>
        <v>0.105</v>
      </c>
      <c r="O41" s="71" t="n">
        <f aca="false">LOOKUP($K$15+2,CurveFetch!$D$8:$D$1000,CurveFetch!$M$8:$M$1000)</f>
        <v>1.08</v>
      </c>
      <c r="P41" s="71" t="e">
        <f aca="true">IF(P$22,AveragePrices($F$21,P$23,P$24,$AJ41)-INDIRECT(ADDRESS(P$23,$G$23,,,$F$21)),AveragePrices($F$15,P$23,P$24,$AL41))</f>
        <v>#VALUE!</v>
      </c>
      <c r="Q41" s="72" t="e">
        <f aca="false">P41-'[3]Gas Average Basis'!P41</f>
        <v>#VALUE!</v>
      </c>
      <c r="R41" s="71" t="e">
        <f aca="false">IF(R$22,AveragePrices($F$21,R$23,R$24,$AJ41),AveragePrices($F$15,R$23,R$24,$AL41))</f>
        <v>#VALUE!</v>
      </c>
      <c r="S41" s="72" t="e">
        <f aca="false">R41-'[3]Gas Average Basis'!R41</f>
        <v>#VALUE!</v>
      </c>
      <c r="T41" s="71" t="e">
        <f aca="false">IF(T$22,AveragePrices($F$21,T$23,T$24,$AJ41),AveragePrices($F$15,T$23,T$24,$AL41))</f>
        <v>#VALUE!</v>
      </c>
      <c r="U41" s="72" t="e">
        <f aca="false">T41-'[3]Gas Average Basis'!S41</f>
        <v>#VALUE!</v>
      </c>
      <c r="V41" s="71" t="e">
        <f aca="false">IF(V$22,AveragePrices($F$21,V$23,V$24,$AJ41),AveragePrices($F$15,V$23,V$24,$AL41))</f>
        <v>#VALUE!</v>
      </c>
      <c r="W41" s="72" t="e">
        <f aca="false">V41-'[3]Gas Average Basis'!V41</f>
        <v>#VALUE!</v>
      </c>
      <c r="X41" s="71" t="e">
        <f aca="false">IF(X$22,AveragePrices($F$21,X$23,X$24,$AJ41),AveragePrices($F$15,X$23,X$24,$AL41))</f>
        <v>#VALUE!</v>
      </c>
      <c r="Y41" s="72" t="e">
        <f aca="false">X41-'[3]Gas Average Basis'!W41</f>
        <v>#VALUE!</v>
      </c>
      <c r="Z41" s="71" t="e">
        <f aca="false">IF(Z$22,AveragePrices($F$21,Z$23,Z$24,$AJ41),AveragePrices($F$15,Z$23,Z$24,$AL41))</f>
        <v>#VALUE!</v>
      </c>
      <c r="AA41" s="72" t="e">
        <f aca="false">Z41-'[3]Gas Average Basis'!Y41</f>
        <v>#VALUE!</v>
      </c>
      <c r="AB41" s="71" t="e">
        <f aca="false">IF(AB$22,AveragePrices($F$21,AB$23,AB$24,$AJ41),AveragePrices($F$15,AB$23,AB$24,$AL41))</f>
        <v>#VALUE!</v>
      </c>
      <c r="AC41" s="72" t="e">
        <f aca="false">AB41-'[3]Gas Average Basis'!AB41</f>
        <v>#VALUE!</v>
      </c>
      <c r="AD41" s="71" t="e">
        <f aca="false">IF(AD$22,AveragePrices($F$21,AD$23,AD$24,$AJ41),AveragePrices($F$15,AD$23,AD$24,$AL41))</f>
        <v>#VALUE!</v>
      </c>
      <c r="AE41" s="72" t="e">
        <f aca="false">AD41-'[3]Gas Average Basis'!AC41</f>
        <v>#VALUE!</v>
      </c>
      <c r="AF41" s="71" t="e">
        <f aca="false">IF(AF$22,AveragePrices($F$21,AF$23,AF$24,$AJ41),AveragePrices($F$15,AF$23,AF$24,$AL41))</f>
        <v>#VALUE!</v>
      </c>
      <c r="AG41" s="72" t="e">
        <f aca="false">AF41-'[3]Gas Average Basis'!AE41</f>
        <v>#VALUE!</v>
      </c>
      <c r="AH41" s="71" t="e">
        <f aca="false">IF(AH$22,AveragePrices($F$21,AH$23,AH$24,$AJ41),AveragePrices($F$15,AH$23,AH$24,$AL41))</f>
        <v>#VALUE!</v>
      </c>
      <c r="AI41" s="73" t="e">
        <f aca="false">AH41-'[3]Gas Average Basis'!AH41</f>
        <v>#VALUE!</v>
      </c>
      <c r="AJ41" s="75" t="e">
        <f aca="true">IF(E41="","",MATCH(E41,INDIRECT(CONCATENATE($F$21,"!",$G$21,":",$G$21)),0))</f>
        <v>#REF!</v>
      </c>
      <c r="AL41" s="75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8" t="s">
        <v>62</v>
      </c>
      <c r="D42" s="61"/>
      <c r="E42" s="77" t="s">
        <v>63</v>
      </c>
      <c r="F42" s="69" t="s">
        <v>64</v>
      </c>
      <c r="G42" s="69"/>
      <c r="H42" s="69"/>
      <c r="I42" s="69"/>
      <c r="J42" s="70"/>
      <c r="K42" s="70" t="n">
        <f aca="false">LOOKUP($K$15,CurveFetch!$D$8:$D$1000,CurveFetch!$N$8:$N$1000)</f>
        <v>0</v>
      </c>
      <c r="L42" s="71" t="n">
        <f aca="false">LOOKUP($K$15+1,CurveFetch!D$8:D$1000,CurveFetch!N$8:N$1000)</f>
        <v>1.369</v>
      </c>
      <c r="M42" s="71" t="n">
        <f aca="false">L42-$L$49</f>
        <v>-0.521</v>
      </c>
      <c r="N42" s="72" t="n">
        <f aca="false">M42-'[3]Gas Average Basis'!M42</f>
        <v>0.0450000000000002</v>
      </c>
      <c r="O42" s="71" t="n">
        <f aca="false">LOOKUP($K$15+2,CurveFetch!$D$8:$D$1000,CurveFetch!$N$8:$N$1000)</f>
        <v>1.369</v>
      </c>
      <c r="P42" s="71" t="e">
        <f aca="true">IF(P$22,AveragePrices($F$21,P$23,P$24,$AJ42)-INDIRECT(ADDRESS(P$23,$G$23,,,$F$21)),AveragePrices($F$15,P$23,P$24,$AL42))</f>
        <v>#VALUE!</v>
      </c>
      <c r="Q42" s="72" t="e">
        <f aca="false">P42-'[3]Gas Average Basis'!P42</f>
        <v>#VALUE!</v>
      </c>
      <c r="R42" s="71" t="e">
        <f aca="false">IF(R$22,AveragePrices($F$21,R$23,R$24,$AJ42),AveragePrices($F$15,R$23,R$24,$AL42))</f>
        <v>#VALUE!</v>
      </c>
      <c r="S42" s="72" t="e">
        <f aca="false">R42-'[3]Gas Average Basis'!R42</f>
        <v>#VALUE!</v>
      </c>
      <c r="T42" s="71" t="e">
        <f aca="false">IF(T$22,AveragePrices($F$21,T$23,T$24,$AJ42),AveragePrices($F$15,T$23,T$24,$AL42))</f>
        <v>#VALUE!</v>
      </c>
      <c r="U42" s="72" t="e">
        <f aca="false">T42-'[3]Gas Average Basis'!S42</f>
        <v>#VALUE!</v>
      </c>
      <c r="V42" s="71" t="e">
        <f aca="false">IF(V$22,AveragePrices($F$21,V$23,V$24,$AJ42),AveragePrices($F$15,V$23,V$24,$AL42))</f>
        <v>#VALUE!</v>
      </c>
      <c r="W42" s="72" t="e">
        <f aca="false">V42-'[3]Gas Average Basis'!V42</f>
        <v>#VALUE!</v>
      </c>
      <c r="X42" s="71" t="e">
        <f aca="false">IF(X$22,AveragePrices($F$21,X$23,X$24,$AJ42),AveragePrices($F$15,X$23,X$24,$AL42))</f>
        <v>#VALUE!</v>
      </c>
      <c r="Y42" s="72" t="e">
        <f aca="false">X42-'[3]Gas Average Basis'!W42</f>
        <v>#VALUE!</v>
      </c>
      <c r="Z42" s="71" t="e">
        <f aca="false">IF(Z$22,AveragePrices($F$21,Z$23,Z$24,$AJ42),AveragePrices($F$15,Z$23,Z$24,$AL42))</f>
        <v>#VALUE!</v>
      </c>
      <c r="AA42" s="72" t="e">
        <f aca="false">Z42-'[3]Gas Average Basis'!Y42</f>
        <v>#VALUE!</v>
      </c>
      <c r="AB42" s="71" t="e">
        <f aca="false">IF(AB$22,AveragePrices($F$21,AB$23,AB$24,$AJ42),AveragePrices($F$15,AB$23,AB$24,$AL42))</f>
        <v>#VALUE!</v>
      </c>
      <c r="AC42" s="72" t="e">
        <f aca="false">AB42-'[3]Gas Average Basis'!AB42</f>
        <v>#VALUE!</v>
      </c>
      <c r="AD42" s="71" t="e">
        <f aca="false">IF(AD$22,AveragePrices($F$21,AD$23,AD$24,$AJ42),AveragePrices($F$15,AD$23,AD$24,$AL42))</f>
        <v>#VALUE!</v>
      </c>
      <c r="AE42" s="72" t="e">
        <f aca="false">AD42-'[3]Gas Average Basis'!AC42</f>
        <v>#VALUE!</v>
      </c>
      <c r="AF42" s="71" t="e">
        <f aca="false">IF(AF$22,AveragePrices($F$21,AF$23,AF$24,$AJ42),AveragePrices($F$15,AF$23,AF$24,$AL42))</f>
        <v>#VALUE!</v>
      </c>
      <c r="AG42" s="72" t="e">
        <f aca="false">AF42-'[3]Gas Average Basis'!AE42</f>
        <v>#VALUE!</v>
      </c>
      <c r="AH42" s="71" t="e">
        <f aca="false">IF(AH$22,AveragePrices($F$21,AH$23,AH$24,$AJ42),AveragePrices($F$15,AH$23,AH$24,$AL42))</f>
        <v>#VALUE!</v>
      </c>
      <c r="AI42" s="73" t="e">
        <f aca="false">AH42-'[3]Gas Average Basis'!AH42</f>
        <v>#VALUE!</v>
      </c>
      <c r="AJ42" s="75" t="e">
        <f aca="true">IF(E42="","",MATCH(E42,INDIRECT(CONCATENATE($F$21,"!",$G$21,":",$G$21)),0))</f>
        <v>#REF!</v>
      </c>
      <c r="AL42" s="75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8" t="s">
        <v>65</v>
      </c>
      <c r="D43" s="61"/>
      <c r="E43" s="77" t="s">
        <v>66</v>
      </c>
      <c r="F43" s="69" t="s">
        <v>66</v>
      </c>
      <c r="G43" s="69"/>
      <c r="H43" s="69"/>
      <c r="I43" s="69"/>
      <c r="J43" s="69"/>
      <c r="K43" s="70" t="n">
        <f aca="false">LOOKUP($K$15,CurveFetch!$D$8:$D$1000,CurveFetch!$O$8:$O$1000)</f>
        <v>0</v>
      </c>
      <c r="L43" s="71" t="n">
        <f aca="false">LOOKUP($K$15+1,CurveFetch!D$8:D$1000,CurveFetch!O$8:O$1000)</f>
        <v>1.27</v>
      </c>
      <c r="M43" s="71" t="n">
        <f aca="false">L43-$L$49</f>
        <v>-0.62</v>
      </c>
      <c r="N43" s="72" t="n">
        <f aca="false">M43-'[3]Gas Average Basis'!M43</f>
        <v>0.285</v>
      </c>
      <c r="O43" s="71" t="n">
        <f aca="false">LOOKUP($K$15+2,CurveFetch!$D$8:$D$1000,CurveFetch!$O$8:$O$1000)</f>
        <v>1.26</v>
      </c>
      <c r="P43" s="71" t="e">
        <f aca="true">IF(P$22,AveragePrices($F$21,P$23,P$24,$AJ43)-INDIRECT(ADDRESS(P$23,$G$23,,,$F$21)),AveragePrices($F$15,P$23,P$24,$AL43))</f>
        <v>#VALUE!</v>
      </c>
      <c r="Q43" s="72" t="e">
        <f aca="false">P43-'[3]Gas Average Basis'!P43</f>
        <v>#VALUE!</v>
      </c>
      <c r="R43" s="71" t="e">
        <f aca="false">IF(R$22,AveragePrices($F$21,R$23,R$24,$AJ43),AveragePrices($F$15,R$23,R$24,$AL43))</f>
        <v>#VALUE!</v>
      </c>
      <c r="S43" s="72" t="e">
        <f aca="false">R43-'[3]Gas Average Basis'!R43</f>
        <v>#VALUE!</v>
      </c>
      <c r="T43" s="71" t="e">
        <f aca="false">IF(T$22,AveragePrices($F$21,T$23,T$24,$AJ43),AveragePrices($F$15,T$23,T$24,$AL43))</f>
        <v>#VALUE!</v>
      </c>
      <c r="U43" s="72" t="e">
        <f aca="false">T43-'[3]Gas Average Basis'!S43</f>
        <v>#VALUE!</v>
      </c>
      <c r="V43" s="71" t="e">
        <f aca="false">IF(V$22,AveragePrices($F$21,V$23,V$24,$AJ43),AveragePrices($F$15,V$23,V$24,$AL43))</f>
        <v>#VALUE!</v>
      </c>
      <c r="W43" s="72" t="e">
        <f aca="false">V43-'[3]Gas Average Basis'!V43</f>
        <v>#VALUE!</v>
      </c>
      <c r="X43" s="71" t="e">
        <f aca="false">IF(X$22,AveragePrices($F$21,X$23,X$24,$AJ43),AveragePrices($F$15,X$23,X$24,$AL43))</f>
        <v>#VALUE!</v>
      </c>
      <c r="Y43" s="72" t="e">
        <f aca="false">X43-'[3]Gas Average Basis'!W43</f>
        <v>#VALUE!</v>
      </c>
      <c r="Z43" s="71" t="e">
        <f aca="false">IF(Z$22,AveragePrices($F$21,Z$23,Z$24,$AJ43),AveragePrices($F$15,Z$23,Z$24,$AL43))</f>
        <v>#VALUE!</v>
      </c>
      <c r="AA43" s="72" t="e">
        <f aca="false">Z43-'[3]Gas Average Basis'!Y43</f>
        <v>#VALUE!</v>
      </c>
      <c r="AB43" s="71" t="e">
        <f aca="false">IF(AB$22,AveragePrices($F$21,AB$23,AB$24,$AJ43),AveragePrices($F$15,AB$23,AB$24,$AL43))</f>
        <v>#VALUE!</v>
      </c>
      <c r="AC43" s="72" t="e">
        <f aca="false">AB43-'[3]Gas Average Basis'!AB43</f>
        <v>#VALUE!</v>
      </c>
      <c r="AD43" s="71" t="e">
        <f aca="false">IF(AD$22,AveragePrices($F$21,AD$23,AD$24,$AJ43),AveragePrices($F$15,AD$23,AD$24,$AL43))</f>
        <v>#VALUE!</v>
      </c>
      <c r="AE43" s="72" t="e">
        <f aca="false">AD43-'[3]Gas Average Basis'!AC43</f>
        <v>#VALUE!</v>
      </c>
      <c r="AF43" s="71" t="e">
        <f aca="false">IF(AF$22,AveragePrices($F$21,AF$23,AF$24,$AJ43),AveragePrices($F$15,AF$23,AF$24,$AL43))</f>
        <v>#VALUE!</v>
      </c>
      <c r="AG43" s="72" t="e">
        <f aca="false">AF43-'[3]Gas Average Basis'!AE43</f>
        <v>#VALUE!</v>
      </c>
      <c r="AH43" s="71" t="e">
        <f aca="false">IF(AH$22,AveragePrices($F$21,AH$23,AH$24,$AJ43),AveragePrices($F$15,AH$23,AH$24,$AL43))</f>
        <v>#VALUE!</v>
      </c>
      <c r="AI43" s="73" t="e">
        <f aca="false">AH43-'[3]Gas Average Basis'!AH43</f>
        <v>#VALUE!</v>
      </c>
      <c r="AJ43" s="75" t="e">
        <f aca="true">IF(E43="","",MATCH(E43,INDIRECT(CONCATENATE($F$21,"!",$G$21,":",$G$21)),0))</f>
        <v>#REF!</v>
      </c>
      <c r="AL43" s="75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8"/>
      <c r="D44" s="61"/>
      <c r="E44" s="77"/>
      <c r="F44" s="69"/>
      <c r="G44" s="69"/>
      <c r="H44" s="69"/>
      <c r="I44" s="69"/>
      <c r="J44" s="69"/>
      <c r="K44" s="70"/>
      <c r="L44" s="78"/>
      <c r="M44" s="78"/>
      <c r="N44" s="73"/>
      <c r="O44" s="73"/>
      <c r="P44" s="78"/>
      <c r="Q44" s="73"/>
      <c r="R44" s="78"/>
      <c r="S44" s="73"/>
      <c r="T44" s="73"/>
      <c r="U44" s="73"/>
      <c r="V44" s="78"/>
      <c r="W44" s="73"/>
      <c r="X44" s="73"/>
      <c r="Y44" s="73"/>
      <c r="Z44" s="73"/>
      <c r="AA44" s="73"/>
      <c r="AB44" s="78"/>
      <c r="AC44" s="73"/>
      <c r="AD44" s="73"/>
      <c r="AE44" s="73"/>
      <c r="AF44" s="78"/>
      <c r="AG44" s="73"/>
      <c r="AH44" s="78"/>
      <c r="AI44" s="73"/>
      <c r="AJ44" s="75"/>
      <c r="AL44" s="75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9" t="s">
        <v>67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5" t="str">
        <f aca="true">IF(E45="","",MATCH(E45,INDIRECT(CONCATENATE($F$21,"!",$G$21,":",$G$21)),0))</f>
        <v/>
      </c>
      <c r="AL45" s="75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9" t="s">
        <v>68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5" t="str">
        <f aca="true">IF(E46="","",MATCH(E46,INDIRECT(CONCATENATE($F$21,"!",$G$21,":",$G$21)),0))</f>
        <v/>
      </c>
      <c r="AL46" s="75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9" t="s">
        <v>69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75" t="str">
        <f aca="true">IF(E47="","",MATCH(E47,INDIRECT(CONCATENATE($F$21,"!",$G$21,":",$G$21)),0))</f>
        <v/>
      </c>
      <c r="AL47" s="75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6" t="s">
        <v>70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5"/>
      <c r="AL48" s="75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1" t="s">
        <v>70</v>
      </c>
      <c r="D49" s="82"/>
      <c r="E49" s="83" t="s">
        <v>33</v>
      </c>
      <c r="F49" s="84" t="s">
        <v>71</v>
      </c>
      <c r="G49" s="84"/>
      <c r="H49" s="84"/>
      <c r="I49" s="69"/>
      <c r="J49" s="61" t="n">
        <f aca="false">LOOKUP($F$25,CurveFetch!D$8:D$1000,CurveFetch!E$8:E$1000)</f>
        <v>1.86</v>
      </c>
      <c r="K49" s="70" t="n">
        <f aca="false">LOOKUP($K$15,CurveFetch!$D$8:$D$1000,CurveFetch!$E$8:$E$1000)</f>
        <v>1.945</v>
      </c>
      <c r="L49" s="71" t="n">
        <f aca="false">LOOKUP($K$15+1,CurveFetch!D$8:D$1000,CurveFetch!E$8:E$1000)</f>
        <v>1.89</v>
      </c>
      <c r="M49" s="71"/>
      <c r="N49" s="72" t="n">
        <f aca="false">L49-'[3]Gas Average Basis'!L49</f>
        <v>-0.0550000000000002</v>
      </c>
      <c r="O49" s="71" t="n">
        <f aca="false">LOOKUP($K$15+2,CurveFetch!$D$8:$D$1000,CurveFetch!$E$8:$E$1000)</f>
        <v>1.86</v>
      </c>
      <c r="P49" s="71"/>
      <c r="Q49" s="72" t="n">
        <f aca="false">O49-'[3]Gas Average Basis'!O49</f>
        <v>-0.0799999999999999</v>
      </c>
      <c r="R49" s="71" t="e">
        <f aca="false">IF(R$22,AveragePrices($F$21,R$23,R$24,$AJ49),AveragePrices($F$15,R$23,R$24,$AL49))</f>
        <v>#VALUE!</v>
      </c>
      <c r="S49" s="72" t="e">
        <f aca="false">R49-'[3]Gas Average Basis'!R49</f>
        <v>#VALUE!</v>
      </c>
      <c r="T49" s="71" t="e">
        <f aca="false">IF(T$22,AveragePrices($F$21,T$23,T$24,$AJ49),AveragePrices($F$15,T$23,T$24,$AL49))</f>
        <v>#VALUE!</v>
      </c>
      <c r="U49" s="72"/>
      <c r="V49" s="71" t="e">
        <f aca="false">IF(V$22,AveragePrices($F$21,V$23,V$24,$AJ49),AveragePrices($F$15,V$23,V$24,$AL49))</f>
        <v>#VALUE!</v>
      </c>
      <c r="W49" s="72" t="e">
        <f aca="false">V49-'[3]Gas Average Basis'!V49</f>
        <v>#VALUE!</v>
      </c>
      <c r="X49" s="71" t="e">
        <f aca="false">IF(X$22,AveragePrices($F$21,X$23,X$24,$AJ49),AveragePrices($F$15,X$23,X$24,$AL49))</f>
        <v>#VALUE!</v>
      </c>
      <c r="Y49" s="72"/>
      <c r="Z49" s="71" t="e">
        <f aca="false">IF(Z$22,AveragePrices($F$21,Z$23,Z$24,$AJ49),AveragePrices($F$15,Z$23,Z$24,$AL49))</f>
        <v>#VALUE!</v>
      </c>
      <c r="AA49" s="72"/>
      <c r="AB49" s="71" t="e">
        <f aca="false">IF(AB$22,AveragePrices($F$21,AB$23,AB$24,$AJ49),AveragePrices($F$15,AB$23,AB$24,$AL49))</f>
        <v>#VALUE!</v>
      </c>
      <c r="AC49" s="72" t="e">
        <f aca="false">AB49-'[3]Gas Average Basis'!AB49</f>
        <v>#VALUE!</v>
      </c>
      <c r="AD49" s="71" t="e">
        <f aca="false">IF(AD$22,AveragePrices($F$21,AD$23,AD$24,$AJ49),AveragePrices($F$15,AD$23,AD$24,$AL49))</f>
        <v>#VALUE!</v>
      </c>
      <c r="AE49" s="72"/>
      <c r="AF49" s="71" t="e">
        <f aca="false">IF(AF$22,AveragePrices($F$21,AF$23,AF$24,$AJ49),AveragePrices($F$15,AF$23,AF$24,$AL49))</f>
        <v>#VALUE!</v>
      </c>
      <c r="AG49" s="72"/>
      <c r="AH49" s="71" t="e">
        <f aca="false">IF(AH$22,AveragePrices($F$21,AH$23,AH$24,$AJ49),AveragePrices($F$15,AH$23,AH$24,$AL49))</f>
        <v>#VALUE!</v>
      </c>
      <c r="AI49" s="73" t="e">
        <f aca="false">AH49-'[3]Gas Average Basis'!AH49</f>
        <v>#VALUE!</v>
      </c>
      <c r="AJ49" s="75" t="e">
        <f aca="true">IF(E49="","",MATCH(E49,INDIRECT(CONCATENATE($F$21,"!",$G$21,":",$G$21)),0))</f>
        <v>#REF!</v>
      </c>
      <c r="AL49" s="75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1"/>
      <c r="AJ50" s="42"/>
      <c r="AK50" s="31"/>
      <c r="AL50" s="31"/>
    </row>
    <row r="51" customFormat="false" ht="12.75" hidden="false" customHeight="false" outlineLevel="0" collapsed="false">
      <c r="AI51" s="31"/>
      <c r="AJ51" s="42"/>
      <c r="AK51" s="31"/>
      <c r="AL51" s="31"/>
    </row>
    <row r="52" customFormat="false" ht="12.75" hidden="false" customHeight="false" outlineLevel="0" collapsed="false">
      <c r="C52" s="85"/>
      <c r="D52" s="13"/>
      <c r="E52" s="86"/>
      <c r="F52" s="86"/>
      <c r="AI52" s="31"/>
      <c r="AJ52" s="42"/>
      <c r="AK52" s="31"/>
      <c r="AL52" s="31"/>
    </row>
    <row r="53" customFormat="false" ht="18" hidden="false" customHeight="false" outlineLevel="0" collapsed="false">
      <c r="C53" s="85"/>
      <c r="D53" s="13"/>
      <c r="E53" s="86"/>
      <c r="F53" s="86"/>
      <c r="R53" s="6"/>
      <c r="S53" s="4"/>
      <c r="T53" s="6" t="s">
        <v>72</v>
      </c>
      <c r="AI53" s="31"/>
      <c r="AJ53" s="42"/>
      <c r="AK53" s="31"/>
      <c r="AL53" s="31"/>
    </row>
    <row r="54" customFormat="false" ht="13.5" hidden="false" customHeight="false" outlineLevel="0" collapsed="false"/>
    <row r="55" customFormat="false" ht="13.5" hidden="false" customHeight="true" outlineLevel="0" collapsed="false"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customFormat="false" ht="14.25" hidden="false" customHeight="true" outlineLevel="0" collapsed="false">
      <c r="C56" s="7" t="n">
        <f aca="false">PowerPrices!A2</f>
        <v>37160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C57" s="8"/>
      <c r="D57" s="9"/>
      <c r="E57" s="9"/>
      <c r="F57" s="9"/>
      <c r="G57" s="9"/>
      <c r="H57" s="9"/>
      <c r="I57" s="9"/>
      <c r="J57" s="9"/>
      <c r="K57" s="10" t="s">
        <v>3</v>
      </c>
      <c r="L57" s="10" t="s">
        <v>4</v>
      </c>
      <c r="M57" s="10" t="s">
        <v>4</v>
      </c>
      <c r="N57" s="11" t="s">
        <v>5</v>
      </c>
      <c r="O57" s="10" t="s">
        <v>6</v>
      </c>
      <c r="P57" s="10" t="s">
        <v>6</v>
      </c>
      <c r="Q57" s="11" t="s">
        <v>5</v>
      </c>
      <c r="R57" s="10" t="s">
        <v>7</v>
      </c>
      <c r="S57" s="11" t="s">
        <v>5</v>
      </c>
      <c r="T57" s="10" t="s">
        <v>8</v>
      </c>
      <c r="U57" s="11" t="s">
        <v>5</v>
      </c>
      <c r="V57" s="10" t="s">
        <v>9</v>
      </c>
      <c r="W57" s="11" t="s">
        <v>5</v>
      </c>
      <c r="X57" s="10" t="s">
        <v>10</v>
      </c>
      <c r="Y57" s="11" t="s">
        <v>5</v>
      </c>
      <c r="Z57" s="10" t="s">
        <v>11</v>
      </c>
      <c r="AA57" s="11" t="s">
        <v>5</v>
      </c>
      <c r="AB57" s="10" t="s">
        <v>12</v>
      </c>
      <c r="AC57" s="11" t="s">
        <v>5</v>
      </c>
      <c r="AD57" s="10" t="s">
        <v>13</v>
      </c>
      <c r="AE57" s="11" t="s">
        <v>5</v>
      </c>
      <c r="AF57" s="10" t="s">
        <v>8</v>
      </c>
      <c r="AG57" s="11" t="s">
        <v>5</v>
      </c>
      <c r="AH57" s="10" t="s">
        <v>14</v>
      </c>
      <c r="AI57" s="11" t="s">
        <v>5</v>
      </c>
    </row>
    <row r="58" customFormat="false" ht="14.25" hidden="false" customHeight="true" outlineLevel="0" collapsed="false">
      <c r="C58" s="12"/>
      <c r="D58" s="13"/>
      <c r="E58" s="13"/>
      <c r="F58" s="13"/>
      <c r="G58" s="13"/>
      <c r="H58" s="13"/>
      <c r="I58" s="13"/>
      <c r="J58" s="13"/>
      <c r="K58" s="14" t="s">
        <v>15</v>
      </c>
      <c r="L58" s="14" t="s">
        <v>16</v>
      </c>
      <c r="M58" s="14" t="s">
        <v>17</v>
      </c>
      <c r="N58" s="15"/>
      <c r="O58" s="14" t="s">
        <v>16</v>
      </c>
      <c r="P58" s="14" t="s">
        <v>17</v>
      </c>
      <c r="Q58" s="15"/>
      <c r="R58" s="14" t="n">
        <f aca="false">R$25</f>
        <v>37165</v>
      </c>
      <c r="S58" s="15"/>
      <c r="T58" s="16" t="n">
        <v>2001</v>
      </c>
      <c r="U58" s="15"/>
      <c r="V58" s="14" t="s">
        <v>18</v>
      </c>
      <c r="W58" s="15"/>
      <c r="X58" s="16" t="n">
        <v>2002</v>
      </c>
      <c r="Y58" s="15"/>
      <c r="Z58" s="16" t="n">
        <v>2002</v>
      </c>
      <c r="AA58" s="15"/>
      <c r="AB58" s="14" t="s">
        <v>19</v>
      </c>
      <c r="AC58" s="15"/>
      <c r="AD58" s="16" t="n">
        <v>2002</v>
      </c>
      <c r="AE58" s="15"/>
      <c r="AF58" s="16" t="n">
        <v>2002</v>
      </c>
      <c r="AG58" s="15"/>
      <c r="AH58" s="14" t="s">
        <v>20</v>
      </c>
      <c r="AI58" s="15"/>
    </row>
    <row r="59" customFormat="false" ht="14.25" hidden="false" customHeight="tru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</row>
    <row r="60" customFormat="false" ht="12.75" hidden="false" customHeight="false" outlineLevel="0" collapsed="false">
      <c r="C60" s="68" t="s">
        <v>73</v>
      </c>
      <c r="D60" s="61"/>
      <c r="E60" s="69" t="s">
        <v>41</v>
      </c>
      <c r="F60" s="69" t="s">
        <v>41</v>
      </c>
      <c r="G60" s="69"/>
      <c r="H60" s="69"/>
      <c r="I60" s="69"/>
      <c r="J60" s="61"/>
      <c r="K60" s="70" t="n">
        <f aca="false">LOOKUP($K$15,CurveFetch!$D$8:$D$1000,CurveFetch!$F$8:$F$1000)</f>
        <v>0</v>
      </c>
      <c r="L60" s="71"/>
      <c r="M60" s="71"/>
      <c r="N60" s="72"/>
      <c r="O60" s="71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1"/>
      <c r="AC60" s="72"/>
      <c r="AD60" s="71"/>
      <c r="AE60" s="72"/>
      <c r="AF60" s="71"/>
      <c r="AG60" s="72"/>
      <c r="AH60" s="71"/>
      <c r="AI60" s="73"/>
      <c r="AJ60" s="1"/>
      <c r="AK60" s="1"/>
      <c r="AL60" s="1"/>
    </row>
    <row r="61" customFormat="false" ht="12.75" hidden="false" customHeight="false" outlineLevel="0" collapsed="false">
      <c r="C61" s="68" t="s">
        <v>74</v>
      </c>
      <c r="D61" s="61"/>
      <c r="E61" s="69" t="s">
        <v>42</v>
      </c>
      <c r="F61" s="69" t="s">
        <v>42</v>
      </c>
      <c r="G61" s="69"/>
      <c r="H61" s="69"/>
      <c r="I61" s="69"/>
      <c r="J61" s="61"/>
      <c r="K61" s="70" t="n">
        <f aca="false">LOOKUP($K$15,CurveFetch!$D$8:$D$1000,CurveFetch!$Q$8:$Q$1000)</f>
        <v>0</v>
      </c>
      <c r="L61" s="71"/>
      <c r="M61" s="71"/>
      <c r="N61" s="72"/>
      <c r="O61" s="71"/>
      <c r="P61" s="71"/>
      <c r="Q61" s="72"/>
      <c r="R61" s="71"/>
      <c r="S61" s="72"/>
      <c r="T61" s="71"/>
      <c r="U61" s="72"/>
      <c r="V61" s="71"/>
      <c r="W61" s="72"/>
      <c r="X61" s="71"/>
      <c r="Y61" s="72"/>
      <c r="Z61" s="71"/>
      <c r="AA61" s="72"/>
      <c r="AB61" s="71"/>
      <c r="AC61" s="72"/>
      <c r="AD61" s="71"/>
      <c r="AE61" s="72"/>
      <c r="AF61" s="71"/>
      <c r="AG61" s="72"/>
      <c r="AH61" s="71"/>
      <c r="AI61" s="73"/>
      <c r="AJ61" s="1"/>
      <c r="AK61" s="1"/>
      <c r="AL61" s="1"/>
    </row>
    <row r="62" customFormat="false" ht="12.75" hidden="false" customHeight="false" outlineLevel="0" collapsed="false">
      <c r="C62" s="68" t="s">
        <v>75</v>
      </c>
      <c r="D62" s="61"/>
      <c r="E62" s="69" t="s">
        <v>43</v>
      </c>
      <c r="F62" s="69" t="s">
        <v>43</v>
      </c>
      <c r="G62" s="69"/>
      <c r="H62" s="69"/>
      <c r="I62" s="69"/>
      <c r="J62" s="61"/>
      <c r="K62" s="70" t="n">
        <f aca="false">LOOKUP($K$15,CurveFetch!$D$8:$D$1000,CurveFetch!$G$8:$G$1000)</f>
        <v>0</v>
      </c>
      <c r="L62" s="71"/>
      <c r="M62" s="71"/>
      <c r="N62" s="72"/>
      <c r="O62" s="71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1"/>
      <c r="AC62" s="72"/>
      <c r="AD62" s="71"/>
      <c r="AE62" s="72"/>
      <c r="AF62" s="71"/>
      <c r="AG62" s="72"/>
      <c r="AH62" s="71"/>
      <c r="AI62" s="73"/>
      <c r="AJ62" s="1"/>
      <c r="AK62" s="1"/>
      <c r="AL62" s="1"/>
    </row>
    <row r="63" customFormat="false" ht="12.75" hidden="false" customHeight="false" outlineLevel="0" collapsed="false">
      <c r="C63" s="68" t="s">
        <v>76</v>
      </c>
      <c r="D63" s="61"/>
      <c r="E63" s="69" t="s">
        <v>44</v>
      </c>
      <c r="F63" s="69" t="s">
        <v>44</v>
      </c>
      <c r="G63" s="69"/>
      <c r="H63" s="69"/>
      <c r="I63" s="69"/>
      <c r="J63" s="61"/>
      <c r="K63" s="70" t="n">
        <f aca="false">LOOKUP($K$15,CurveFetch!$D$8:$D$1000,CurveFetch!$H$8:$H$1000)</f>
        <v>0</v>
      </c>
      <c r="L63" s="71"/>
      <c r="M63" s="71"/>
      <c r="N63" s="72"/>
      <c r="O63" s="71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72"/>
      <c r="AF63" s="71"/>
      <c r="AG63" s="72"/>
      <c r="AH63" s="71"/>
      <c r="AI63" s="73"/>
      <c r="AJ63" s="1"/>
      <c r="AK63" s="1"/>
      <c r="AL63" s="1"/>
    </row>
    <row r="67" customFormat="false" ht="12.75" hidden="false" customHeight="false" outlineLevel="0" collapsed="false">
      <c r="C67" s="27"/>
      <c r="L67" s="31"/>
    </row>
  </sheetData>
  <mergeCells count="9">
    <mergeCell ref="C9:AI9"/>
    <mergeCell ref="C10:AI10"/>
    <mergeCell ref="C13:AI13"/>
    <mergeCell ref="C32:AI32"/>
    <mergeCell ref="C38:AI38"/>
    <mergeCell ref="C48:AI48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N18" activePane="bottomRight" state="frozen"/>
      <selection pane="topLeft" activeCell="A1" activeCellId="0" sqref="A1"/>
      <selection pane="topRight" activeCell="N1" activeCellId="0" sqref="N1"/>
      <selection pane="bottomLeft" activeCell="A18" activeCellId="0" sqref="A18"/>
      <selection pane="bottomRight" activeCell="S34" activeCellId="0" sqref="S3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37160</v>
      </c>
      <c r="F2" s="95" t="n">
        <f aca="false">E2</f>
        <v>37160</v>
      </c>
      <c r="G2" s="95" t="n">
        <f aca="false">F2</f>
        <v>37160</v>
      </c>
      <c r="H2" s="95" t="n">
        <f aca="false">G2</f>
        <v>37160</v>
      </c>
      <c r="I2" s="95" t="n">
        <f aca="false">H2</f>
        <v>37160</v>
      </c>
      <c r="J2" s="95" t="n">
        <f aca="false">I2</f>
        <v>37160</v>
      </c>
      <c r="K2" s="95" t="n">
        <f aca="false">J2</f>
        <v>37160</v>
      </c>
      <c r="L2" s="95" t="n">
        <f aca="false">K2</f>
        <v>37160</v>
      </c>
      <c r="M2" s="95" t="n">
        <f aca="false">L2</f>
        <v>37160</v>
      </c>
      <c r="N2" s="95" t="n">
        <f aca="false">M2</f>
        <v>37160</v>
      </c>
      <c r="O2" s="95" t="n">
        <f aca="false">N2</f>
        <v>37160</v>
      </c>
      <c r="P2" s="95" t="n">
        <f aca="false">O2</f>
        <v>37160</v>
      </c>
      <c r="Q2" s="95" t="n">
        <f aca="false">P2</f>
        <v>37160</v>
      </c>
      <c r="R2" s="95" t="n">
        <f aca="false">Q2</f>
        <v>37160</v>
      </c>
      <c r="S2" s="95" t="n">
        <f aca="false">R2</f>
        <v>37160</v>
      </c>
      <c r="T2" s="95" t="n">
        <f aca="false">S2</f>
        <v>37160</v>
      </c>
      <c r="U2" s="95" t="n">
        <f aca="false">T2</f>
        <v>37160</v>
      </c>
      <c r="V2" s="95" t="n">
        <f aca="false">U2</f>
        <v>37160</v>
      </c>
      <c r="W2" s="95" t="n">
        <f aca="false">V2</f>
        <v>37160</v>
      </c>
      <c r="X2" s="95" t="n">
        <f aca="false">W2</f>
        <v>37160</v>
      </c>
      <c r="Y2" s="95" t="n">
        <f aca="false">X2</f>
        <v>37160</v>
      </c>
      <c r="Z2" s="95" t="n">
        <f aca="false">Y2</f>
        <v>37160</v>
      </c>
      <c r="AA2" s="95" t="n">
        <f aca="false">Z2</f>
        <v>37160</v>
      </c>
      <c r="AB2" s="96" t="n">
        <f aca="false">AA2</f>
        <v>37160</v>
      </c>
      <c r="AC2" s="96" t="n">
        <f aca="false">AB2</f>
        <v>37160</v>
      </c>
      <c r="AD2" s="96" t="n">
        <f aca="false">AC2</f>
        <v>37160</v>
      </c>
      <c r="AE2" s="96" t="n">
        <f aca="false">AD2</f>
        <v>37160</v>
      </c>
      <c r="AF2" s="96" t="n">
        <f aca="false">AE2</f>
        <v>37160</v>
      </c>
      <c r="AG2" s="96" t="n">
        <f aca="false">AE2</f>
        <v>37160</v>
      </c>
      <c r="AH2" s="96" t="n">
        <f aca="false">AF2</f>
        <v>37160</v>
      </c>
      <c r="AI2" s="96" t="n">
        <f aca="false">AH2</f>
        <v>37160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37135</v>
      </c>
      <c r="F3" s="97" t="n">
        <f aca="false">E3</f>
        <v>37135</v>
      </c>
      <c r="G3" s="97" t="n">
        <f aca="false">F3</f>
        <v>37135</v>
      </c>
      <c r="H3" s="97" t="n">
        <f aca="false">G3</f>
        <v>37135</v>
      </c>
      <c r="I3" s="97" t="n">
        <f aca="false">H3</f>
        <v>37135</v>
      </c>
      <c r="J3" s="97" t="n">
        <f aca="false">I3</f>
        <v>37135</v>
      </c>
      <c r="K3" s="97" t="n">
        <f aca="false">J3</f>
        <v>37135</v>
      </c>
      <c r="L3" s="97" t="n">
        <f aca="false">K3</f>
        <v>37135</v>
      </c>
      <c r="M3" s="98" t="n">
        <f aca="false">L3</f>
        <v>37135</v>
      </c>
      <c r="N3" s="97" t="n">
        <f aca="false">M3</f>
        <v>37135</v>
      </c>
      <c r="O3" s="97" t="n">
        <f aca="false">N3</f>
        <v>37135</v>
      </c>
      <c r="P3" s="97" t="n">
        <f aca="false">O3</f>
        <v>37135</v>
      </c>
      <c r="Q3" s="97" t="n">
        <f aca="false">P3</f>
        <v>37135</v>
      </c>
      <c r="R3" s="97" t="n">
        <f aca="false">Q3</f>
        <v>37135</v>
      </c>
      <c r="S3" s="97" t="n">
        <f aca="false">R3</f>
        <v>37135</v>
      </c>
      <c r="T3" s="97" t="n">
        <f aca="false">S3</f>
        <v>37135</v>
      </c>
      <c r="U3" s="97" t="n">
        <f aca="false">T3</f>
        <v>37135</v>
      </c>
      <c r="V3" s="97" t="n">
        <f aca="false">U3</f>
        <v>37135</v>
      </c>
      <c r="W3" s="97" t="n">
        <f aca="false">V3</f>
        <v>37135</v>
      </c>
      <c r="X3" s="97" t="n">
        <f aca="false">W3</f>
        <v>37135</v>
      </c>
      <c r="Y3" s="97" t="n">
        <f aca="false">X3</f>
        <v>37135</v>
      </c>
      <c r="Z3" s="97" t="n">
        <f aca="false">Y3</f>
        <v>37135</v>
      </c>
      <c r="AA3" s="97" t="n">
        <f aca="false">Z3</f>
        <v>37135</v>
      </c>
      <c r="AB3" s="99" t="n">
        <f aca="false">AA3</f>
        <v>37135</v>
      </c>
      <c r="AC3" s="99" t="n">
        <f aca="false">AB3</f>
        <v>37135</v>
      </c>
      <c r="AD3" s="99" t="n">
        <f aca="false">AC3</f>
        <v>37135</v>
      </c>
      <c r="AE3" s="99" t="n">
        <f aca="false">AD3</f>
        <v>37135</v>
      </c>
      <c r="AF3" s="99" t="n">
        <f aca="false">AE3</f>
        <v>37135</v>
      </c>
      <c r="AG3" s="99" t="n">
        <f aca="false">AE3</f>
        <v>37135</v>
      </c>
      <c r="AH3" s="99" t="n">
        <f aca="false">AF3</f>
        <v>37135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37135</v>
      </c>
      <c r="E8" s="106" t="n">
        <v>2.15</v>
      </c>
      <c r="F8" s="106"/>
      <c r="G8" s="106"/>
      <c r="H8" s="106"/>
      <c r="I8" s="106"/>
      <c r="J8" s="106"/>
      <c r="K8" s="106"/>
      <c r="L8" s="106" t="n">
        <v>1.98</v>
      </c>
      <c r="M8" s="106"/>
      <c r="N8" s="106"/>
      <c r="O8" s="106"/>
      <c r="P8" s="106" t="n">
        <v>2.015</v>
      </c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37136</v>
      </c>
      <c r="E9" s="106" t="n">
        <v>2.15</v>
      </c>
      <c r="F9" s="106"/>
      <c r="G9" s="106"/>
      <c r="H9" s="106"/>
      <c r="I9" s="106"/>
      <c r="J9" s="106"/>
      <c r="K9" s="106"/>
      <c r="L9" s="106" t="n">
        <v>1.98</v>
      </c>
      <c r="M9" s="106"/>
      <c r="N9" s="106"/>
      <c r="O9" s="106"/>
      <c r="P9" s="106" t="n">
        <v>2.015</v>
      </c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37137</v>
      </c>
      <c r="E10" s="106" t="n">
        <v>2.15</v>
      </c>
      <c r="F10" s="106"/>
      <c r="G10" s="106"/>
      <c r="H10" s="106"/>
      <c r="I10" s="106"/>
      <c r="J10" s="106"/>
      <c r="K10" s="106"/>
      <c r="L10" s="106" t="n">
        <v>1.98</v>
      </c>
      <c r="M10" s="106"/>
      <c r="N10" s="106"/>
      <c r="O10" s="106"/>
      <c r="P10" s="106" t="n">
        <v>2.015</v>
      </c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37138</v>
      </c>
      <c r="E11" s="106" t="n">
        <v>2.15</v>
      </c>
      <c r="F11" s="106"/>
      <c r="G11" s="106"/>
      <c r="H11" s="106"/>
      <c r="I11" s="106"/>
      <c r="J11" s="106"/>
      <c r="K11" s="106"/>
      <c r="L11" s="106" t="n">
        <v>1.98</v>
      </c>
      <c r="M11" s="106"/>
      <c r="N11" s="106"/>
      <c r="O11" s="106"/>
      <c r="P11" s="106" t="n">
        <v>2.015</v>
      </c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37139</v>
      </c>
      <c r="E12" s="106" t="n">
        <v>2.2</v>
      </c>
      <c r="F12" s="106"/>
      <c r="G12" s="106"/>
      <c r="H12" s="106"/>
      <c r="I12" s="106"/>
      <c r="J12" s="106"/>
      <c r="K12" s="106"/>
      <c r="L12" s="106" t="n">
        <v>2.06</v>
      </c>
      <c r="M12" s="106"/>
      <c r="N12" s="106"/>
      <c r="O12" s="106"/>
      <c r="P12" s="106" t="n">
        <v>2.075</v>
      </c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37140</v>
      </c>
      <c r="E13" s="106" t="n">
        <v>2.335</v>
      </c>
      <c r="F13" s="106"/>
      <c r="G13" s="106"/>
      <c r="H13" s="106"/>
      <c r="I13" s="106"/>
      <c r="J13" s="106"/>
      <c r="K13" s="106"/>
      <c r="L13" s="106" t="n">
        <v>2.155</v>
      </c>
      <c r="M13" s="106"/>
      <c r="N13" s="106"/>
      <c r="O13" s="106"/>
      <c r="P13" s="106" t="n">
        <v>2.185</v>
      </c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37141</v>
      </c>
      <c r="E14" s="106" t="n">
        <v>2.4</v>
      </c>
      <c r="F14" s="106"/>
      <c r="G14" s="106"/>
      <c r="H14" s="106"/>
      <c r="I14" s="106"/>
      <c r="J14" s="106"/>
      <c r="K14" s="106"/>
      <c r="L14" s="106" t="n">
        <v>2.22</v>
      </c>
      <c r="M14" s="106"/>
      <c r="N14" s="106"/>
      <c r="O14" s="106"/>
      <c r="P14" s="106" t="n">
        <v>2.245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37142</v>
      </c>
      <c r="E15" s="106" t="n">
        <v>2.345</v>
      </c>
      <c r="F15" s="106"/>
      <c r="G15" s="106"/>
      <c r="H15" s="106"/>
      <c r="I15" s="106"/>
      <c r="J15" s="106"/>
      <c r="K15" s="106"/>
      <c r="L15" s="106" t="n">
        <v>2.125</v>
      </c>
      <c r="M15" s="106"/>
      <c r="N15" s="106"/>
      <c r="O15" s="106"/>
      <c r="P15" s="106" t="n">
        <v>2.165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37143</v>
      </c>
      <c r="E16" s="106" t="n">
        <v>2.345</v>
      </c>
      <c r="F16" s="106"/>
      <c r="G16" s="106"/>
      <c r="H16" s="106"/>
      <c r="I16" s="106"/>
      <c r="J16" s="106"/>
      <c r="K16" s="106"/>
      <c r="L16" s="106" t="n">
        <v>2.125</v>
      </c>
      <c r="M16" s="106"/>
      <c r="N16" s="106"/>
      <c r="O16" s="106"/>
      <c r="P16" s="106" t="n">
        <v>2.165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37144</v>
      </c>
      <c r="E17" s="106" t="n">
        <v>2.345</v>
      </c>
      <c r="F17" s="106"/>
      <c r="G17" s="106"/>
      <c r="H17" s="106"/>
      <c r="I17" s="106"/>
      <c r="J17" s="106"/>
      <c r="K17" s="106"/>
      <c r="L17" s="106" t="n">
        <v>2.125</v>
      </c>
      <c r="M17" s="106"/>
      <c r="N17" s="106"/>
      <c r="O17" s="106"/>
      <c r="P17" s="106" t="n">
        <v>2.165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37145</v>
      </c>
      <c r="E18" s="106" t="n">
        <v>2.385</v>
      </c>
      <c r="F18" s="106"/>
      <c r="G18" s="106"/>
      <c r="H18" s="106"/>
      <c r="I18" s="106"/>
      <c r="J18" s="106"/>
      <c r="K18" s="106"/>
      <c r="L18" s="106" t="n">
        <v>2.205</v>
      </c>
      <c r="M18" s="106"/>
      <c r="N18" s="106"/>
      <c r="O18" s="106"/>
      <c r="P18" s="106" t="n">
        <v>2.25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37146</v>
      </c>
      <c r="E19" s="106" t="n">
        <v>2.47</v>
      </c>
      <c r="F19" s="106"/>
      <c r="G19" s="106"/>
      <c r="H19" s="106"/>
      <c r="I19" s="106"/>
      <c r="J19" s="106"/>
      <c r="K19" s="106"/>
      <c r="L19" s="106" t="n">
        <v>2.205</v>
      </c>
      <c r="M19" s="106"/>
      <c r="N19" s="106"/>
      <c r="O19" s="106"/>
      <c r="P19" s="106" t="n">
        <v>2.28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37147</v>
      </c>
      <c r="E20" s="106" t="n">
        <v>2.445</v>
      </c>
      <c r="F20" s="106"/>
      <c r="G20" s="106"/>
      <c r="H20" s="106"/>
      <c r="I20" s="106"/>
      <c r="J20" s="106"/>
      <c r="K20" s="106"/>
      <c r="L20" s="106" t="n">
        <v>2.27</v>
      </c>
      <c r="M20" s="106"/>
      <c r="N20" s="106"/>
      <c r="O20" s="106"/>
      <c r="P20" s="106" t="n">
        <v>2.335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37148</v>
      </c>
      <c r="E21" s="106" t="n">
        <v>2.39</v>
      </c>
      <c r="F21" s="106"/>
      <c r="G21" s="106"/>
      <c r="H21" s="106"/>
      <c r="I21" s="106"/>
      <c r="J21" s="106"/>
      <c r="K21" s="106"/>
      <c r="L21" s="106" t="n">
        <v>2.21</v>
      </c>
      <c r="M21" s="106"/>
      <c r="N21" s="106"/>
      <c r="O21" s="106"/>
      <c r="P21" s="106" t="n">
        <v>2.235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37149</v>
      </c>
      <c r="E22" s="106" t="n">
        <v>2.405</v>
      </c>
      <c r="F22" s="106"/>
      <c r="G22" s="106"/>
      <c r="H22" s="106"/>
      <c r="I22" s="106"/>
      <c r="J22" s="106"/>
      <c r="K22" s="106"/>
      <c r="L22" s="106" t="n">
        <v>2.19</v>
      </c>
      <c r="M22" s="106"/>
      <c r="N22" s="106"/>
      <c r="O22" s="106"/>
      <c r="P22" s="106" t="n">
        <v>2.23</v>
      </c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37150</v>
      </c>
      <c r="E23" s="106" t="n">
        <v>2.405</v>
      </c>
      <c r="F23" s="106"/>
      <c r="G23" s="106"/>
      <c r="H23" s="106"/>
      <c r="I23" s="106"/>
      <c r="J23" s="106"/>
      <c r="K23" s="106"/>
      <c r="L23" s="106" t="n">
        <v>2.19</v>
      </c>
      <c r="M23" s="106"/>
      <c r="N23" s="106"/>
      <c r="O23" s="106"/>
      <c r="P23" s="106" t="n">
        <v>2.23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37151</v>
      </c>
      <c r="E24" s="106" t="n">
        <v>2.405</v>
      </c>
      <c r="F24" s="106"/>
      <c r="G24" s="106"/>
      <c r="H24" s="106"/>
      <c r="I24" s="106"/>
      <c r="J24" s="106"/>
      <c r="K24" s="106"/>
      <c r="L24" s="106" t="n">
        <v>2.19</v>
      </c>
      <c r="M24" s="106"/>
      <c r="N24" s="106"/>
      <c r="O24" s="106"/>
      <c r="P24" s="106" t="n">
        <v>2.23</v>
      </c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37152</v>
      </c>
      <c r="E25" s="106" t="n">
        <v>2.345</v>
      </c>
      <c r="F25" s="106"/>
      <c r="G25" s="106"/>
      <c r="H25" s="106"/>
      <c r="I25" s="106"/>
      <c r="J25" s="106"/>
      <c r="K25" s="106"/>
      <c r="L25" s="106" t="n">
        <v>2.19</v>
      </c>
      <c r="M25" s="106"/>
      <c r="N25" s="106"/>
      <c r="O25" s="106"/>
      <c r="P25" s="106" t="n">
        <v>2.2</v>
      </c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37153</v>
      </c>
      <c r="E26" s="106" t="n">
        <v>2.18</v>
      </c>
      <c r="F26" s="106"/>
      <c r="G26" s="106"/>
      <c r="H26" s="106"/>
      <c r="I26" s="106"/>
      <c r="J26" s="106"/>
      <c r="K26" s="106"/>
      <c r="L26" s="106" t="n">
        <v>2.06</v>
      </c>
      <c r="M26" s="106"/>
      <c r="N26" s="106"/>
      <c r="O26" s="106"/>
      <c r="P26" s="106" t="n">
        <v>2.08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37154</v>
      </c>
      <c r="E27" s="106" t="n">
        <v>2.125</v>
      </c>
      <c r="F27" s="106"/>
      <c r="G27" s="106"/>
      <c r="H27" s="106"/>
      <c r="I27" s="106"/>
      <c r="J27" s="106"/>
      <c r="K27" s="106"/>
      <c r="L27" s="106" t="n">
        <v>2</v>
      </c>
      <c r="M27" s="106"/>
      <c r="N27" s="106"/>
      <c r="O27" s="106"/>
      <c r="P27" s="106" t="n">
        <v>2.03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37155</v>
      </c>
      <c r="E28" s="106" t="n">
        <v>2.07</v>
      </c>
      <c r="F28" s="106"/>
      <c r="G28" s="106"/>
      <c r="H28" s="106"/>
      <c r="I28" s="106"/>
      <c r="J28" s="106"/>
      <c r="K28" s="106"/>
      <c r="L28" s="106" t="n">
        <v>1.925</v>
      </c>
      <c r="M28" s="106"/>
      <c r="N28" s="106"/>
      <c r="O28" s="106"/>
      <c r="P28" s="106" t="n">
        <v>1.94</v>
      </c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37156</v>
      </c>
      <c r="E29" s="106" t="n">
        <v>2.04</v>
      </c>
      <c r="F29" s="106"/>
      <c r="G29" s="106"/>
      <c r="H29" s="106"/>
      <c r="I29" s="106"/>
      <c r="J29" s="106"/>
      <c r="K29" s="106"/>
      <c r="L29" s="106" t="n">
        <v>1.82</v>
      </c>
      <c r="M29" s="106"/>
      <c r="N29" s="106"/>
      <c r="O29" s="106"/>
      <c r="P29" s="106" t="n">
        <v>1.865</v>
      </c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37157</v>
      </c>
      <c r="E30" s="106" t="n">
        <v>2.04</v>
      </c>
      <c r="F30" s="106"/>
      <c r="G30" s="106"/>
      <c r="H30" s="106"/>
      <c r="I30" s="106"/>
      <c r="J30" s="106"/>
      <c r="K30" s="106"/>
      <c r="L30" s="106" t="n">
        <v>1.82</v>
      </c>
      <c r="M30" s="106"/>
      <c r="N30" s="106"/>
      <c r="O30" s="106"/>
      <c r="P30" s="106" t="n">
        <v>1.865</v>
      </c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37158</v>
      </c>
      <c r="E31" s="106" t="n">
        <v>2.04</v>
      </c>
      <c r="F31" s="106"/>
      <c r="G31" s="106"/>
      <c r="H31" s="106"/>
      <c r="I31" s="106"/>
      <c r="J31" s="106"/>
      <c r="K31" s="106"/>
      <c r="L31" s="106" t="n">
        <v>1.82</v>
      </c>
      <c r="M31" s="106"/>
      <c r="N31" s="106"/>
      <c r="O31" s="106"/>
      <c r="P31" s="106" t="n">
        <v>1.865</v>
      </c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37159</v>
      </c>
      <c r="E32" s="106" t="n">
        <v>1.99</v>
      </c>
      <c r="F32" s="106"/>
      <c r="G32" s="106"/>
      <c r="H32" s="106"/>
      <c r="I32" s="106"/>
      <c r="J32" s="106"/>
      <c r="K32" s="106"/>
      <c r="L32" s="106" t="n">
        <v>2.215</v>
      </c>
      <c r="M32" s="106"/>
      <c r="N32" s="106"/>
      <c r="O32" s="106"/>
      <c r="P32" s="106" t="n">
        <v>1.86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37160</v>
      </c>
      <c r="E33" s="106" t="n">
        <v>1.945</v>
      </c>
      <c r="F33" s="106"/>
      <c r="G33" s="106"/>
      <c r="H33" s="106"/>
      <c r="I33" s="106"/>
      <c r="J33" s="106"/>
      <c r="K33" s="106"/>
      <c r="L33" s="106" t="n">
        <v>1.765</v>
      </c>
      <c r="M33" s="106"/>
      <c r="N33" s="106"/>
      <c r="O33" s="106"/>
      <c r="P33" s="106" t="n">
        <v>1.82</v>
      </c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37161</v>
      </c>
      <c r="E34" s="106" t="n">
        <v>1.89</v>
      </c>
      <c r="F34" s="106" t="n">
        <v>1.955</v>
      </c>
      <c r="G34" s="106" t="n">
        <v>1.53</v>
      </c>
      <c r="H34" s="106" t="n">
        <v>1.77</v>
      </c>
      <c r="I34" s="106" t="n">
        <v>1.275</v>
      </c>
      <c r="J34" s="106" t="n">
        <v>1.35</v>
      </c>
      <c r="K34" s="106" t="n">
        <v>1.37</v>
      </c>
      <c r="L34" s="106" t="n">
        <v>1.71</v>
      </c>
      <c r="M34" s="106" t="n">
        <v>1.35</v>
      </c>
      <c r="N34" s="106" t="n">
        <v>1.369</v>
      </c>
      <c r="O34" s="106" t="n">
        <v>1.27</v>
      </c>
      <c r="P34" s="106" t="n">
        <v>1.75</v>
      </c>
      <c r="Q34" s="106" t="n">
        <v>1.8</v>
      </c>
      <c r="R34" s="106" t="n">
        <v>1.66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37162</v>
      </c>
      <c r="E35" s="106" t="n">
        <v>1.86</v>
      </c>
      <c r="F35" s="106" t="n">
        <v>1.98</v>
      </c>
      <c r="G35" s="106" t="n">
        <v>1.53</v>
      </c>
      <c r="H35" s="106" t="n">
        <v>1.81</v>
      </c>
      <c r="I35" s="106" t="n">
        <v>1.26</v>
      </c>
      <c r="J35" s="106" t="n">
        <v>1.1</v>
      </c>
      <c r="K35" s="106" t="n">
        <v>1.41</v>
      </c>
      <c r="L35" s="106" t="n">
        <v>1.71</v>
      </c>
      <c r="M35" s="106" t="n">
        <v>1.08</v>
      </c>
      <c r="N35" s="106" t="n">
        <v>1.369</v>
      </c>
      <c r="O35" s="106" t="n">
        <v>1.26</v>
      </c>
      <c r="P35" s="106" t="n">
        <v>1.75</v>
      </c>
      <c r="Q35" s="106" t="n">
        <v>1.86</v>
      </c>
      <c r="R35" s="106" t="n">
        <v>1.64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37163</v>
      </c>
      <c r="E36" s="106" t="n">
        <v>1.86</v>
      </c>
      <c r="F36" s="106"/>
      <c r="G36" s="106"/>
      <c r="H36" s="106"/>
      <c r="I36" s="106"/>
      <c r="J36" s="106"/>
      <c r="K36" s="106"/>
      <c r="L36" s="106" t="n">
        <v>1.71</v>
      </c>
      <c r="M36" s="106"/>
      <c r="N36" s="106"/>
      <c r="O36" s="106"/>
      <c r="P36" s="106" t="n">
        <v>1.75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37164</v>
      </c>
      <c r="E37" s="106" t="n">
        <v>1.86</v>
      </c>
      <c r="F37" s="106"/>
      <c r="G37" s="106"/>
      <c r="H37" s="106"/>
      <c r="I37" s="106"/>
      <c r="J37" s="106"/>
      <c r="K37" s="106"/>
      <c r="L37" s="106" t="n">
        <v>1.71</v>
      </c>
      <c r="M37" s="106"/>
      <c r="N37" s="106"/>
      <c r="O37" s="106"/>
      <c r="P37" s="106" t="n">
        <v>1.75</v>
      </c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37165</v>
      </c>
      <c r="E38" s="106" t="n">
        <v>1.85</v>
      </c>
      <c r="F38" s="106"/>
      <c r="G38" s="106"/>
      <c r="H38" s="106"/>
      <c r="I38" s="106"/>
      <c r="J38" s="106"/>
      <c r="K38" s="106"/>
      <c r="L38" s="106" t="n">
        <v>1.72</v>
      </c>
      <c r="M38" s="106"/>
      <c r="N38" s="106"/>
      <c r="O38" s="106"/>
      <c r="P38" s="106" t="n">
        <v>2.19</v>
      </c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 t="n">
        <v>37166</v>
      </c>
      <c r="E39" s="106" t="n">
        <v>1.85</v>
      </c>
      <c r="F39" s="106"/>
      <c r="G39" s="106"/>
      <c r="H39" s="106"/>
      <c r="I39" s="106"/>
      <c r="J39" s="106"/>
      <c r="K39" s="106"/>
      <c r="L39" s="106" t="n">
        <v>1.65</v>
      </c>
      <c r="M39" s="106"/>
      <c r="N39" s="106"/>
      <c r="O39" s="106"/>
      <c r="P39" s="106" t="n">
        <v>2.19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 t="n">
        <v>37167</v>
      </c>
      <c r="E40" s="106" t="n">
        <v>1.85</v>
      </c>
      <c r="F40" s="106"/>
      <c r="G40" s="106"/>
      <c r="H40" s="106"/>
      <c r="I40" s="106"/>
      <c r="J40" s="106"/>
      <c r="K40" s="106"/>
      <c r="L40" s="106" t="n">
        <v>1.65</v>
      </c>
      <c r="M40" s="106"/>
      <c r="N40" s="106"/>
      <c r="O40" s="106"/>
      <c r="P40" s="106" t="n">
        <v>2.19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 t="n">
        <v>37168</v>
      </c>
      <c r="E41" s="106" t="n">
        <v>1.85</v>
      </c>
      <c r="F41" s="106"/>
      <c r="G41" s="106"/>
      <c r="H41" s="106"/>
      <c r="I41" s="106"/>
      <c r="J41" s="106"/>
      <c r="K41" s="106"/>
      <c r="L41" s="106" t="n">
        <v>1.65</v>
      </c>
      <c r="M41" s="106"/>
      <c r="N41" s="106"/>
      <c r="O41" s="106"/>
      <c r="P41" s="106" t="n">
        <v>2.19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 t="n">
        <v>37169</v>
      </c>
      <c r="E42" s="106" t="n">
        <v>1.85</v>
      </c>
      <c r="F42" s="106"/>
      <c r="G42" s="106"/>
      <c r="H42" s="106"/>
      <c r="I42" s="106"/>
      <c r="J42" s="106"/>
      <c r="K42" s="106"/>
      <c r="L42" s="106" t="n">
        <v>1.65</v>
      </c>
      <c r="M42" s="106"/>
      <c r="N42" s="106"/>
      <c r="O42" s="106"/>
      <c r="P42" s="106" t="n">
        <v>2.19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 t="n">
        <v>37170</v>
      </c>
      <c r="E43" s="106" t="n">
        <v>1.85</v>
      </c>
      <c r="F43" s="106"/>
      <c r="G43" s="106"/>
      <c r="H43" s="106"/>
      <c r="I43" s="106"/>
      <c r="J43" s="106"/>
      <c r="K43" s="106"/>
      <c r="L43" s="106" t="n">
        <v>1.65</v>
      </c>
      <c r="M43" s="106"/>
      <c r="N43" s="106"/>
      <c r="O43" s="106"/>
      <c r="P43" s="106" t="n">
        <v>2.19</v>
      </c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 t="n">
        <v>37171</v>
      </c>
      <c r="E44" s="106" t="n">
        <v>1.85</v>
      </c>
      <c r="F44" s="106"/>
      <c r="G44" s="106"/>
      <c r="H44" s="106"/>
      <c r="I44" s="106"/>
      <c r="J44" s="106"/>
      <c r="K44" s="106"/>
      <c r="L44" s="106" t="n">
        <v>1.65</v>
      </c>
      <c r="M44" s="106"/>
      <c r="N44" s="106"/>
      <c r="O44" s="106"/>
      <c r="P44" s="106" t="n">
        <v>2.19</v>
      </c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 t="n">
        <v>37172</v>
      </c>
      <c r="E45" s="106" t="n">
        <v>1.85</v>
      </c>
      <c r="F45" s="106"/>
      <c r="G45" s="106"/>
      <c r="H45" s="106"/>
      <c r="I45" s="106"/>
      <c r="J45" s="106"/>
      <c r="K45" s="106"/>
      <c r="L45" s="106" t="n">
        <v>1.65</v>
      </c>
      <c r="M45" s="106"/>
      <c r="N45" s="106"/>
      <c r="O45" s="106"/>
      <c r="P45" s="106" t="n">
        <v>2.19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 t="n">
        <v>37173</v>
      </c>
      <c r="E46" s="106" t="n">
        <v>1.85</v>
      </c>
      <c r="F46" s="106"/>
      <c r="G46" s="106"/>
      <c r="H46" s="106"/>
      <c r="I46" s="106"/>
      <c r="J46" s="106"/>
      <c r="K46" s="106"/>
      <c r="L46" s="106" t="n">
        <v>1.65</v>
      </c>
      <c r="M46" s="106"/>
      <c r="N46" s="106"/>
      <c r="O46" s="106"/>
      <c r="P46" s="106" t="n">
        <v>2.19</v>
      </c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 t="n">
        <v>37174</v>
      </c>
      <c r="E47" s="106" t="n">
        <v>1.85</v>
      </c>
      <c r="F47" s="106"/>
      <c r="G47" s="106"/>
      <c r="H47" s="106"/>
      <c r="I47" s="106"/>
      <c r="J47" s="106"/>
      <c r="K47" s="106"/>
      <c r="L47" s="106" t="n">
        <v>1.65</v>
      </c>
      <c r="M47" s="106"/>
      <c r="N47" s="106"/>
      <c r="O47" s="106"/>
      <c r="P47" s="106" t="n">
        <v>2.19</v>
      </c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 t="n">
        <v>37175</v>
      </c>
      <c r="E48" s="106" t="n">
        <v>1.85</v>
      </c>
      <c r="F48" s="106"/>
      <c r="G48" s="106"/>
      <c r="H48" s="106"/>
      <c r="I48" s="106"/>
      <c r="J48" s="106"/>
      <c r="K48" s="106"/>
      <c r="L48" s="106" t="n">
        <v>1.65</v>
      </c>
      <c r="M48" s="106"/>
      <c r="N48" s="106"/>
      <c r="O48" s="106"/>
      <c r="P48" s="106" t="n">
        <v>2.19</v>
      </c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 t="n">
        <v>37176</v>
      </c>
      <c r="E49" s="106" t="n">
        <v>1.85</v>
      </c>
      <c r="F49" s="106"/>
      <c r="G49" s="106"/>
      <c r="H49" s="106"/>
      <c r="I49" s="106"/>
      <c r="J49" s="106"/>
      <c r="K49" s="106"/>
      <c r="L49" s="106" t="n">
        <v>1.65</v>
      </c>
      <c r="M49" s="106"/>
      <c r="N49" s="106"/>
      <c r="O49" s="106"/>
      <c r="P49" s="106" t="n">
        <v>2.19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 t="n">
        <v>37177</v>
      </c>
      <c r="E50" s="106" t="n">
        <v>1.85</v>
      </c>
      <c r="F50" s="106"/>
      <c r="G50" s="106"/>
      <c r="H50" s="106"/>
      <c r="I50" s="106"/>
      <c r="J50" s="106"/>
      <c r="K50" s="106"/>
      <c r="L50" s="106" t="n">
        <v>1.65</v>
      </c>
      <c r="M50" s="106"/>
      <c r="N50" s="106"/>
      <c r="O50" s="106"/>
      <c r="P50" s="106" t="n">
        <v>2.19</v>
      </c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 t="n">
        <v>37178</v>
      </c>
      <c r="E51" s="106" t="n">
        <v>1.85</v>
      </c>
      <c r="F51" s="106"/>
      <c r="G51" s="106"/>
      <c r="H51" s="106"/>
      <c r="I51" s="106"/>
      <c r="J51" s="106"/>
      <c r="K51" s="106"/>
      <c r="L51" s="106" t="n">
        <v>1.65</v>
      </c>
      <c r="M51" s="106"/>
      <c r="N51" s="106"/>
      <c r="O51" s="106"/>
      <c r="P51" s="106" t="n">
        <v>2.19</v>
      </c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 t="n">
        <v>37179</v>
      </c>
      <c r="E52" s="106" t="n">
        <v>1.85</v>
      </c>
      <c r="F52" s="106"/>
      <c r="G52" s="106"/>
      <c r="H52" s="106"/>
      <c r="I52" s="106"/>
      <c r="J52" s="106"/>
      <c r="K52" s="106"/>
      <c r="L52" s="106" t="n">
        <v>1.65</v>
      </c>
      <c r="M52" s="106"/>
      <c r="N52" s="106"/>
      <c r="O52" s="106"/>
      <c r="P52" s="106" t="n">
        <v>2.19</v>
      </c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 t="n">
        <v>37180</v>
      </c>
      <c r="E53" s="106" t="n">
        <v>1.85</v>
      </c>
      <c r="F53" s="106"/>
      <c r="G53" s="106"/>
      <c r="H53" s="106"/>
      <c r="I53" s="106"/>
      <c r="J53" s="106"/>
      <c r="K53" s="106"/>
      <c r="L53" s="106" t="n">
        <v>1.65</v>
      </c>
      <c r="M53" s="106"/>
      <c r="N53" s="106"/>
      <c r="O53" s="106"/>
      <c r="P53" s="106" t="n">
        <v>2.19</v>
      </c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 t="n">
        <v>37181</v>
      </c>
      <c r="E54" s="106" t="n">
        <v>1.85</v>
      </c>
      <c r="F54" s="106"/>
      <c r="G54" s="106"/>
      <c r="H54" s="106"/>
      <c r="I54" s="106"/>
      <c r="J54" s="106"/>
      <c r="K54" s="106"/>
      <c r="L54" s="106" t="n">
        <v>1.65</v>
      </c>
      <c r="M54" s="106"/>
      <c r="N54" s="106"/>
      <c r="O54" s="106"/>
      <c r="P54" s="106" t="n">
        <v>2.19</v>
      </c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 t="n">
        <v>37182</v>
      </c>
      <c r="E55" s="106" t="n">
        <v>1.85</v>
      </c>
      <c r="F55" s="106"/>
      <c r="G55" s="106"/>
      <c r="H55" s="106"/>
      <c r="I55" s="106"/>
      <c r="J55" s="106"/>
      <c r="K55" s="106"/>
      <c r="L55" s="106" t="n">
        <v>1.65</v>
      </c>
      <c r="M55" s="106"/>
      <c r="N55" s="106"/>
      <c r="O55" s="106"/>
      <c r="P55" s="106" t="n">
        <v>2.19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 t="n">
        <v>37183</v>
      </c>
      <c r="E56" s="106" t="n">
        <v>1.85</v>
      </c>
      <c r="F56" s="106"/>
      <c r="G56" s="106"/>
      <c r="H56" s="106"/>
      <c r="I56" s="106"/>
      <c r="J56" s="106"/>
      <c r="K56" s="106"/>
      <c r="L56" s="106" t="n">
        <v>1.65</v>
      </c>
      <c r="M56" s="106"/>
      <c r="N56" s="106"/>
      <c r="O56" s="106"/>
      <c r="P56" s="106" t="n">
        <v>2.19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 t="n">
        <v>37184</v>
      </c>
      <c r="E57" s="106" t="n">
        <v>1.85</v>
      </c>
      <c r="F57" s="106"/>
      <c r="G57" s="106"/>
      <c r="H57" s="106"/>
      <c r="I57" s="106"/>
      <c r="J57" s="106"/>
      <c r="K57" s="106"/>
      <c r="L57" s="106" t="n">
        <v>1.65</v>
      </c>
      <c r="M57" s="106"/>
      <c r="N57" s="106"/>
      <c r="O57" s="106"/>
      <c r="P57" s="106" t="n">
        <v>2.19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 t="n">
        <v>37185</v>
      </c>
      <c r="E58" s="106" t="n">
        <v>1.85</v>
      </c>
      <c r="F58" s="106"/>
      <c r="G58" s="106"/>
      <c r="H58" s="106"/>
      <c r="I58" s="106"/>
      <c r="J58" s="106"/>
      <c r="K58" s="106"/>
      <c r="L58" s="106" t="n">
        <v>1.65</v>
      </c>
      <c r="M58" s="106"/>
      <c r="N58" s="106"/>
      <c r="O58" s="106"/>
      <c r="P58" s="106" t="n">
        <v>2.19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 t="n">
        <v>37186</v>
      </c>
      <c r="E59" s="106" t="n">
        <v>1.85</v>
      </c>
      <c r="F59" s="106"/>
      <c r="G59" s="106"/>
      <c r="H59" s="106"/>
      <c r="I59" s="106"/>
      <c r="J59" s="106"/>
      <c r="K59" s="106"/>
      <c r="L59" s="106" t="n">
        <v>1.65</v>
      </c>
      <c r="M59" s="106"/>
      <c r="N59" s="106"/>
      <c r="O59" s="106"/>
      <c r="P59" s="106" t="n">
        <v>2.19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 t="n">
        <v>37187</v>
      </c>
      <c r="E60" s="106" t="n">
        <v>1.85</v>
      </c>
      <c r="F60" s="106"/>
      <c r="G60" s="106"/>
      <c r="H60" s="106"/>
      <c r="I60" s="106"/>
      <c r="J60" s="106"/>
      <c r="K60" s="106"/>
      <c r="L60" s="106" t="n">
        <v>1.65</v>
      </c>
      <c r="M60" s="106"/>
      <c r="N60" s="106"/>
      <c r="O60" s="106"/>
      <c r="P60" s="106" t="n">
        <v>2.19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 t="n">
        <v>37188</v>
      </c>
      <c r="E61" s="106" t="n">
        <v>1.85</v>
      </c>
      <c r="F61" s="106"/>
      <c r="G61" s="106"/>
      <c r="H61" s="106"/>
      <c r="I61" s="106"/>
      <c r="J61" s="106"/>
      <c r="K61" s="106"/>
      <c r="L61" s="106" t="n">
        <v>1.65</v>
      </c>
      <c r="M61" s="106"/>
      <c r="N61" s="106"/>
      <c r="O61" s="106"/>
      <c r="P61" s="106" t="n">
        <v>2.19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 t="n">
        <v>37189</v>
      </c>
      <c r="E62" s="106" t="n">
        <v>1.85</v>
      </c>
      <c r="F62" s="106"/>
      <c r="G62" s="106"/>
      <c r="H62" s="106"/>
      <c r="I62" s="106"/>
      <c r="J62" s="106"/>
      <c r="K62" s="106"/>
      <c r="L62" s="106" t="n">
        <v>1.65</v>
      </c>
      <c r="M62" s="106"/>
      <c r="N62" s="106"/>
      <c r="O62" s="106"/>
      <c r="P62" s="106" t="n">
        <v>2.19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 t="n">
        <v>37190</v>
      </c>
      <c r="E63" s="106" t="n">
        <v>1.85</v>
      </c>
      <c r="F63" s="106"/>
      <c r="G63" s="106"/>
      <c r="H63" s="106"/>
      <c r="I63" s="106"/>
      <c r="J63" s="106"/>
      <c r="K63" s="106"/>
      <c r="L63" s="106" t="n">
        <v>1.65</v>
      </c>
      <c r="M63" s="106"/>
      <c r="N63" s="106"/>
      <c r="O63" s="106"/>
      <c r="P63" s="106" t="n">
        <v>2.19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 t="n">
        <v>37191</v>
      </c>
      <c r="E64" s="106" t="n">
        <v>1.85</v>
      </c>
      <c r="F64" s="106"/>
      <c r="G64" s="106"/>
      <c r="H64" s="106"/>
      <c r="I64" s="106"/>
      <c r="J64" s="106"/>
      <c r="K64" s="106"/>
      <c r="L64" s="106" t="n">
        <v>1.65</v>
      </c>
      <c r="M64" s="106"/>
      <c r="N64" s="106"/>
      <c r="O64" s="106"/>
      <c r="P64" s="106" t="n">
        <v>2.19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 t="n">
        <v>37192</v>
      </c>
      <c r="E65" s="106" t="n">
        <v>1.85</v>
      </c>
      <c r="F65" s="106"/>
      <c r="G65" s="106"/>
      <c r="H65" s="106"/>
      <c r="I65" s="106"/>
      <c r="J65" s="106"/>
      <c r="K65" s="106"/>
      <c r="L65" s="106" t="n">
        <v>1.65</v>
      </c>
      <c r="M65" s="106"/>
      <c r="N65" s="106"/>
      <c r="O65" s="106"/>
      <c r="P65" s="106" t="n">
        <v>2.19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 t="n">
        <v>37193</v>
      </c>
      <c r="E66" s="106" t="n">
        <v>1.85</v>
      </c>
      <c r="F66" s="106"/>
      <c r="G66" s="106"/>
      <c r="H66" s="106"/>
      <c r="I66" s="106"/>
      <c r="J66" s="106"/>
      <c r="K66" s="106"/>
      <c r="L66" s="106" t="n">
        <v>1.65</v>
      </c>
      <c r="M66" s="106"/>
      <c r="N66" s="106"/>
      <c r="O66" s="106"/>
      <c r="P66" s="106" t="n">
        <v>2.19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 t="n">
        <v>37194</v>
      </c>
      <c r="E67" s="106" t="n">
        <v>1.85</v>
      </c>
      <c r="F67" s="106"/>
      <c r="G67" s="106"/>
      <c r="H67" s="106"/>
      <c r="I67" s="106"/>
      <c r="J67" s="106"/>
      <c r="K67" s="106"/>
      <c r="L67" s="106" t="n">
        <v>1.65</v>
      </c>
      <c r="M67" s="106"/>
      <c r="N67" s="106"/>
      <c r="O67" s="106"/>
      <c r="P67" s="106" t="n">
        <v>2.19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 t="n">
        <v>37195</v>
      </c>
      <c r="E68" s="106" t="n">
        <v>1.85</v>
      </c>
      <c r="F68" s="106"/>
      <c r="G68" s="106"/>
      <c r="H68" s="106"/>
      <c r="I68" s="106"/>
      <c r="J68" s="106"/>
      <c r="K68" s="106"/>
      <c r="L68" s="106" t="n">
        <v>1.65</v>
      </c>
      <c r="M68" s="106"/>
      <c r="N68" s="106"/>
      <c r="O68" s="106"/>
      <c r="P68" s="106" t="n">
        <v>2.19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L16" activeCellId="0" sqref="L16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37160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37160</v>
      </c>
      <c r="D11" s="116" t="n">
        <f aca="false">EffDt</f>
        <v>37160</v>
      </c>
      <c r="E11" s="116" t="n">
        <f aca="false">EffDt</f>
        <v>37160</v>
      </c>
      <c r="F11" s="116" t="n">
        <f aca="false">EffDt</f>
        <v>37160</v>
      </c>
      <c r="G11" s="116" t="n">
        <f aca="false">EffDt</f>
        <v>37160</v>
      </c>
      <c r="H11" s="116" t="n">
        <f aca="false">EffDt</f>
        <v>37160</v>
      </c>
      <c r="I11" s="116" t="n">
        <f aca="false">EffDt</f>
        <v>37160</v>
      </c>
      <c r="J11" s="116" t="n">
        <f aca="false">EffDt</f>
        <v>37160</v>
      </c>
      <c r="K11" s="117" t="n">
        <f aca="false">EffDt</f>
        <v>37160</v>
      </c>
      <c r="L11" s="116" t="n">
        <f aca="false">EffDt</f>
        <v>37160</v>
      </c>
      <c r="M11" s="116" t="n">
        <f aca="false">EffDt</f>
        <v>37160</v>
      </c>
      <c r="N11" s="116" t="n">
        <f aca="false">EffDt</f>
        <v>37160</v>
      </c>
      <c r="O11" s="116" t="n">
        <f aca="false">EffDt</f>
        <v>37160</v>
      </c>
      <c r="P11" s="116" t="n">
        <f aca="false">EffDt</f>
        <v>37160</v>
      </c>
      <c r="Q11" s="116" t="n">
        <f aca="false">EffDt</f>
        <v>37160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1.83</v>
      </c>
      <c r="D17" s="109" t="n">
        <v>0.02</v>
      </c>
      <c r="E17" s="109" t="n">
        <v>-0.03</v>
      </c>
      <c r="F17" s="109" t="n">
        <v>-0.34</v>
      </c>
      <c r="G17" s="109" t="n">
        <v>-0.08</v>
      </c>
      <c r="H17" s="109" t="n">
        <v>-0.61</v>
      </c>
      <c r="I17" s="109" t="n">
        <v>-0.11</v>
      </c>
      <c r="J17" s="109" t="n">
        <v>-0.49</v>
      </c>
      <c r="K17" s="111" t="n">
        <v>-0.11</v>
      </c>
      <c r="L17" s="109" t="n">
        <v>-0.5</v>
      </c>
      <c r="M17" s="109" t="n">
        <v>-0.38353504785292</v>
      </c>
      <c r="N17" s="109" t="n">
        <v>-0.78</v>
      </c>
      <c r="O17" s="109" t="n">
        <v>-0.13</v>
      </c>
      <c r="P17" s="109" t="n">
        <v>-0.1</v>
      </c>
      <c r="Q17" s="109" t="n">
        <v>-0.205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2.253</v>
      </c>
      <c r="D18" s="109" t="n">
        <v>0</v>
      </c>
      <c r="E18" s="109" t="n">
        <v>0.11</v>
      </c>
      <c r="F18" s="109" t="n">
        <v>-0.18</v>
      </c>
      <c r="G18" s="109" t="n">
        <v>-0.015</v>
      </c>
      <c r="H18" s="109" t="n">
        <v>-0.395</v>
      </c>
      <c r="I18" s="109" t="n">
        <v>-0.14</v>
      </c>
      <c r="J18" s="109" t="n">
        <v>-0.305</v>
      </c>
      <c r="K18" s="111" t="n">
        <v>-0.145</v>
      </c>
      <c r="L18" s="109" t="n">
        <v>-0.21</v>
      </c>
      <c r="M18" s="109" t="n">
        <v>-0.465</v>
      </c>
      <c r="N18" s="109" t="n">
        <v>-0.465</v>
      </c>
      <c r="O18" s="109" t="n">
        <v>-0.13</v>
      </c>
      <c r="P18" s="109" t="n">
        <v>-0.09</v>
      </c>
      <c r="Q18" s="109" t="n">
        <v>-0.19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2.633</v>
      </c>
      <c r="D19" s="109" t="n">
        <v>0</v>
      </c>
      <c r="E19" s="109" t="n">
        <v>0.435</v>
      </c>
      <c r="F19" s="109" t="n">
        <v>0.075</v>
      </c>
      <c r="G19" s="109" t="n">
        <v>0.07</v>
      </c>
      <c r="H19" s="109" t="n">
        <v>-0.315</v>
      </c>
      <c r="I19" s="109" t="n">
        <v>-0.14</v>
      </c>
      <c r="J19" s="109" t="n">
        <v>-0.225</v>
      </c>
      <c r="K19" s="111" t="n">
        <v>-0.14</v>
      </c>
      <c r="L19" s="109" t="n">
        <v>0.22</v>
      </c>
      <c r="M19" s="109" t="n">
        <v>-0.465</v>
      </c>
      <c r="N19" s="109" t="n">
        <v>-0.385</v>
      </c>
      <c r="O19" s="109" t="n">
        <v>-0.1325</v>
      </c>
      <c r="P19" s="109" t="n">
        <v>0.235</v>
      </c>
      <c r="Q19" s="109" t="n">
        <v>-0.17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2.835</v>
      </c>
      <c r="D20" s="109" t="n">
        <v>0</v>
      </c>
      <c r="E20" s="109" t="n">
        <v>0.435</v>
      </c>
      <c r="F20" s="109" t="n">
        <v>0.07</v>
      </c>
      <c r="G20" s="109" t="n">
        <v>0.09</v>
      </c>
      <c r="H20" s="109" t="n">
        <v>-0.315</v>
      </c>
      <c r="I20" s="109" t="n">
        <v>-0.135</v>
      </c>
      <c r="J20" s="109" t="n">
        <v>-0.215</v>
      </c>
      <c r="K20" s="111" t="n">
        <v>-0.135</v>
      </c>
      <c r="L20" s="109" t="n">
        <v>0.245</v>
      </c>
      <c r="M20" s="109" t="n">
        <v>-0.445</v>
      </c>
      <c r="N20" s="109" t="n">
        <v>-0.385</v>
      </c>
      <c r="O20" s="109" t="n">
        <v>-0.135</v>
      </c>
      <c r="P20" s="109" t="n">
        <v>0.235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2.835</v>
      </c>
      <c r="D21" s="109" t="n">
        <v>0</v>
      </c>
      <c r="E21" s="109" t="n">
        <v>0.18</v>
      </c>
      <c r="F21" s="109" t="n">
        <v>-0.035</v>
      </c>
      <c r="G21" s="109" t="n">
        <v>0.04</v>
      </c>
      <c r="H21" s="109" t="n">
        <v>-0.32</v>
      </c>
      <c r="I21" s="109" t="n">
        <v>-0.12</v>
      </c>
      <c r="J21" s="109" t="n">
        <v>-0.215</v>
      </c>
      <c r="K21" s="111" t="n">
        <v>-0.125</v>
      </c>
      <c r="L21" s="109" t="n">
        <v>-0.03</v>
      </c>
      <c r="M21" s="109" t="n">
        <v>-0.445</v>
      </c>
      <c r="N21" s="109" t="n">
        <v>-0.39</v>
      </c>
      <c r="O21" s="109" t="n">
        <v>-0.1275</v>
      </c>
      <c r="P21" s="109" t="n">
        <v>-0.02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2.805</v>
      </c>
      <c r="D22" s="109" t="n">
        <v>0</v>
      </c>
      <c r="E22" s="109" t="n">
        <v>0.17</v>
      </c>
      <c r="F22" s="109" t="n">
        <v>-0.025</v>
      </c>
      <c r="G22" s="109" t="n">
        <v>0.005</v>
      </c>
      <c r="H22" s="109" t="n">
        <v>-0.385</v>
      </c>
      <c r="I22" s="109" t="n">
        <v>-0.11</v>
      </c>
      <c r="J22" s="109" t="n">
        <v>-0.275</v>
      </c>
      <c r="K22" s="111" t="n">
        <v>-0.12</v>
      </c>
      <c r="L22" s="109" t="n">
        <v>-0.35</v>
      </c>
      <c r="M22" s="109" t="n">
        <v>-0.445</v>
      </c>
      <c r="N22" s="109" t="n">
        <v>-0.455</v>
      </c>
      <c r="O22" s="109" t="n">
        <v>-0.125</v>
      </c>
      <c r="P22" s="109" t="n">
        <v>-0.03</v>
      </c>
      <c r="Q22" s="109" t="n">
        <v>-0.145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2.75</v>
      </c>
      <c r="D23" s="109" t="n">
        <v>0.0025</v>
      </c>
      <c r="E23" s="109" t="n">
        <v>0.155</v>
      </c>
      <c r="F23" s="109" t="n">
        <v>-0.095</v>
      </c>
      <c r="G23" s="109" t="n">
        <v>0.025</v>
      </c>
      <c r="H23" s="109" t="n">
        <v>-0.575</v>
      </c>
      <c r="I23" s="109" t="n">
        <v>-0.115</v>
      </c>
      <c r="J23" s="109" t="n">
        <v>-0.39</v>
      </c>
      <c r="K23" s="111" t="n">
        <v>-0.09</v>
      </c>
      <c r="L23" s="109" t="n">
        <v>-0.315</v>
      </c>
      <c r="M23" s="109" t="n">
        <v>-0.463</v>
      </c>
      <c r="N23" s="109" t="n">
        <v>-0.7</v>
      </c>
      <c r="O23" s="109" t="n">
        <v>-0.135</v>
      </c>
      <c r="P23" s="109" t="n">
        <v>-0.095</v>
      </c>
      <c r="Q23" s="109" t="n">
        <v>-0.125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2.775</v>
      </c>
      <c r="D24" s="109" t="n">
        <v>0.0025</v>
      </c>
      <c r="E24" s="109" t="n">
        <v>0.175</v>
      </c>
      <c r="F24" s="109" t="n">
        <v>-0.045</v>
      </c>
      <c r="G24" s="109" t="n">
        <v>0.085</v>
      </c>
      <c r="H24" s="109" t="n">
        <v>-0.575</v>
      </c>
      <c r="I24" s="109" t="n">
        <v>-0.115</v>
      </c>
      <c r="J24" s="109" t="n">
        <v>-0.39</v>
      </c>
      <c r="K24" s="111" t="n">
        <v>-0.09</v>
      </c>
      <c r="L24" s="109" t="n">
        <v>-0.315</v>
      </c>
      <c r="M24" s="109" t="n">
        <v>-0.463</v>
      </c>
      <c r="N24" s="109" t="n">
        <v>-0.7</v>
      </c>
      <c r="O24" s="109" t="n">
        <v>-0.135</v>
      </c>
      <c r="P24" s="109" t="n">
        <v>-0.075</v>
      </c>
      <c r="Q24" s="109" t="n">
        <v>-0.125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2.827</v>
      </c>
      <c r="D25" s="109" t="n">
        <v>0.0025</v>
      </c>
      <c r="E25" s="109" t="n">
        <v>0.265</v>
      </c>
      <c r="F25" s="109" t="n">
        <v>-0.015</v>
      </c>
      <c r="G25" s="109" t="n">
        <v>0.135</v>
      </c>
      <c r="H25" s="109" t="n">
        <v>-0.575</v>
      </c>
      <c r="I25" s="109" t="n">
        <v>-0.115</v>
      </c>
      <c r="J25" s="109" t="n">
        <v>-0.39</v>
      </c>
      <c r="K25" s="111" t="n">
        <v>-0.09</v>
      </c>
      <c r="L25" s="109" t="n">
        <v>-0.315</v>
      </c>
      <c r="M25" s="109" t="n">
        <v>-0.463</v>
      </c>
      <c r="N25" s="109" t="n">
        <v>-0.7</v>
      </c>
      <c r="O25" s="109" t="n">
        <v>-0.135</v>
      </c>
      <c r="P25" s="109" t="n">
        <v>0.015</v>
      </c>
      <c r="Q25" s="109" t="n">
        <v>-0.125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2.873</v>
      </c>
      <c r="D26" s="109" t="n">
        <v>0.0025</v>
      </c>
      <c r="E26" s="109" t="n">
        <v>0.395</v>
      </c>
      <c r="F26" s="109" t="n">
        <v>0.04</v>
      </c>
      <c r="G26" s="109" t="n">
        <v>0.23</v>
      </c>
      <c r="H26" s="109" t="n">
        <v>-0.575</v>
      </c>
      <c r="I26" s="109" t="n">
        <v>-0.115</v>
      </c>
      <c r="J26" s="109" t="n">
        <v>-0.365</v>
      </c>
      <c r="K26" s="111" t="n">
        <v>-0.09</v>
      </c>
      <c r="L26" s="109" t="n">
        <v>-0.315</v>
      </c>
      <c r="M26" s="109" t="n">
        <v>-0.463</v>
      </c>
      <c r="N26" s="109" t="n">
        <v>-0.7</v>
      </c>
      <c r="O26" s="109" t="n">
        <v>-0.135</v>
      </c>
      <c r="P26" s="109" t="n">
        <v>0.145</v>
      </c>
      <c r="Q26" s="109" t="n">
        <v>-0.125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2.913</v>
      </c>
      <c r="D27" s="109" t="n">
        <v>0.0025</v>
      </c>
      <c r="E27" s="109" t="n">
        <v>0.405</v>
      </c>
      <c r="F27" s="109" t="n">
        <v>0.05</v>
      </c>
      <c r="G27" s="109" t="n">
        <v>0.23</v>
      </c>
      <c r="H27" s="109" t="n">
        <v>-0.575</v>
      </c>
      <c r="I27" s="109" t="n">
        <v>-0.115</v>
      </c>
      <c r="J27" s="109" t="n">
        <v>-0.365</v>
      </c>
      <c r="K27" s="111" t="n">
        <v>-0.09</v>
      </c>
      <c r="L27" s="109" t="n">
        <v>-0.315</v>
      </c>
      <c r="M27" s="109" t="n">
        <v>-0.463</v>
      </c>
      <c r="N27" s="109" t="n">
        <v>-0.7</v>
      </c>
      <c r="O27" s="109" t="n">
        <v>-0.135</v>
      </c>
      <c r="P27" s="109" t="n">
        <v>0.155</v>
      </c>
      <c r="Q27" s="109" t="n">
        <v>-0.125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2.911</v>
      </c>
      <c r="D28" s="109" t="n">
        <v>0.0025</v>
      </c>
      <c r="E28" s="109" t="n">
        <v>0.4</v>
      </c>
      <c r="F28" s="109" t="n">
        <v>0.05</v>
      </c>
      <c r="G28" s="109" t="n">
        <v>0.23</v>
      </c>
      <c r="H28" s="109" t="n">
        <v>-0.575</v>
      </c>
      <c r="I28" s="109" t="n">
        <v>-0.115</v>
      </c>
      <c r="J28" s="109" t="n">
        <v>-0.365</v>
      </c>
      <c r="K28" s="111" t="n">
        <v>-0.09</v>
      </c>
      <c r="L28" s="109" t="n">
        <v>-0.315</v>
      </c>
      <c r="M28" s="109" t="n">
        <v>-0.463</v>
      </c>
      <c r="N28" s="109" t="n">
        <v>-0.7</v>
      </c>
      <c r="O28" s="109" t="n">
        <v>-0.135</v>
      </c>
      <c r="P28" s="109" t="n">
        <v>0.15</v>
      </c>
      <c r="Q28" s="109" t="n">
        <v>-0.125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2.931</v>
      </c>
      <c r="D29" s="109" t="n">
        <v>0.0025</v>
      </c>
      <c r="E29" s="109" t="n">
        <v>0.335</v>
      </c>
      <c r="F29" s="109" t="n">
        <v>0.045</v>
      </c>
      <c r="G29" s="109" t="n">
        <v>0.08</v>
      </c>
      <c r="H29" s="109" t="n">
        <v>-0.575</v>
      </c>
      <c r="I29" s="109" t="n">
        <v>-0.115</v>
      </c>
      <c r="J29" s="109" t="n">
        <v>-0.39</v>
      </c>
      <c r="K29" s="111" t="n">
        <v>-0.09</v>
      </c>
      <c r="L29" s="109" t="n">
        <v>-0.315</v>
      </c>
      <c r="M29" s="109" t="n">
        <v>-0.463</v>
      </c>
      <c r="N29" s="109" t="n">
        <v>-0.7</v>
      </c>
      <c r="O29" s="109" t="n">
        <v>-0.135</v>
      </c>
      <c r="P29" s="109" t="n">
        <v>0.085</v>
      </c>
      <c r="Q29" s="109" t="n">
        <v>-0.125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3.101</v>
      </c>
      <c r="D30" s="109" t="n">
        <v>0</v>
      </c>
      <c r="E30" s="109" t="n">
        <v>0.45</v>
      </c>
      <c r="F30" s="109" t="n">
        <v>0.13</v>
      </c>
      <c r="G30" s="109" t="n">
        <v>0.155</v>
      </c>
      <c r="H30" s="109" t="n">
        <v>-0.265</v>
      </c>
      <c r="I30" s="109" t="n">
        <v>-0.11</v>
      </c>
      <c r="J30" s="109" t="n">
        <v>-0.2</v>
      </c>
      <c r="K30" s="111" t="n">
        <v>-0.11</v>
      </c>
      <c r="L30" s="109" t="n">
        <v>-0.055</v>
      </c>
      <c r="M30" s="109" t="n">
        <v>-0.42</v>
      </c>
      <c r="N30" s="109" t="n">
        <v>-0.345</v>
      </c>
      <c r="O30" s="109" t="n">
        <v>-0.14</v>
      </c>
      <c r="P30" s="109" t="n">
        <v>0.25</v>
      </c>
      <c r="Q30" s="109" t="n">
        <v>-0.125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3.291</v>
      </c>
      <c r="D31" s="109" t="n">
        <v>0</v>
      </c>
      <c r="E31" s="109" t="n">
        <v>0.45</v>
      </c>
      <c r="F31" s="109" t="n">
        <v>0.13</v>
      </c>
      <c r="G31" s="109" t="n">
        <v>0.155</v>
      </c>
      <c r="H31" s="109" t="n">
        <v>-0.265</v>
      </c>
      <c r="I31" s="109" t="n">
        <v>-0.11</v>
      </c>
      <c r="J31" s="109" t="n">
        <v>-0.2</v>
      </c>
      <c r="K31" s="111" t="n">
        <v>-0.11</v>
      </c>
      <c r="L31" s="109" t="n">
        <v>0.375</v>
      </c>
      <c r="M31" s="109" t="n">
        <v>-0.42</v>
      </c>
      <c r="N31" s="109" t="n">
        <v>-0.345</v>
      </c>
      <c r="O31" s="109" t="n">
        <v>-0.1425</v>
      </c>
      <c r="P31" s="109" t="n">
        <v>0.25</v>
      </c>
      <c r="Q31" s="109" t="n">
        <v>-0.125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3.381</v>
      </c>
      <c r="D32" s="109" t="n">
        <v>0</v>
      </c>
      <c r="E32" s="109" t="n">
        <v>0.41</v>
      </c>
      <c r="F32" s="109" t="n">
        <v>0.13</v>
      </c>
      <c r="G32" s="109" t="n">
        <v>0.115</v>
      </c>
      <c r="H32" s="109" t="n">
        <v>-0.265</v>
      </c>
      <c r="I32" s="109" t="n">
        <v>-0.11</v>
      </c>
      <c r="J32" s="109" t="n">
        <v>-0.2</v>
      </c>
      <c r="K32" s="111" t="n">
        <v>-0.11</v>
      </c>
      <c r="L32" s="109" t="n">
        <v>0.4</v>
      </c>
      <c r="M32" s="109" t="n">
        <v>-0.42</v>
      </c>
      <c r="N32" s="109" t="n">
        <v>-0.345</v>
      </c>
      <c r="O32" s="109" t="n">
        <v>-0.145</v>
      </c>
      <c r="P32" s="109" t="n">
        <v>0.21</v>
      </c>
      <c r="Q32" s="109" t="n">
        <v>-0.125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3.284</v>
      </c>
      <c r="D33" s="109" t="n">
        <v>0</v>
      </c>
      <c r="E33" s="109" t="n">
        <v>0.41</v>
      </c>
      <c r="F33" s="109" t="n">
        <v>0.13</v>
      </c>
      <c r="G33" s="109" t="n">
        <v>0.115</v>
      </c>
      <c r="H33" s="109" t="n">
        <v>-0.265</v>
      </c>
      <c r="I33" s="109" t="n">
        <v>-0.11</v>
      </c>
      <c r="J33" s="109" t="n">
        <v>-0.2</v>
      </c>
      <c r="K33" s="111" t="n">
        <v>-0.11</v>
      </c>
      <c r="L33" s="109" t="n">
        <v>0.125</v>
      </c>
      <c r="M33" s="109" t="n">
        <v>-0.42</v>
      </c>
      <c r="N33" s="109" t="n">
        <v>-0.345</v>
      </c>
      <c r="O33" s="109" t="n">
        <v>-0.1375</v>
      </c>
      <c r="P33" s="109" t="n">
        <v>0.21</v>
      </c>
      <c r="Q33" s="109" t="n">
        <v>-0.125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3.159</v>
      </c>
      <c r="D34" s="109" t="n">
        <v>0</v>
      </c>
      <c r="E34" s="109" t="n">
        <v>0.41</v>
      </c>
      <c r="F34" s="109" t="n">
        <v>0.13</v>
      </c>
      <c r="G34" s="109" t="n">
        <v>0.115</v>
      </c>
      <c r="H34" s="109" t="n">
        <v>-0.265</v>
      </c>
      <c r="I34" s="109" t="n">
        <v>-0.11</v>
      </c>
      <c r="J34" s="109" t="n">
        <v>-0.2</v>
      </c>
      <c r="K34" s="111" t="n">
        <v>-0.11</v>
      </c>
      <c r="L34" s="109" t="n">
        <v>-0.195</v>
      </c>
      <c r="M34" s="109" t="n">
        <v>-0.42</v>
      </c>
      <c r="N34" s="109" t="n">
        <v>-0.345</v>
      </c>
      <c r="O34" s="109" t="n">
        <v>-0.135</v>
      </c>
      <c r="P34" s="109" t="n">
        <v>0.21</v>
      </c>
      <c r="Q34" s="109" t="n">
        <v>-0.125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2.999</v>
      </c>
      <c r="D35" s="109" t="n">
        <v>0</v>
      </c>
      <c r="E35" s="109" t="n">
        <v>0.47</v>
      </c>
      <c r="F35" s="109" t="n">
        <v>0.065</v>
      </c>
      <c r="G35" s="109" t="n">
        <v>0.22</v>
      </c>
      <c r="H35" s="109" t="n">
        <v>-0.4575</v>
      </c>
      <c r="I35" s="109" t="n">
        <v>-0.105</v>
      </c>
      <c r="J35" s="109" t="n">
        <v>-0.325</v>
      </c>
      <c r="K35" s="111" t="n">
        <v>-0.085</v>
      </c>
      <c r="L35" s="109" t="n">
        <v>-0.28</v>
      </c>
      <c r="M35" s="109" t="n">
        <v>-0.465</v>
      </c>
      <c r="N35" s="109" t="n">
        <v>-0.5375</v>
      </c>
      <c r="O35" s="109" t="n">
        <v>-0.14</v>
      </c>
      <c r="P35" s="109" t="n">
        <v>0.27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3.01</v>
      </c>
      <c r="D36" s="109" t="n">
        <v>0</v>
      </c>
      <c r="E36" s="109" t="n">
        <v>0.47</v>
      </c>
      <c r="F36" s="109" t="n">
        <v>0.065</v>
      </c>
      <c r="G36" s="109" t="n">
        <v>0.22</v>
      </c>
      <c r="H36" s="109" t="n">
        <v>-0.4575</v>
      </c>
      <c r="I36" s="109" t="n">
        <v>-0.105</v>
      </c>
      <c r="J36" s="109" t="n">
        <v>-0.325</v>
      </c>
      <c r="K36" s="111" t="n">
        <v>-0.085</v>
      </c>
      <c r="L36" s="109" t="n">
        <v>-0.28</v>
      </c>
      <c r="M36" s="109" t="n">
        <v>-0.465</v>
      </c>
      <c r="N36" s="109" t="n">
        <v>-0.5375</v>
      </c>
      <c r="O36" s="109" t="n">
        <v>-0.14</v>
      </c>
      <c r="P36" s="109" t="n">
        <v>0.27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3.038</v>
      </c>
      <c r="D37" s="109" t="n">
        <v>0</v>
      </c>
      <c r="E37" s="109" t="n">
        <v>0.47</v>
      </c>
      <c r="F37" s="109" t="n">
        <v>0.065</v>
      </c>
      <c r="G37" s="109" t="n">
        <v>0.22</v>
      </c>
      <c r="H37" s="109" t="n">
        <v>-0.4575</v>
      </c>
      <c r="I37" s="109" t="n">
        <v>-0.105</v>
      </c>
      <c r="J37" s="109" t="n">
        <v>-0.325</v>
      </c>
      <c r="K37" s="111" t="n">
        <v>-0.085</v>
      </c>
      <c r="L37" s="109" t="n">
        <v>-0.28</v>
      </c>
      <c r="M37" s="109" t="n">
        <v>-0.465</v>
      </c>
      <c r="N37" s="109" t="n">
        <v>-0.5375</v>
      </c>
      <c r="O37" s="109" t="n">
        <v>-0.14</v>
      </c>
      <c r="P37" s="109" t="n">
        <v>0.27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3.058</v>
      </c>
      <c r="D38" s="109" t="n">
        <v>0</v>
      </c>
      <c r="E38" s="109" t="n">
        <v>0.47</v>
      </c>
      <c r="F38" s="109" t="n">
        <v>0.065</v>
      </c>
      <c r="G38" s="109" t="n">
        <v>0.22</v>
      </c>
      <c r="H38" s="109" t="n">
        <v>-0.4575</v>
      </c>
      <c r="I38" s="109" t="n">
        <v>-0.105</v>
      </c>
      <c r="J38" s="109" t="n">
        <v>-0.325</v>
      </c>
      <c r="K38" s="111" t="n">
        <v>-0.085</v>
      </c>
      <c r="L38" s="109" t="n">
        <v>-0.28</v>
      </c>
      <c r="M38" s="109" t="n">
        <v>-0.465</v>
      </c>
      <c r="N38" s="109" t="n">
        <v>-0.5375</v>
      </c>
      <c r="O38" s="109" t="n">
        <v>-0.14</v>
      </c>
      <c r="P38" s="109" t="n">
        <v>0.27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3.078</v>
      </c>
      <c r="D39" s="109" t="n">
        <v>0</v>
      </c>
      <c r="E39" s="109" t="n">
        <v>0.47</v>
      </c>
      <c r="F39" s="109" t="n">
        <v>0.065</v>
      </c>
      <c r="G39" s="109" t="n">
        <v>0.22</v>
      </c>
      <c r="H39" s="109" t="n">
        <v>-0.4575</v>
      </c>
      <c r="I39" s="109" t="n">
        <v>-0.105</v>
      </c>
      <c r="J39" s="109" t="n">
        <v>-0.325</v>
      </c>
      <c r="K39" s="111" t="n">
        <v>-0.085</v>
      </c>
      <c r="L39" s="109" t="n">
        <v>-0.28</v>
      </c>
      <c r="M39" s="109" t="n">
        <v>-0.465</v>
      </c>
      <c r="N39" s="109" t="n">
        <v>-0.5375</v>
      </c>
      <c r="O39" s="109" t="n">
        <v>-0.14</v>
      </c>
      <c r="P39" s="109" t="n">
        <v>0.27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3.083</v>
      </c>
      <c r="D40" s="109" t="n">
        <v>0</v>
      </c>
      <c r="E40" s="109" t="n">
        <v>0.47</v>
      </c>
      <c r="F40" s="109" t="n">
        <v>0.065</v>
      </c>
      <c r="G40" s="109" t="n">
        <v>0.22</v>
      </c>
      <c r="H40" s="109" t="n">
        <v>-0.4575</v>
      </c>
      <c r="I40" s="109" t="n">
        <v>-0.105</v>
      </c>
      <c r="J40" s="109" t="n">
        <v>-0.325</v>
      </c>
      <c r="K40" s="111" t="n">
        <v>-0.085</v>
      </c>
      <c r="L40" s="109" t="n">
        <v>-0.28</v>
      </c>
      <c r="M40" s="109" t="n">
        <v>-0.465</v>
      </c>
      <c r="N40" s="109" t="n">
        <v>-0.5375</v>
      </c>
      <c r="O40" s="109" t="n">
        <v>-0.14</v>
      </c>
      <c r="P40" s="109" t="n">
        <v>0.27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3.093</v>
      </c>
      <c r="D41" s="109" t="n">
        <v>0</v>
      </c>
      <c r="E41" s="109" t="n">
        <v>0.47</v>
      </c>
      <c r="F41" s="109" t="n">
        <v>0.065</v>
      </c>
      <c r="G41" s="109" t="n">
        <v>0.22</v>
      </c>
      <c r="H41" s="109" t="n">
        <v>-0.4575</v>
      </c>
      <c r="I41" s="109" t="n">
        <v>-0.105</v>
      </c>
      <c r="J41" s="109" t="n">
        <v>-0.325</v>
      </c>
      <c r="K41" s="111" t="n">
        <v>-0.085</v>
      </c>
      <c r="L41" s="109" t="n">
        <v>-0.28</v>
      </c>
      <c r="M41" s="109" t="n">
        <v>-0.465</v>
      </c>
      <c r="N41" s="109" t="n">
        <v>-0.5375</v>
      </c>
      <c r="O41" s="109" t="n">
        <v>-0.14</v>
      </c>
      <c r="P41" s="109" t="n">
        <v>0.27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3.258</v>
      </c>
      <c r="D42" s="109" t="n">
        <v>0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3.423</v>
      </c>
      <c r="D43" s="109" t="n">
        <v>0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3.478</v>
      </c>
      <c r="D44" s="109" t="n">
        <v>0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3.364</v>
      </c>
      <c r="D45" s="109" t="n">
        <v>0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3.232</v>
      </c>
      <c r="D46" s="109" t="n">
        <v>0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3.062</v>
      </c>
      <c r="D47" s="109" t="n">
        <v>0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3.062</v>
      </c>
      <c r="D48" s="109" t="n">
        <v>0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3.094</v>
      </c>
      <c r="D49" s="109" t="n">
        <v>0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3.144</v>
      </c>
      <c r="D50" s="109" t="n">
        <v>0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3.178</v>
      </c>
      <c r="D51" s="109" t="n">
        <v>0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3.191</v>
      </c>
      <c r="D52" s="109" t="n">
        <v>0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3.183</v>
      </c>
      <c r="D53" s="109" t="n">
        <v>0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3.353</v>
      </c>
      <c r="D54" s="109" t="n">
        <v>0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3.528</v>
      </c>
      <c r="D55" s="109" t="n">
        <v>0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3.563</v>
      </c>
      <c r="D56" s="109" t="n">
        <v>0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3.449</v>
      </c>
      <c r="D57" s="109" t="n">
        <v>0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3.317</v>
      </c>
      <c r="D58" s="109" t="n">
        <v>0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3.147</v>
      </c>
      <c r="D59" s="109" t="n">
        <v>0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3.147</v>
      </c>
      <c r="D60" s="109" t="n">
        <v>0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3.179</v>
      </c>
      <c r="D61" s="109" t="n">
        <v>0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3.229</v>
      </c>
      <c r="D62" s="109" t="n">
        <v>0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3.263</v>
      </c>
      <c r="D63" s="109" t="n">
        <v>0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3.276</v>
      </c>
      <c r="D64" s="109" t="n">
        <v>0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3.268</v>
      </c>
      <c r="D65" s="109" t="n">
        <v>0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3.438</v>
      </c>
      <c r="D66" s="109" t="n">
        <v>0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3.613</v>
      </c>
      <c r="D67" s="109" t="n">
        <v>0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3.6505</v>
      </c>
      <c r="D68" s="109" t="n">
        <v>0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3.5365</v>
      </c>
      <c r="D69" s="109" t="n">
        <v>0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3.4045</v>
      </c>
      <c r="D70" s="109" t="n">
        <v>0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3.2345</v>
      </c>
      <c r="D71" s="109" t="n">
        <v>0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3.2345</v>
      </c>
      <c r="D72" s="109" t="n">
        <v>0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3.2665</v>
      </c>
      <c r="D73" s="109" t="n">
        <v>0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3.3165</v>
      </c>
      <c r="D74" s="109" t="n">
        <v>0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3.3505</v>
      </c>
      <c r="D75" s="109" t="n">
        <v>0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3.3635</v>
      </c>
      <c r="D76" s="109" t="n">
        <v>0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3.3555</v>
      </c>
      <c r="D77" s="109" t="n">
        <v>0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3.5255</v>
      </c>
      <c r="D78" s="109" t="n">
        <v>0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3.7005</v>
      </c>
      <c r="D79" s="109" t="n">
        <v>0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3.7405</v>
      </c>
      <c r="D80" s="109" t="n">
        <v>0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3.6265</v>
      </c>
      <c r="D81" s="109" t="n">
        <v>0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3.4945</v>
      </c>
      <c r="D82" s="109" t="n">
        <v>0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3.3245</v>
      </c>
      <c r="D83" s="109" t="n">
        <v>0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3.3245</v>
      </c>
      <c r="D84" s="109" t="n">
        <v>0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3.3565</v>
      </c>
      <c r="D85" s="109" t="n">
        <v>0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3.4065</v>
      </c>
      <c r="D86" s="109" t="n">
        <v>0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3.4405</v>
      </c>
      <c r="D87" s="109" t="n">
        <v>0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3.4535</v>
      </c>
      <c r="D88" s="109" t="n">
        <v>0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3.4455</v>
      </c>
      <c r="D89" s="109" t="n">
        <v>0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3.6155</v>
      </c>
      <c r="D90" s="109" t="n">
        <v>0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3.7905</v>
      </c>
      <c r="D91" s="109" t="n">
        <v>0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3.833</v>
      </c>
      <c r="D92" s="109" t="n">
        <v>0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3.719</v>
      </c>
      <c r="D93" s="109" t="n">
        <v>0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3.587</v>
      </c>
      <c r="D94" s="109" t="n">
        <v>0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3.417</v>
      </c>
      <c r="D95" s="109" t="n">
        <v>0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3.417</v>
      </c>
      <c r="D96" s="109" t="n">
        <v>0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3.449</v>
      </c>
      <c r="D97" s="109" t="n">
        <v>0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3.499</v>
      </c>
      <c r="D98" s="109" t="n">
        <v>0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3.533</v>
      </c>
      <c r="D99" s="109" t="n">
        <v>0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3.546</v>
      </c>
      <c r="D100" s="109" t="n">
        <v>0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3.538</v>
      </c>
      <c r="D101" s="109" t="n">
        <v>0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3.708</v>
      </c>
      <c r="D102" s="109" t="n">
        <v>0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3.883</v>
      </c>
      <c r="D103" s="109" t="n">
        <v>0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3.928</v>
      </c>
      <c r="D104" s="109" t="n">
        <v>0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3.814</v>
      </c>
      <c r="D105" s="109" t="n">
        <v>0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3.682</v>
      </c>
      <c r="D106" s="109" t="n">
        <v>0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3.512</v>
      </c>
      <c r="D107" s="109" t="n">
        <v>0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3.512</v>
      </c>
      <c r="D108" s="109" t="n">
        <v>0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3.544</v>
      </c>
      <c r="D109" s="109" t="n">
        <v>0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3.594</v>
      </c>
      <c r="D110" s="109" t="n">
        <v>0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3.628</v>
      </c>
      <c r="D111" s="109" t="n">
        <v>0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3.641</v>
      </c>
      <c r="D112" s="109" t="n">
        <v>0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3.633</v>
      </c>
      <c r="D113" s="109" t="n">
        <v>0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3.803</v>
      </c>
      <c r="D114" s="109" t="n">
        <v>0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3.978</v>
      </c>
      <c r="D115" s="109" t="n">
        <v>0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4.0255</v>
      </c>
      <c r="D116" s="109" t="n">
        <v>0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3.9115</v>
      </c>
      <c r="D117" s="109" t="n">
        <v>0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3.7795</v>
      </c>
      <c r="D118" s="109" t="n">
        <v>0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3.6095</v>
      </c>
      <c r="D119" s="109" t="n">
        <v>0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3.6095</v>
      </c>
      <c r="D120" s="109" t="n">
        <v>0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3.6415</v>
      </c>
      <c r="D121" s="109" t="n">
        <v>0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3.6915</v>
      </c>
      <c r="D122" s="109" t="n">
        <v>0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3.7255</v>
      </c>
      <c r="D123" s="109" t="n">
        <v>0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3.7385</v>
      </c>
      <c r="D124" s="109" t="n">
        <v>0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3.7305</v>
      </c>
      <c r="D125" s="109" t="n">
        <v>0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3.9005</v>
      </c>
      <c r="D126" s="109" t="n">
        <v>0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4.0755</v>
      </c>
      <c r="D127" s="109" t="n">
        <v>0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4.1255</v>
      </c>
      <c r="D128" s="109" t="n">
        <v>0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4.0115</v>
      </c>
      <c r="D129" s="109" t="n">
        <v>0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3.8795</v>
      </c>
      <c r="D130" s="109" t="n">
        <v>0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3.7095</v>
      </c>
      <c r="D131" s="109" t="n">
        <v>0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3.7095</v>
      </c>
      <c r="D132" s="109" t="n">
        <v>0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3.7415</v>
      </c>
      <c r="D133" s="109" t="n">
        <v>0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3.7915</v>
      </c>
      <c r="D134" s="109" t="n">
        <v>0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3.8255</v>
      </c>
      <c r="D135" s="109" t="n">
        <v>0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3.8385</v>
      </c>
      <c r="D136" s="109" t="n">
        <v>0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3.8305</v>
      </c>
      <c r="D137" s="109" t="n">
        <v>0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4.0005</v>
      </c>
      <c r="D138" s="109" t="n">
        <v>0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4.1755</v>
      </c>
      <c r="D139" s="109" t="n">
        <v>0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4.228</v>
      </c>
      <c r="D140" s="109" t="n">
        <v>0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4.114</v>
      </c>
      <c r="D141" s="109" t="n">
        <v>0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3.982</v>
      </c>
      <c r="D142" s="109" t="n">
        <v>0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3.812</v>
      </c>
      <c r="D143" s="109" t="n">
        <v>0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3.812</v>
      </c>
      <c r="D144" s="109" t="n">
        <v>0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3.844</v>
      </c>
      <c r="D145" s="109" t="n">
        <v>0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3.894</v>
      </c>
      <c r="D146" s="109" t="n">
        <v>0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3.928</v>
      </c>
      <c r="D147" s="109" t="n">
        <v>0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3.941</v>
      </c>
      <c r="D148" s="109" t="n">
        <v>0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3.933</v>
      </c>
      <c r="D149" s="109" t="n">
        <v>0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4.103</v>
      </c>
      <c r="D150" s="109" t="n">
        <v>0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4.278</v>
      </c>
      <c r="D151" s="109" t="n">
        <v>0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4.333</v>
      </c>
      <c r="D152" s="109" t="n">
        <v>0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4.219</v>
      </c>
      <c r="D153" s="109" t="n">
        <v>0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4.087</v>
      </c>
      <c r="D154" s="109" t="n">
        <v>0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3.917</v>
      </c>
      <c r="D155" s="109" t="n">
        <v>0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3.917</v>
      </c>
      <c r="D156" s="109" t="n">
        <v>0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3.949</v>
      </c>
      <c r="D157" s="109" t="n">
        <v>0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3.999</v>
      </c>
      <c r="D158" s="109" t="n">
        <v>0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4.033</v>
      </c>
      <c r="D159" s="109" t="n">
        <v>0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4.046</v>
      </c>
      <c r="D160" s="109" t="n">
        <v>0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4.038</v>
      </c>
      <c r="D161" s="109" t="n">
        <v>0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4.208</v>
      </c>
      <c r="D162" s="109" t="n">
        <v>0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0.13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4.383</v>
      </c>
      <c r="D163" s="109" t="n">
        <v>0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0.13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4.4405</v>
      </c>
      <c r="D164" s="109" t="n">
        <v>0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0.13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4.3265</v>
      </c>
      <c r="D165" s="109" t="n">
        <v>0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0.13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4.1945</v>
      </c>
      <c r="D166" s="109" t="n">
        <v>0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0.13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4.0245</v>
      </c>
      <c r="D167" s="109" t="n">
        <v>0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0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4.0245</v>
      </c>
      <c r="D168" s="109" t="n">
        <v>0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0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4.0565</v>
      </c>
      <c r="D169" s="109" t="n">
        <v>0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0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4.1065</v>
      </c>
      <c r="D170" s="109" t="n">
        <v>0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0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4.1405</v>
      </c>
      <c r="D171" s="109" t="n">
        <v>0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0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4.1535</v>
      </c>
      <c r="D172" s="109" t="n">
        <v>0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0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4.1455</v>
      </c>
      <c r="D173" s="109" t="n">
        <v>0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0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4.3155</v>
      </c>
      <c r="D174" s="109" t="n">
        <v>0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0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4.4905</v>
      </c>
      <c r="D175" s="109" t="n">
        <v>0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0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4.548</v>
      </c>
      <c r="D176" s="109" t="n">
        <v>0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0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4.434</v>
      </c>
      <c r="D177" s="109" t="n">
        <v>0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0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4.302</v>
      </c>
      <c r="D178" s="109" t="n">
        <v>0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0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4.132</v>
      </c>
      <c r="D179" s="109" t="n">
        <v>0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4.132</v>
      </c>
      <c r="D180" s="109" t="n">
        <v>0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4.164</v>
      </c>
      <c r="D181" s="109" t="n">
        <v>0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4.214</v>
      </c>
      <c r="D182" s="109" t="n">
        <v>0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4.248</v>
      </c>
      <c r="D183" s="109" t="n">
        <v>0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4.261</v>
      </c>
      <c r="D184" s="109" t="n">
        <v>0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4.253</v>
      </c>
      <c r="D185" s="109" t="n">
        <v>0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4.423</v>
      </c>
      <c r="D186" s="109" t="n">
        <v>0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4.598</v>
      </c>
      <c r="D187" s="109" t="n">
        <v>0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4.6555</v>
      </c>
      <c r="D188" s="109" t="n">
        <v>0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4.5415</v>
      </c>
      <c r="D189" s="109" t="n">
        <v>0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4.4095</v>
      </c>
      <c r="D190" s="109" t="n">
        <v>0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4.2395</v>
      </c>
      <c r="D191" s="109" t="n">
        <v>0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4.2395</v>
      </c>
      <c r="D192" s="109" t="n">
        <v>0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4.2715</v>
      </c>
      <c r="D193" s="109" t="n">
        <v>0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4.3215</v>
      </c>
      <c r="D194" s="109" t="n">
        <v>0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4.3555</v>
      </c>
      <c r="D195" s="109" t="n">
        <v>0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4.3685</v>
      </c>
      <c r="D196" s="109" t="n">
        <v>0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4.3605</v>
      </c>
      <c r="D197" s="109" t="n">
        <v>0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4.5305</v>
      </c>
      <c r="D198" s="109" t="n">
        <v>0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4.7055</v>
      </c>
      <c r="D199" s="109" t="n">
        <v>0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4.763</v>
      </c>
      <c r="D200" s="109" t="n">
        <v>0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4.649</v>
      </c>
      <c r="D201" s="109" t="n">
        <v>0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4.517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4.347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4.347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4.379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4.429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4.463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4.476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4.468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4.638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4.813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4.8705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4.7565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4.6245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4.4545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4.4545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4.4865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4.5365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4.5705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4.5835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4.5755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4.7455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4.9205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4.978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4.864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4.732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4.562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4.562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4.594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4.644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4.678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4.691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4.683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4.853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5.028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5.0855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4.9715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4.8395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4.6695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4.6695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4.7015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4.7515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4.7855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4.7985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4.7905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4.9605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5.1355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5.193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5.079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4.947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4.777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4.777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4.809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4.859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4.893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4.906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4.898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5.068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5.243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5.3005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5.1865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5.0545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4.8845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4.8845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4.9165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4.9665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5.0005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5.0135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5.0055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5.1755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5.3505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5.408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5.294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5.162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4.992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4.992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5.024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5.074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5.108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5.121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5.113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5.283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5.458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5.5155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5.4015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5.2695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5.0995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5.0995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5.1315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5.1815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5.2155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5.2285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5.2205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5.3905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5.5655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1.70703125" defaultRowHeight="11.25" customHeight="true" zeroHeight="false" outlineLevelRow="0" outlineLevelCol="0"/>
  <cols>
    <col collapsed="false" customWidth="true" hidden="false" outlineLevel="0" max="1" min="1" style="122" width="37.28"/>
    <col collapsed="false" customWidth="false" hidden="true" outlineLevel="0" max="3" min="2" style="122" width="11.7"/>
    <col collapsed="false" customWidth="true" hidden="false" outlineLevel="0" max="4" min="4" style="122" width="0.13"/>
    <col collapsed="false" customWidth="true" hidden="true" outlineLevel="0" max="6" min="5" style="122" width="9.06"/>
    <col collapsed="false" customWidth="true" hidden="true" outlineLevel="0" max="7" min="7" style="122" width="8.14"/>
    <col collapsed="false" customWidth="true" hidden="false" outlineLevel="0" max="8" min="8" style="122" width="0.13"/>
    <col collapsed="false" customWidth="false" hidden="false" outlineLevel="0" max="257" min="9" style="122" width="11.7"/>
  </cols>
  <sheetData>
    <row r="1" customFormat="false" ht="45.75" hidden="false" customHeight="true" outlineLevel="0" collapsed="false">
      <c r="A1" s="123" t="s">
        <v>128</v>
      </c>
    </row>
    <row r="2" customFormat="false" ht="16.5" hidden="false" customHeight="false" outlineLevel="0" collapsed="false">
      <c r="A2" s="124" t="n">
        <v>37160</v>
      </c>
      <c r="B2" s="125"/>
      <c r="D2" s="126" t="n">
        <v>2001</v>
      </c>
      <c r="F2" s="127" t="n">
        <v>2001</v>
      </c>
      <c r="G2" s="127" t="n">
        <v>2001</v>
      </c>
      <c r="H2" s="127" t="n">
        <v>2001</v>
      </c>
      <c r="I2" s="127" t="n">
        <v>2001</v>
      </c>
      <c r="J2" s="127"/>
      <c r="K2" s="127"/>
      <c r="L2" s="127"/>
      <c r="M2" s="127"/>
      <c r="N2" s="126" t="n">
        <v>2002</v>
      </c>
      <c r="O2" s="127"/>
      <c r="P2" s="126"/>
      <c r="Q2" s="127"/>
      <c r="R2" s="127"/>
      <c r="S2" s="127"/>
      <c r="T2" s="127"/>
      <c r="U2" s="127" t="n">
        <v>2003</v>
      </c>
      <c r="V2" s="127" t="n">
        <v>2004</v>
      </c>
      <c r="W2" s="127"/>
      <c r="X2" s="127"/>
      <c r="Y2" s="127" t="s">
        <v>129</v>
      </c>
      <c r="Z2" s="127"/>
      <c r="AA2" s="127"/>
    </row>
    <row r="3" customFormat="false" ht="17.25" hidden="false" customHeight="false" outlineLevel="0" collapsed="false">
      <c r="A3" s="128"/>
      <c r="B3" s="129" t="n">
        <v>36739</v>
      </c>
      <c r="C3" s="130" t="n">
        <v>36892</v>
      </c>
      <c r="D3" s="130" t="n">
        <v>36923</v>
      </c>
      <c r="E3" s="131" t="n">
        <v>37012</v>
      </c>
      <c r="F3" s="131" t="n">
        <v>37043</v>
      </c>
      <c r="G3" s="132" t="n">
        <v>37073</v>
      </c>
      <c r="H3" s="131" t="n">
        <v>37104</v>
      </c>
      <c r="I3" s="131" t="n">
        <v>37135</v>
      </c>
      <c r="J3" s="132" t="n">
        <v>37165</v>
      </c>
      <c r="K3" s="132" t="n">
        <v>37196</v>
      </c>
      <c r="L3" s="132" t="n">
        <v>37226</v>
      </c>
      <c r="M3" s="133" t="s">
        <v>130</v>
      </c>
      <c r="N3" s="131" t="n">
        <v>37257</v>
      </c>
      <c r="O3" s="132" t="n">
        <v>37288</v>
      </c>
      <c r="P3" s="132" t="n">
        <v>37316</v>
      </c>
      <c r="Q3" s="134" t="s">
        <v>131</v>
      </c>
      <c r="R3" s="134" t="s">
        <v>132</v>
      </c>
      <c r="S3" s="134" t="s">
        <v>133</v>
      </c>
      <c r="T3" s="134" t="s">
        <v>134</v>
      </c>
      <c r="U3" s="135" t="s">
        <v>135</v>
      </c>
      <c r="V3" s="133" t="s">
        <v>136</v>
      </c>
      <c r="W3" s="134" t="s">
        <v>10</v>
      </c>
      <c r="X3" s="134" t="s">
        <v>11</v>
      </c>
      <c r="Y3" s="134" t="s">
        <v>13</v>
      </c>
      <c r="Z3" s="134" t="s">
        <v>8</v>
      </c>
      <c r="AA3" s="136" t="s">
        <v>137</v>
      </c>
    </row>
    <row r="4" customFormat="false" ht="12.75" hidden="false" customHeight="false" outlineLevel="0" collapsed="false">
      <c r="A4" s="127" t="s">
        <v>73</v>
      </c>
      <c r="B4" s="137" t="n">
        <v>0</v>
      </c>
      <c r="C4" s="138" t="n">
        <v>0</v>
      </c>
      <c r="D4" s="138" t="n">
        <v>0</v>
      </c>
      <c r="E4" s="137" t="n">
        <v>0</v>
      </c>
      <c r="F4" s="139" t="n">
        <v>0</v>
      </c>
      <c r="G4" s="139" t="n">
        <v>0</v>
      </c>
      <c r="H4" s="137" t="n">
        <v>0</v>
      </c>
      <c r="I4" s="140" t="n">
        <v>20.25</v>
      </c>
      <c r="J4" s="141" t="n">
        <v>24.5</v>
      </c>
      <c r="K4" s="141" t="n">
        <v>31</v>
      </c>
      <c r="L4" s="141" t="n">
        <v>38.25</v>
      </c>
      <c r="M4" s="142" t="n">
        <v>28.5</v>
      </c>
      <c r="N4" s="140" t="n">
        <v>37</v>
      </c>
      <c r="O4" s="141" t="n">
        <v>34</v>
      </c>
      <c r="P4" s="141" t="n">
        <v>30</v>
      </c>
      <c r="Q4" s="143" t="n">
        <v>28.5833333333333</v>
      </c>
      <c r="R4" s="143" t="n">
        <v>44.6666666666667</v>
      </c>
      <c r="S4" s="143" t="n">
        <v>35.1666666666667</v>
      </c>
      <c r="T4" s="144" t="n">
        <v>35.5208333333333</v>
      </c>
      <c r="U4" s="145" t="n">
        <v>36.5</v>
      </c>
      <c r="V4" s="146" t="n">
        <v>36.0016666666667</v>
      </c>
      <c r="W4" s="146" t="n">
        <v>37.34</v>
      </c>
      <c r="X4" s="143" t="n">
        <v>33.4706666666667</v>
      </c>
      <c r="Y4" s="143" t="n">
        <v>43.7306666666667</v>
      </c>
      <c r="Z4" s="143" t="n">
        <v>37.775</v>
      </c>
      <c r="AA4" s="144" t="n">
        <v>38.0790833333333</v>
      </c>
    </row>
    <row r="5" customFormat="false" ht="12.75" hidden="false" customHeight="false" outlineLevel="0" collapsed="false">
      <c r="A5" s="127" t="s">
        <v>138</v>
      </c>
      <c r="B5" s="137" t="n">
        <v>0</v>
      </c>
      <c r="C5" s="137" t="n">
        <v>0</v>
      </c>
      <c r="D5" s="137" t="n">
        <v>0</v>
      </c>
      <c r="E5" s="137" t="n">
        <v>0</v>
      </c>
      <c r="F5" s="139" t="n">
        <v>0</v>
      </c>
      <c r="G5" s="139" t="n">
        <v>0</v>
      </c>
      <c r="H5" s="137" t="n">
        <v>0</v>
      </c>
      <c r="I5" s="140" t="n">
        <v>20.25</v>
      </c>
      <c r="J5" s="141" t="n">
        <v>24.5</v>
      </c>
      <c r="K5" s="141" t="n">
        <v>30.25</v>
      </c>
      <c r="L5" s="141" t="n">
        <v>37.25</v>
      </c>
      <c r="M5" s="142" t="n">
        <v>28.0625</v>
      </c>
      <c r="N5" s="140" t="n">
        <v>35.5</v>
      </c>
      <c r="O5" s="141" t="n">
        <v>33</v>
      </c>
      <c r="P5" s="141" t="n">
        <v>29.25</v>
      </c>
      <c r="Q5" s="141" t="n">
        <v>30.9166666666667</v>
      </c>
      <c r="R5" s="141" t="n">
        <v>47.6666666666667</v>
      </c>
      <c r="S5" s="141" t="n">
        <v>34.0833333333333</v>
      </c>
      <c r="T5" s="142" t="n">
        <v>36.3125</v>
      </c>
      <c r="U5" s="147" t="n">
        <v>37.9583333333333</v>
      </c>
      <c r="V5" s="140" t="n">
        <v>37.71</v>
      </c>
      <c r="W5" s="140" t="n">
        <v>40.3243333333333</v>
      </c>
      <c r="X5" s="141" t="n">
        <v>38.349</v>
      </c>
      <c r="Y5" s="141" t="n">
        <v>49.6113333333333</v>
      </c>
      <c r="Z5" s="141" t="n">
        <v>40.9213333333333</v>
      </c>
      <c r="AA5" s="142" t="n">
        <v>42.3015</v>
      </c>
    </row>
    <row r="6" customFormat="false" ht="12.75" hidden="false" customHeight="false" outlineLevel="0" collapsed="false">
      <c r="A6" s="127" t="s">
        <v>74</v>
      </c>
      <c r="B6" s="137" t="n">
        <v>0</v>
      </c>
      <c r="C6" s="137" t="n">
        <v>0</v>
      </c>
      <c r="D6" s="137" t="n">
        <v>0</v>
      </c>
      <c r="E6" s="137" t="n">
        <v>0</v>
      </c>
      <c r="F6" s="139" t="n">
        <v>0</v>
      </c>
      <c r="G6" s="139" t="n">
        <v>0</v>
      </c>
      <c r="H6" s="137" t="n">
        <v>0</v>
      </c>
      <c r="I6" s="140" t="n">
        <v>24.5</v>
      </c>
      <c r="J6" s="141" t="n">
        <v>26</v>
      </c>
      <c r="K6" s="141" t="n">
        <v>31</v>
      </c>
      <c r="L6" s="141" t="n">
        <v>37.5</v>
      </c>
      <c r="M6" s="142" t="n">
        <v>29.75</v>
      </c>
      <c r="N6" s="140" t="n">
        <v>37.75</v>
      </c>
      <c r="O6" s="141" t="n">
        <v>34.75</v>
      </c>
      <c r="P6" s="141" t="n">
        <v>32.5</v>
      </c>
      <c r="Q6" s="141" t="n">
        <v>32.25</v>
      </c>
      <c r="R6" s="141" t="n">
        <v>46.5</v>
      </c>
      <c r="S6" s="141" t="n">
        <v>36.5</v>
      </c>
      <c r="T6" s="142" t="n">
        <v>37.5625</v>
      </c>
      <c r="U6" s="147" t="n">
        <v>39.75</v>
      </c>
      <c r="V6" s="140" t="n">
        <v>39.7516666666667</v>
      </c>
      <c r="W6" s="140" t="n">
        <v>40.1123333333333</v>
      </c>
      <c r="X6" s="141" t="n">
        <v>42.1433333333333</v>
      </c>
      <c r="Y6" s="141" t="n">
        <v>41.6916666666667</v>
      </c>
      <c r="Z6" s="141" t="n">
        <v>42.0546666666667</v>
      </c>
      <c r="AA6" s="142" t="n">
        <v>41.5005</v>
      </c>
    </row>
    <row r="7" customFormat="false" ht="12.75" hidden="false" customHeight="false" outlineLevel="0" collapsed="false">
      <c r="A7" s="127" t="s">
        <v>139</v>
      </c>
      <c r="B7" s="137" t="n">
        <v>0</v>
      </c>
      <c r="C7" s="137" t="n">
        <v>0</v>
      </c>
      <c r="D7" s="137" t="n">
        <v>0</v>
      </c>
      <c r="E7" s="137" t="n">
        <v>0</v>
      </c>
      <c r="F7" s="139" t="n">
        <v>0</v>
      </c>
      <c r="G7" s="139" t="n">
        <v>0</v>
      </c>
      <c r="H7" s="137" t="n">
        <v>0</v>
      </c>
      <c r="I7" s="140" t="n">
        <v>32</v>
      </c>
      <c r="J7" s="141" t="n">
        <v>25.5</v>
      </c>
      <c r="K7" s="141" t="n">
        <v>28.5</v>
      </c>
      <c r="L7" s="141" t="n">
        <v>33.4</v>
      </c>
      <c r="M7" s="142" t="n">
        <v>29.85</v>
      </c>
      <c r="N7" s="140" t="n">
        <v>33.25</v>
      </c>
      <c r="O7" s="141" t="n">
        <v>33.25</v>
      </c>
      <c r="P7" s="141" t="n">
        <v>32.5</v>
      </c>
      <c r="Q7" s="141" t="n">
        <v>32.25</v>
      </c>
      <c r="R7" s="141" t="n">
        <v>45.25</v>
      </c>
      <c r="S7" s="141" t="n">
        <v>36</v>
      </c>
      <c r="T7" s="142" t="n">
        <v>36.625</v>
      </c>
      <c r="U7" s="147" t="n">
        <v>29</v>
      </c>
      <c r="V7" s="140" t="n">
        <v>27.3958333333333</v>
      </c>
      <c r="W7" s="140" t="n">
        <v>28.1666666666667</v>
      </c>
      <c r="X7" s="141" t="n">
        <v>35.3383333333333</v>
      </c>
      <c r="Y7" s="141" t="n">
        <v>44.9516666666667</v>
      </c>
      <c r="Z7" s="141" t="n">
        <v>35.7866666666667</v>
      </c>
      <c r="AA7" s="142" t="n">
        <v>36.0608333333333</v>
      </c>
    </row>
    <row r="8" customFormat="false" ht="12.75" hidden="false" customHeight="false" outlineLevel="0" collapsed="false">
      <c r="A8" s="127" t="s">
        <v>75</v>
      </c>
      <c r="B8" s="137" t="n">
        <v>0</v>
      </c>
      <c r="C8" s="137" t="n">
        <v>0</v>
      </c>
      <c r="D8" s="137" t="n">
        <v>0</v>
      </c>
      <c r="E8" s="137" t="n">
        <v>0</v>
      </c>
      <c r="F8" s="139" t="n">
        <v>0</v>
      </c>
      <c r="G8" s="139" t="n">
        <v>0</v>
      </c>
      <c r="H8" s="137" t="n">
        <v>0</v>
      </c>
      <c r="I8" s="140" t="n">
        <v>24.75</v>
      </c>
      <c r="J8" s="141" t="n">
        <v>25.5</v>
      </c>
      <c r="K8" s="141" t="n">
        <v>28.5</v>
      </c>
      <c r="L8" s="141" t="n">
        <v>33.4</v>
      </c>
      <c r="M8" s="142" t="n">
        <v>28.0375</v>
      </c>
      <c r="N8" s="140" t="n">
        <v>33.25</v>
      </c>
      <c r="O8" s="141" t="n">
        <v>33.25</v>
      </c>
      <c r="P8" s="141" t="n">
        <v>32.5</v>
      </c>
      <c r="Q8" s="141" t="n">
        <v>34.75</v>
      </c>
      <c r="R8" s="141" t="n">
        <v>46.9166666666667</v>
      </c>
      <c r="S8" s="141" t="n">
        <v>36</v>
      </c>
      <c r="T8" s="142" t="n">
        <v>37.6666666666667</v>
      </c>
      <c r="U8" s="147" t="n">
        <v>40</v>
      </c>
      <c r="V8" s="140" t="n">
        <v>40</v>
      </c>
      <c r="W8" s="140" t="n">
        <v>39.8083333333333</v>
      </c>
      <c r="X8" s="141" t="n">
        <v>40.0243333333333</v>
      </c>
      <c r="Y8" s="141" t="n">
        <v>44.217</v>
      </c>
      <c r="Z8" s="141" t="n">
        <v>41.457</v>
      </c>
      <c r="AA8" s="142" t="n">
        <v>41.3766666666667</v>
      </c>
    </row>
    <row r="9" customFormat="false" ht="12.75" hidden="false" customHeight="false" outlineLevel="0" collapsed="false">
      <c r="A9" s="127" t="s">
        <v>140</v>
      </c>
      <c r="B9" s="137" t="n">
        <v>0</v>
      </c>
      <c r="C9" s="137" t="n">
        <v>0</v>
      </c>
      <c r="D9" s="137" t="n">
        <v>0</v>
      </c>
      <c r="E9" s="137" t="n">
        <v>0</v>
      </c>
      <c r="F9" s="139" t="n">
        <v>0</v>
      </c>
      <c r="G9" s="139" t="n">
        <v>0</v>
      </c>
      <c r="H9" s="137" t="n">
        <v>0</v>
      </c>
      <c r="I9" s="140" t="n">
        <v>24</v>
      </c>
      <c r="J9" s="141" t="n">
        <v>26.25</v>
      </c>
      <c r="K9" s="141" t="n">
        <v>26.25</v>
      </c>
      <c r="L9" s="141" t="n">
        <v>31.4</v>
      </c>
      <c r="M9" s="142" t="n">
        <v>26.975</v>
      </c>
      <c r="N9" s="140" t="n">
        <v>31</v>
      </c>
      <c r="O9" s="141" t="n">
        <v>30</v>
      </c>
      <c r="P9" s="141" t="n">
        <v>30</v>
      </c>
      <c r="Q9" s="141" t="n">
        <v>34.8333333333333</v>
      </c>
      <c r="R9" s="141" t="n">
        <v>51</v>
      </c>
      <c r="S9" s="141" t="n">
        <v>32.3333333333333</v>
      </c>
      <c r="T9" s="142" t="n">
        <v>37.125</v>
      </c>
      <c r="U9" s="147" t="n">
        <v>37.6666666666667</v>
      </c>
      <c r="V9" s="140" t="n">
        <v>37.7691666666667</v>
      </c>
      <c r="W9" s="140" t="n">
        <v>37.028</v>
      </c>
      <c r="X9" s="141" t="n">
        <v>37.448</v>
      </c>
      <c r="Y9" s="141" t="n">
        <v>45.3793333333333</v>
      </c>
      <c r="Z9" s="141" t="n">
        <v>36.7203333333333</v>
      </c>
      <c r="AA9" s="142" t="n">
        <v>39.1439166666667</v>
      </c>
    </row>
    <row r="10" customFormat="false" ht="13.5" hidden="false" customHeight="false" outlineLevel="0" collapsed="false">
      <c r="A10" s="127" t="s">
        <v>141</v>
      </c>
      <c r="B10" s="148" t="n">
        <v>0</v>
      </c>
      <c r="C10" s="148" t="n">
        <v>0</v>
      </c>
      <c r="D10" s="148" t="n">
        <v>0</v>
      </c>
      <c r="E10" s="148" t="n">
        <v>0</v>
      </c>
      <c r="F10" s="149" t="n">
        <v>0</v>
      </c>
      <c r="G10" s="149" t="n">
        <v>0</v>
      </c>
      <c r="H10" s="148" t="n">
        <v>0</v>
      </c>
      <c r="I10" s="150" t="n">
        <v>28</v>
      </c>
      <c r="J10" s="151" t="n">
        <v>27.25</v>
      </c>
      <c r="K10" s="151" t="n">
        <v>28.25</v>
      </c>
      <c r="L10" s="151" t="n">
        <v>33.4</v>
      </c>
      <c r="M10" s="152" t="n">
        <v>29.225</v>
      </c>
      <c r="N10" s="150" t="n">
        <v>32.5</v>
      </c>
      <c r="O10" s="151" t="n">
        <v>31.25</v>
      </c>
      <c r="P10" s="151" t="n">
        <v>31.25</v>
      </c>
      <c r="Q10" s="151" t="n">
        <v>38.1666666666667</v>
      </c>
      <c r="R10" s="151" t="n">
        <v>59</v>
      </c>
      <c r="S10" s="151" t="n">
        <v>34.5</v>
      </c>
      <c r="T10" s="152" t="n">
        <v>40.8333333333333</v>
      </c>
      <c r="U10" s="153" t="n">
        <v>41</v>
      </c>
      <c r="V10" s="150" t="n">
        <v>41.1016666666667</v>
      </c>
      <c r="W10" s="150" t="n">
        <v>39.3866666666667</v>
      </c>
      <c r="X10" s="151" t="n">
        <v>40.209</v>
      </c>
      <c r="Y10" s="151" t="n">
        <v>49.918</v>
      </c>
      <c r="Z10" s="151" t="n">
        <v>38.9906666666667</v>
      </c>
      <c r="AA10" s="152" t="n">
        <v>42.1260833333333</v>
      </c>
    </row>
    <row r="13" customFormat="false" ht="20.25" hidden="false" customHeight="true" outlineLevel="0" collapsed="false">
      <c r="A13" s="154" t="s">
        <v>142</v>
      </c>
      <c r="B13" s="155"/>
      <c r="D13" s="127" t="n">
        <v>2001</v>
      </c>
      <c r="F13" s="127" t="n">
        <v>2001</v>
      </c>
      <c r="G13" s="127" t="n">
        <v>2001</v>
      </c>
      <c r="H13" s="127" t="n">
        <v>2001</v>
      </c>
      <c r="I13" s="127" t="n">
        <v>2001</v>
      </c>
      <c r="J13" s="127"/>
      <c r="K13" s="127"/>
      <c r="L13" s="127"/>
      <c r="M13" s="127"/>
      <c r="N13" s="126" t="n">
        <v>2002</v>
      </c>
      <c r="O13" s="127"/>
      <c r="P13" s="126"/>
      <c r="Q13" s="127"/>
      <c r="R13" s="127"/>
      <c r="S13" s="127"/>
      <c r="T13" s="127"/>
      <c r="U13" s="127" t="n">
        <v>2003</v>
      </c>
      <c r="V13" s="127" t="n">
        <v>2004</v>
      </c>
      <c r="W13" s="127"/>
      <c r="X13" s="127"/>
      <c r="Y13" s="127" t="s">
        <v>129</v>
      </c>
      <c r="Z13" s="127"/>
      <c r="AA13" s="127"/>
    </row>
    <row r="14" customFormat="false" ht="15" hidden="false" customHeight="true" outlineLevel="0" collapsed="false">
      <c r="A14" s="128"/>
      <c r="B14" s="129" t="n">
        <v>36739</v>
      </c>
      <c r="C14" s="130" t="n">
        <v>36892</v>
      </c>
      <c r="D14" s="130" t="n">
        <v>36923</v>
      </c>
      <c r="E14" s="130" t="n">
        <v>36951</v>
      </c>
      <c r="F14" s="131" t="n">
        <v>37043</v>
      </c>
      <c r="G14" s="132" t="n">
        <v>37073</v>
      </c>
      <c r="H14" s="131" t="n">
        <v>37104</v>
      </c>
      <c r="I14" s="131" t="n">
        <v>37135</v>
      </c>
      <c r="J14" s="132" t="n">
        <v>37165</v>
      </c>
      <c r="K14" s="132" t="n">
        <v>37196</v>
      </c>
      <c r="L14" s="132" t="n">
        <v>37226</v>
      </c>
      <c r="M14" s="133" t="s">
        <v>130</v>
      </c>
      <c r="N14" s="130" t="n">
        <v>37257</v>
      </c>
      <c r="O14" s="156" t="n">
        <v>37288</v>
      </c>
      <c r="P14" s="156" t="n">
        <v>37316</v>
      </c>
      <c r="Q14" s="134" t="s">
        <v>131</v>
      </c>
      <c r="R14" s="134" t="s">
        <v>132</v>
      </c>
      <c r="S14" s="134" t="s">
        <v>133</v>
      </c>
      <c r="T14" s="134" t="s">
        <v>134</v>
      </c>
      <c r="U14" s="135" t="s">
        <v>135</v>
      </c>
      <c r="V14" s="133" t="s">
        <v>136</v>
      </c>
      <c r="W14" s="157" t="s">
        <v>10</v>
      </c>
      <c r="X14" s="134" t="s">
        <v>11</v>
      </c>
      <c r="Y14" s="134" t="s">
        <v>13</v>
      </c>
      <c r="Z14" s="134" t="s">
        <v>8</v>
      </c>
      <c r="AA14" s="136" t="s">
        <v>137</v>
      </c>
    </row>
    <row r="15" customFormat="false" ht="12.75" hidden="false" customHeight="true" outlineLevel="0" collapsed="false">
      <c r="A15" s="127" t="s">
        <v>73</v>
      </c>
      <c r="B15" s="158" t="n">
        <v>0</v>
      </c>
      <c r="C15" s="159" t="n">
        <v>0</v>
      </c>
      <c r="D15" s="159" t="n">
        <v>0</v>
      </c>
      <c r="E15" s="159" t="n">
        <v>0</v>
      </c>
      <c r="F15" s="160" t="n">
        <v>0</v>
      </c>
      <c r="G15" s="160" t="n">
        <v>0</v>
      </c>
      <c r="H15" s="158" t="n">
        <v>0</v>
      </c>
      <c r="I15" s="161" t="n">
        <v>1</v>
      </c>
      <c r="J15" s="162" t="n">
        <v>0</v>
      </c>
      <c r="K15" s="162" t="n">
        <v>0</v>
      </c>
      <c r="L15" s="162" t="n">
        <v>0</v>
      </c>
      <c r="M15" s="163" t="n">
        <v>0.25</v>
      </c>
      <c r="N15" s="164" t="n">
        <v>0</v>
      </c>
      <c r="O15" s="165" t="n">
        <v>0</v>
      </c>
      <c r="P15" s="165" t="n">
        <v>0</v>
      </c>
      <c r="Q15" s="165" t="n">
        <v>0</v>
      </c>
      <c r="R15" s="165" t="n">
        <v>1</v>
      </c>
      <c r="S15" s="166" t="n">
        <v>0.5</v>
      </c>
      <c r="T15" s="167" t="n">
        <v>0.375</v>
      </c>
      <c r="U15" s="165" t="n">
        <v>0.291666666666664</v>
      </c>
      <c r="V15" s="168" t="n">
        <v>0.289999999999999</v>
      </c>
      <c r="W15" s="165" t="n">
        <v>0.399333333333324</v>
      </c>
      <c r="X15" s="165" t="n">
        <v>0.141333333333343</v>
      </c>
      <c r="Y15" s="165" t="n">
        <v>0.485666666666674</v>
      </c>
      <c r="Z15" s="165" t="n">
        <v>0.140000000000001</v>
      </c>
      <c r="AA15" s="169" t="n">
        <v>0.291583333333342</v>
      </c>
    </row>
    <row r="16" customFormat="false" ht="12.75" hidden="false" customHeight="true" outlineLevel="0" collapsed="false">
      <c r="A16" s="127" t="s">
        <v>138</v>
      </c>
      <c r="B16" s="158" t="n">
        <v>0</v>
      </c>
      <c r="C16" s="158" t="n">
        <v>0</v>
      </c>
      <c r="D16" s="158" t="n">
        <v>0</v>
      </c>
      <c r="E16" s="158" t="n">
        <v>0</v>
      </c>
      <c r="F16" s="160" t="n">
        <v>0</v>
      </c>
      <c r="G16" s="160" t="n">
        <v>0</v>
      </c>
      <c r="H16" s="158" t="n">
        <v>0</v>
      </c>
      <c r="I16" s="161" t="n">
        <v>1</v>
      </c>
      <c r="J16" s="162" t="n">
        <v>0</v>
      </c>
      <c r="K16" s="162" t="n">
        <v>0</v>
      </c>
      <c r="L16" s="162" t="n">
        <v>0</v>
      </c>
      <c r="M16" s="163" t="n">
        <v>0.25</v>
      </c>
      <c r="N16" s="161" t="n">
        <v>0</v>
      </c>
      <c r="O16" s="160" t="n">
        <v>0</v>
      </c>
      <c r="P16" s="160" t="n">
        <v>0</v>
      </c>
      <c r="Q16" s="160" t="n">
        <v>0</v>
      </c>
      <c r="R16" s="160" t="n">
        <v>1</v>
      </c>
      <c r="S16" s="162" t="n">
        <v>0.5</v>
      </c>
      <c r="T16" s="163" t="n">
        <v>0.375</v>
      </c>
      <c r="U16" s="160" t="n">
        <v>0.291666666666671</v>
      </c>
      <c r="V16" s="170" t="n">
        <v>0.29166666666665</v>
      </c>
      <c r="W16" s="160" t="n">
        <v>0.407666666666678</v>
      </c>
      <c r="X16" s="160" t="n">
        <v>0.13366666666667</v>
      </c>
      <c r="Y16" s="160" t="n">
        <v>0.492999999999988</v>
      </c>
      <c r="Z16" s="160" t="n">
        <v>0.131</v>
      </c>
      <c r="AA16" s="171" t="n">
        <v>0.291333333333348</v>
      </c>
    </row>
    <row r="17" customFormat="false" ht="12.75" hidden="false" customHeight="true" outlineLevel="0" collapsed="false">
      <c r="A17" s="127" t="s">
        <v>74</v>
      </c>
      <c r="B17" s="158" t="n">
        <v>0</v>
      </c>
      <c r="C17" s="158" t="n">
        <v>0</v>
      </c>
      <c r="D17" s="158" t="n">
        <v>0</v>
      </c>
      <c r="E17" s="158" t="n">
        <v>0</v>
      </c>
      <c r="F17" s="160" t="n">
        <v>0</v>
      </c>
      <c r="G17" s="160" t="n">
        <v>0</v>
      </c>
      <c r="H17" s="158" t="n">
        <v>0</v>
      </c>
      <c r="I17" s="161" t="n">
        <v>1.5</v>
      </c>
      <c r="J17" s="162" t="n">
        <v>0.25</v>
      </c>
      <c r="K17" s="162" t="n">
        <v>-0.25</v>
      </c>
      <c r="L17" s="162" t="n">
        <v>0.200000000000003</v>
      </c>
      <c r="M17" s="163" t="n">
        <v>0.425000000000001</v>
      </c>
      <c r="N17" s="161" t="n">
        <v>1</v>
      </c>
      <c r="O17" s="160" t="n">
        <v>1</v>
      </c>
      <c r="P17" s="160" t="n">
        <v>1</v>
      </c>
      <c r="Q17" s="160" t="n">
        <v>1.25</v>
      </c>
      <c r="R17" s="160" t="n">
        <v>0.5</v>
      </c>
      <c r="S17" s="162" t="n">
        <v>1</v>
      </c>
      <c r="T17" s="163" t="n">
        <v>0.9375</v>
      </c>
      <c r="U17" s="160" t="n">
        <v>0.5</v>
      </c>
      <c r="V17" s="170" t="n">
        <v>0.5</v>
      </c>
      <c r="W17" s="160" t="n">
        <v>0.509999999999998</v>
      </c>
      <c r="X17" s="160" t="n">
        <v>0.469999999999999</v>
      </c>
      <c r="Y17" s="160" t="n">
        <v>0.540000000000006</v>
      </c>
      <c r="Z17" s="160" t="n">
        <v>0.466666666666647</v>
      </c>
      <c r="AA17" s="171" t="n">
        <v>0.496666666666663</v>
      </c>
    </row>
    <row r="18" customFormat="false" ht="12.75" hidden="false" customHeight="true" outlineLevel="0" collapsed="false">
      <c r="A18" s="127" t="s">
        <v>139</v>
      </c>
      <c r="B18" s="158" t="n">
        <v>0</v>
      </c>
      <c r="C18" s="158" t="n">
        <v>0</v>
      </c>
      <c r="D18" s="158" t="n">
        <v>0</v>
      </c>
      <c r="E18" s="158" t="n">
        <v>0</v>
      </c>
      <c r="F18" s="160" t="n">
        <v>0</v>
      </c>
      <c r="G18" s="160" t="n">
        <v>0</v>
      </c>
      <c r="H18" s="158" t="n">
        <v>0</v>
      </c>
      <c r="I18" s="161" t="n">
        <v>0</v>
      </c>
      <c r="J18" s="162" t="n">
        <v>0.25</v>
      </c>
      <c r="K18" s="162" t="n">
        <v>0.25</v>
      </c>
      <c r="L18" s="162" t="n">
        <v>1.15</v>
      </c>
      <c r="M18" s="163" t="n">
        <v>0.412500000000001</v>
      </c>
      <c r="N18" s="161" t="n">
        <v>1</v>
      </c>
      <c r="O18" s="160" t="n">
        <v>1</v>
      </c>
      <c r="P18" s="160" t="n">
        <v>1</v>
      </c>
      <c r="Q18" s="160" t="n">
        <v>1.25</v>
      </c>
      <c r="R18" s="160" t="n">
        <v>0.666666666666664</v>
      </c>
      <c r="S18" s="162" t="n">
        <v>1</v>
      </c>
      <c r="T18" s="163" t="n">
        <v>0.979166666666664</v>
      </c>
      <c r="U18" s="160" t="n">
        <v>0.583333333333332</v>
      </c>
      <c r="V18" s="170" t="n">
        <v>0.583333333333332</v>
      </c>
      <c r="W18" s="160" t="n">
        <v>0.5</v>
      </c>
      <c r="X18" s="160" t="n">
        <v>0.5</v>
      </c>
      <c r="Y18" s="160" t="n">
        <v>0.5</v>
      </c>
      <c r="Z18" s="160" t="n">
        <v>0.833333333333329</v>
      </c>
      <c r="AA18" s="171" t="n">
        <v>0.583333333333307</v>
      </c>
    </row>
    <row r="19" customFormat="false" ht="12.75" hidden="false" customHeight="true" outlineLevel="0" collapsed="false">
      <c r="A19" s="127" t="s">
        <v>75</v>
      </c>
      <c r="B19" s="158" t="n">
        <v>0</v>
      </c>
      <c r="C19" s="158" t="n">
        <v>0</v>
      </c>
      <c r="D19" s="158" t="n">
        <v>0</v>
      </c>
      <c r="E19" s="158" t="n">
        <v>0</v>
      </c>
      <c r="F19" s="160" t="n">
        <v>0</v>
      </c>
      <c r="G19" s="160" t="n">
        <v>0</v>
      </c>
      <c r="H19" s="158" t="n">
        <v>0</v>
      </c>
      <c r="I19" s="161" t="n">
        <v>1.75</v>
      </c>
      <c r="J19" s="162" t="n">
        <v>0.25</v>
      </c>
      <c r="K19" s="162" t="n">
        <v>0.25</v>
      </c>
      <c r="L19" s="162" t="n">
        <v>1.15</v>
      </c>
      <c r="M19" s="163" t="n">
        <v>0.850000000000001</v>
      </c>
      <c r="N19" s="161" t="n">
        <v>1</v>
      </c>
      <c r="O19" s="160" t="n">
        <v>1</v>
      </c>
      <c r="P19" s="160" t="n">
        <v>1</v>
      </c>
      <c r="Q19" s="160" t="n">
        <v>1</v>
      </c>
      <c r="R19" s="160" t="n">
        <v>1</v>
      </c>
      <c r="S19" s="162" t="n">
        <v>1</v>
      </c>
      <c r="T19" s="163" t="n">
        <v>1</v>
      </c>
      <c r="U19" s="160" t="n">
        <v>0.5</v>
      </c>
      <c r="V19" s="170" t="n">
        <v>0.5</v>
      </c>
      <c r="W19" s="160" t="n">
        <v>0.503333333333323</v>
      </c>
      <c r="X19" s="160" t="n">
        <v>0.473333333333329</v>
      </c>
      <c r="Y19" s="160" t="n">
        <v>0.470000000000027</v>
      </c>
      <c r="Z19" s="160" t="n">
        <v>0.550000000000004</v>
      </c>
      <c r="AA19" s="171" t="n">
        <v>0.499166666666667</v>
      </c>
    </row>
    <row r="20" customFormat="false" ht="12.75" hidden="false" customHeight="true" outlineLevel="0" collapsed="false">
      <c r="A20" s="127" t="s">
        <v>140</v>
      </c>
      <c r="B20" s="158" t="n">
        <v>0</v>
      </c>
      <c r="C20" s="158" t="n">
        <v>0</v>
      </c>
      <c r="D20" s="158" t="n">
        <v>0</v>
      </c>
      <c r="E20" s="158" t="n">
        <v>0</v>
      </c>
      <c r="F20" s="160" t="n">
        <v>0</v>
      </c>
      <c r="G20" s="160" t="n">
        <v>0</v>
      </c>
      <c r="H20" s="158" t="n">
        <v>0</v>
      </c>
      <c r="I20" s="161" t="n">
        <v>-0.75</v>
      </c>
      <c r="J20" s="162" t="n">
        <v>0.25</v>
      </c>
      <c r="K20" s="162" t="n">
        <v>0.25</v>
      </c>
      <c r="L20" s="162" t="n">
        <v>-0.100000000000001</v>
      </c>
      <c r="M20" s="163" t="n">
        <v>-0.0874999999999986</v>
      </c>
      <c r="N20" s="161" t="n">
        <v>0.25</v>
      </c>
      <c r="O20" s="160" t="n">
        <v>0.5</v>
      </c>
      <c r="P20" s="160" t="n">
        <v>0.5</v>
      </c>
      <c r="Q20" s="160" t="n">
        <v>0.333333333333336</v>
      </c>
      <c r="R20" s="160" t="n">
        <v>0.5</v>
      </c>
      <c r="S20" s="162" t="n">
        <v>0</v>
      </c>
      <c r="T20" s="163" t="n">
        <v>0.3125</v>
      </c>
      <c r="U20" s="160" t="n">
        <v>0.25</v>
      </c>
      <c r="V20" s="170" t="n">
        <v>0.351666666666659</v>
      </c>
      <c r="W20" s="160" t="n">
        <v>0.347999999999992</v>
      </c>
      <c r="X20" s="160" t="n">
        <v>0.347666666666662</v>
      </c>
      <c r="Y20" s="160" t="n">
        <v>0.363333333333316</v>
      </c>
      <c r="Z20" s="160" t="n">
        <v>0.341333333333331</v>
      </c>
      <c r="AA20" s="171" t="n">
        <v>0.350083333333345</v>
      </c>
    </row>
    <row r="21" customFormat="false" ht="12.75" hidden="false" customHeight="true" outlineLevel="0" collapsed="false">
      <c r="A21" s="127" t="s">
        <v>141</v>
      </c>
      <c r="B21" s="172" t="n">
        <v>0</v>
      </c>
      <c r="C21" s="172" t="n">
        <v>0</v>
      </c>
      <c r="D21" s="172" t="n">
        <v>0</v>
      </c>
      <c r="E21" s="172" t="n">
        <v>0</v>
      </c>
      <c r="F21" s="173" t="n">
        <v>0</v>
      </c>
      <c r="G21" s="173" t="n">
        <v>0</v>
      </c>
      <c r="H21" s="172" t="n">
        <v>0</v>
      </c>
      <c r="I21" s="174" t="n">
        <v>-0.75</v>
      </c>
      <c r="J21" s="175" t="n">
        <v>0.25</v>
      </c>
      <c r="K21" s="175" t="n">
        <v>0.25</v>
      </c>
      <c r="L21" s="175" t="n">
        <v>-0.100000000000001</v>
      </c>
      <c r="M21" s="176" t="n">
        <v>-0.0874999999999986</v>
      </c>
      <c r="N21" s="174" t="n">
        <v>0.25</v>
      </c>
      <c r="O21" s="173" t="n">
        <v>0.5</v>
      </c>
      <c r="P21" s="173" t="n">
        <v>0.5</v>
      </c>
      <c r="Q21" s="173" t="n">
        <v>0.333333333333329</v>
      </c>
      <c r="R21" s="173" t="n">
        <v>0.5</v>
      </c>
      <c r="S21" s="175" t="n">
        <v>0</v>
      </c>
      <c r="T21" s="176" t="n">
        <v>0.3125</v>
      </c>
      <c r="U21" s="173" t="n">
        <v>0.25</v>
      </c>
      <c r="V21" s="177" t="n">
        <v>0.351666666666667</v>
      </c>
      <c r="W21" s="173" t="n">
        <v>0.347999999999999</v>
      </c>
      <c r="X21" s="173" t="n">
        <v>0.347666666666669</v>
      </c>
      <c r="Y21" s="173" t="n">
        <v>0.36333333333333</v>
      </c>
      <c r="Z21" s="173" t="n">
        <v>0.341333333333331</v>
      </c>
      <c r="AA21" s="178" t="n">
        <v>0.350083333333352</v>
      </c>
    </row>
    <row r="22" customFormat="false" ht="12.75" hidden="false" customHeight="true" outlineLevel="0" collapsed="false"/>
    <row r="24" customFormat="false" ht="13.5" hidden="true" customHeight="false" outlineLevel="0" collapsed="false">
      <c r="A24" s="155" t="n">
        <v>37158</v>
      </c>
      <c r="B24" s="155"/>
      <c r="D24" s="127" t="n">
        <v>2001</v>
      </c>
      <c r="F24" s="127" t="n">
        <v>2001</v>
      </c>
      <c r="G24" s="127" t="n">
        <v>2001</v>
      </c>
      <c r="H24" s="127" t="n">
        <v>2001</v>
      </c>
      <c r="I24" s="127" t="n">
        <v>2001</v>
      </c>
      <c r="J24" s="127"/>
      <c r="K24" s="127"/>
      <c r="L24" s="127"/>
      <c r="M24" s="127"/>
      <c r="N24" s="126" t="n">
        <v>2002</v>
      </c>
      <c r="O24" s="127"/>
      <c r="P24" s="126"/>
      <c r="Q24" s="127"/>
      <c r="R24" s="127"/>
      <c r="S24" s="127"/>
      <c r="T24" s="127"/>
      <c r="U24" s="127" t="n">
        <v>2003</v>
      </c>
      <c r="V24" s="127" t="n">
        <v>2004</v>
      </c>
      <c r="W24" s="127"/>
      <c r="X24" s="127"/>
      <c r="Y24" s="127" t="s">
        <v>129</v>
      </c>
      <c r="Z24" s="127"/>
      <c r="AA24" s="127"/>
    </row>
    <row r="25" customFormat="false" ht="13.5" hidden="true" customHeight="false" outlineLevel="0" collapsed="false">
      <c r="A25" s="127" t="s">
        <v>143</v>
      </c>
      <c r="B25" s="129" t="n">
        <v>36739</v>
      </c>
      <c r="C25" s="131" t="n">
        <v>36892</v>
      </c>
      <c r="D25" s="131" t="n">
        <v>36923</v>
      </c>
      <c r="E25" s="131" t="n">
        <v>36951</v>
      </c>
      <c r="F25" s="131" t="n">
        <v>37043</v>
      </c>
      <c r="G25" s="132" t="n">
        <v>37073</v>
      </c>
      <c r="H25" s="131" t="n">
        <v>37104</v>
      </c>
      <c r="I25" s="131" t="n">
        <v>37135</v>
      </c>
      <c r="J25" s="132" t="n">
        <v>37165</v>
      </c>
      <c r="K25" s="132" t="n">
        <v>37196</v>
      </c>
      <c r="L25" s="132" t="n">
        <v>37226</v>
      </c>
      <c r="M25" s="133" t="s">
        <v>130</v>
      </c>
      <c r="N25" s="131" t="n">
        <v>37257</v>
      </c>
      <c r="O25" s="132" t="n">
        <v>37288</v>
      </c>
      <c r="P25" s="132" t="n">
        <v>37316</v>
      </c>
      <c r="Q25" s="134" t="s">
        <v>131</v>
      </c>
      <c r="R25" s="134" t="s">
        <v>132</v>
      </c>
      <c r="S25" s="134" t="s">
        <v>133</v>
      </c>
      <c r="T25" s="134" t="s">
        <v>134</v>
      </c>
      <c r="U25" s="135" t="s">
        <v>135</v>
      </c>
      <c r="V25" s="133" t="s">
        <v>136</v>
      </c>
      <c r="W25" s="157" t="s">
        <v>10</v>
      </c>
      <c r="X25" s="134" t="s">
        <v>11</v>
      </c>
      <c r="Y25" s="134" t="s">
        <v>13</v>
      </c>
      <c r="Z25" s="134" t="s">
        <v>8</v>
      </c>
      <c r="AA25" s="136" t="s">
        <v>137</v>
      </c>
    </row>
    <row r="26" customFormat="false" ht="12.75" hidden="true" customHeight="false" outlineLevel="0" collapsed="false">
      <c r="A26" s="127" t="s">
        <v>73</v>
      </c>
      <c r="B26" s="137" t="n">
        <v>0</v>
      </c>
      <c r="C26" s="137" t="n">
        <v>0</v>
      </c>
      <c r="D26" s="137" t="n">
        <v>0</v>
      </c>
      <c r="E26" s="137" t="n">
        <v>0</v>
      </c>
      <c r="F26" s="139" t="n">
        <v>0</v>
      </c>
      <c r="G26" s="138" t="n">
        <v>0</v>
      </c>
      <c r="H26" s="138" t="n">
        <v>0</v>
      </c>
      <c r="I26" s="138" t="n">
        <v>19.25</v>
      </c>
      <c r="J26" s="179" t="n">
        <v>24.5</v>
      </c>
      <c r="K26" s="179" t="n">
        <v>31</v>
      </c>
      <c r="L26" s="179" t="n">
        <v>38.25</v>
      </c>
      <c r="M26" s="180" t="n">
        <v>28.25</v>
      </c>
      <c r="N26" s="138" t="n">
        <v>37</v>
      </c>
      <c r="O26" s="179" t="n">
        <v>34</v>
      </c>
      <c r="P26" s="179" t="n">
        <v>30</v>
      </c>
      <c r="Q26" s="179" t="n">
        <v>28.5833333333333</v>
      </c>
      <c r="R26" s="179" t="n">
        <v>43.6666666666667</v>
      </c>
      <c r="S26" s="179" t="n">
        <v>34.6666666666667</v>
      </c>
      <c r="T26" s="180" t="n">
        <v>35.1458333333333</v>
      </c>
      <c r="U26" s="181" t="n">
        <v>36.2083333333333</v>
      </c>
      <c r="V26" s="182" t="n">
        <v>35.7116666666667</v>
      </c>
      <c r="W26" s="138" t="n">
        <v>36.9406666666667</v>
      </c>
      <c r="X26" s="179" t="n">
        <v>33.3293333333333</v>
      </c>
      <c r="Y26" s="179" t="n">
        <v>43.245</v>
      </c>
      <c r="Z26" s="179" t="n">
        <v>37.635</v>
      </c>
      <c r="AA26" s="180" t="n">
        <v>37.7875</v>
      </c>
    </row>
    <row r="27" customFormat="false" ht="12.75" hidden="true" customHeight="false" outlineLevel="0" collapsed="false">
      <c r="A27" s="127" t="s">
        <v>138</v>
      </c>
      <c r="B27" s="137" t="n">
        <v>0</v>
      </c>
      <c r="C27" s="137" t="n">
        <v>0</v>
      </c>
      <c r="D27" s="137" t="n">
        <v>0</v>
      </c>
      <c r="E27" s="137" t="n">
        <v>0</v>
      </c>
      <c r="F27" s="139" t="n">
        <v>0</v>
      </c>
      <c r="G27" s="137" t="n">
        <v>0</v>
      </c>
      <c r="H27" s="137" t="n">
        <v>0</v>
      </c>
      <c r="I27" s="137" t="n">
        <v>19.25</v>
      </c>
      <c r="J27" s="139" t="n">
        <v>24.5</v>
      </c>
      <c r="K27" s="139" t="n">
        <v>30.25</v>
      </c>
      <c r="L27" s="139" t="n">
        <v>37.25</v>
      </c>
      <c r="M27" s="182" t="n">
        <v>27.8125</v>
      </c>
      <c r="N27" s="137" t="n">
        <v>35.5</v>
      </c>
      <c r="O27" s="139" t="n">
        <v>33</v>
      </c>
      <c r="P27" s="139" t="n">
        <v>29.25</v>
      </c>
      <c r="Q27" s="139" t="n">
        <v>30.9166666666667</v>
      </c>
      <c r="R27" s="139" t="n">
        <v>46.6666666666667</v>
      </c>
      <c r="S27" s="139" t="n">
        <v>33.5833333333333</v>
      </c>
      <c r="T27" s="182" t="n">
        <v>35.9375</v>
      </c>
      <c r="U27" s="181" t="n">
        <v>37.6666666666667</v>
      </c>
      <c r="V27" s="182" t="n">
        <v>37.4183333333333</v>
      </c>
      <c r="W27" s="137" t="n">
        <v>39.9166666666667</v>
      </c>
      <c r="X27" s="139" t="n">
        <v>38.2153333333333</v>
      </c>
      <c r="Y27" s="139" t="n">
        <v>49.1183333333333</v>
      </c>
      <c r="Z27" s="139" t="n">
        <v>40.7903333333333</v>
      </c>
      <c r="AA27" s="182" t="n">
        <v>42.0101666666667</v>
      </c>
    </row>
    <row r="28" customFormat="false" ht="12.75" hidden="true" customHeight="false" outlineLevel="0" collapsed="false">
      <c r="A28" s="127" t="s">
        <v>74</v>
      </c>
      <c r="B28" s="137" t="n">
        <v>0</v>
      </c>
      <c r="C28" s="137" t="n">
        <v>0</v>
      </c>
      <c r="D28" s="137" t="n">
        <v>0</v>
      </c>
      <c r="E28" s="137" t="n">
        <v>0</v>
      </c>
      <c r="F28" s="139" t="n">
        <v>0</v>
      </c>
      <c r="G28" s="137" t="n">
        <v>0</v>
      </c>
      <c r="H28" s="137" t="n">
        <v>0</v>
      </c>
      <c r="I28" s="137" t="n">
        <v>23</v>
      </c>
      <c r="J28" s="139" t="n">
        <v>25.75</v>
      </c>
      <c r="K28" s="139" t="n">
        <v>31.25</v>
      </c>
      <c r="L28" s="139" t="n">
        <v>37.3</v>
      </c>
      <c r="M28" s="182" t="n">
        <v>29.325</v>
      </c>
      <c r="N28" s="137" t="n">
        <v>36.75</v>
      </c>
      <c r="O28" s="139" t="n">
        <v>33.75</v>
      </c>
      <c r="P28" s="139" t="n">
        <v>31.5</v>
      </c>
      <c r="Q28" s="139" t="n">
        <v>31</v>
      </c>
      <c r="R28" s="139" t="n">
        <v>46</v>
      </c>
      <c r="S28" s="139" t="n">
        <v>35.5</v>
      </c>
      <c r="T28" s="182" t="n">
        <v>36.625</v>
      </c>
      <c r="U28" s="181" t="n">
        <v>39.25</v>
      </c>
      <c r="V28" s="182" t="n">
        <v>39.2516666666667</v>
      </c>
      <c r="W28" s="137" t="n">
        <v>39.6023333333333</v>
      </c>
      <c r="X28" s="139" t="n">
        <v>41.6733333333333</v>
      </c>
      <c r="Y28" s="139" t="n">
        <v>41.1516666666667</v>
      </c>
      <c r="Z28" s="139" t="n">
        <v>41.588</v>
      </c>
      <c r="AA28" s="182" t="n">
        <v>41.0038333333333</v>
      </c>
    </row>
    <row r="29" customFormat="false" ht="12.75" hidden="true" customHeight="false" outlineLevel="0" collapsed="false">
      <c r="A29" s="127" t="s">
        <v>139</v>
      </c>
      <c r="B29" s="137" t="n">
        <v>0</v>
      </c>
      <c r="C29" s="137" t="n">
        <v>0</v>
      </c>
      <c r="D29" s="137" t="n">
        <v>0</v>
      </c>
      <c r="E29" s="137" t="n">
        <v>0</v>
      </c>
      <c r="F29" s="139" t="n">
        <v>0</v>
      </c>
      <c r="G29" s="137" t="n">
        <v>0</v>
      </c>
      <c r="H29" s="137" t="n">
        <v>0</v>
      </c>
      <c r="I29" s="137" t="n">
        <v>32</v>
      </c>
      <c r="J29" s="139" t="n">
        <v>25.25</v>
      </c>
      <c r="K29" s="139" t="n">
        <v>28.25</v>
      </c>
      <c r="L29" s="139" t="n">
        <v>32.25</v>
      </c>
      <c r="M29" s="182" t="n">
        <v>29.4375</v>
      </c>
      <c r="N29" s="137" t="n">
        <v>32.25</v>
      </c>
      <c r="O29" s="139" t="n">
        <v>32.25</v>
      </c>
      <c r="P29" s="139" t="n">
        <v>31.5</v>
      </c>
      <c r="Q29" s="139" t="n">
        <v>31</v>
      </c>
      <c r="R29" s="139" t="n">
        <v>44.5833333333333</v>
      </c>
      <c r="S29" s="139" t="n">
        <v>35</v>
      </c>
      <c r="T29" s="182" t="n">
        <v>35.6458333333333</v>
      </c>
      <c r="U29" s="181" t="n">
        <v>28.4166666666667</v>
      </c>
      <c r="V29" s="182" t="n">
        <v>26.8125</v>
      </c>
      <c r="W29" s="137" t="n">
        <v>27.6666666666667</v>
      </c>
      <c r="X29" s="139" t="n">
        <v>34.8383333333333</v>
      </c>
      <c r="Y29" s="139" t="n">
        <v>44.4516666666667</v>
      </c>
      <c r="Z29" s="139" t="n">
        <v>34.9533333333333</v>
      </c>
      <c r="AA29" s="182" t="n">
        <v>35.4775</v>
      </c>
    </row>
    <row r="30" customFormat="false" ht="12.75" hidden="true" customHeight="false" outlineLevel="0" collapsed="false">
      <c r="A30" s="127" t="s">
        <v>75</v>
      </c>
      <c r="B30" s="137" t="n">
        <v>0</v>
      </c>
      <c r="C30" s="137" t="n">
        <v>0</v>
      </c>
      <c r="D30" s="137" t="n">
        <v>0</v>
      </c>
      <c r="E30" s="137" t="n">
        <v>0</v>
      </c>
      <c r="F30" s="139" t="n">
        <v>0</v>
      </c>
      <c r="G30" s="137" t="n">
        <v>0</v>
      </c>
      <c r="H30" s="137" t="n">
        <v>0</v>
      </c>
      <c r="I30" s="137" t="n">
        <v>23</v>
      </c>
      <c r="J30" s="139" t="n">
        <v>25.25</v>
      </c>
      <c r="K30" s="139" t="n">
        <v>28.25</v>
      </c>
      <c r="L30" s="139" t="n">
        <v>32.25</v>
      </c>
      <c r="M30" s="182" t="n">
        <v>27.1875</v>
      </c>
      <c r="N30" s="137" t="n">
        <v>32.25</v>
      </c>
      <c r="O30" s="139" t="n">
        <v>32.25</v>
      </c>
      <c r="P30" s="139" t="n">
        <v>31.5</v>
      </c>
      <c r="Q30" s="139" t="n">
        <v>33.75</v>
      </c>
      <c r="R30" s="139" t="n">
        <v>45.9166666666667</v>
      </c>
      <c r="S30" s="139" t="n">
        <v>35</v>
      </c>
      <c r="T30" s="182" t="n">
        <v>36.6666666666667</v>
      </c>
      <c r="U30" s="181" t="n">
        <v>39.5</v>
      </c>
      <c r="V30" s="182" t="n">
        <v>39.5</v>
      </c>
      <c r="W30" s="137" t="n">
        <v>39.305</v>
      </c>
      <c r="X30" s="139" t="n">
        <v>39.551</v>
      </c>
      <c r="Y30" s="139" t="n">
        <v>43.747</v>
      </c>
      <c r="Z30" s="139" t="n">
        <v>40.907</v>
      </c>
      <c r="AA30" s="182" t="n">
        <v>40.8775</v>
      </c>
    </row>
    <row r="31" customFormat="false" ht="12.75" hidden="true" customHeight="false" outlineLevel="0" collapsed="false">
      <c r="A31" s="127" t="s">
        <v>140</v>
      </c>
      <c r="B31" s="137" t="n">
        <v>0</v>
      </c>
      <c r="C31" s="137" t="n">
        <v>0</v>
      </c>
      <c r="D31" s="137" t="n">
        <v>0</v>
      </c>
      <c r="E31" s="137" t="n">
        <v>0</v>
      </c>
      <c r="F31" s="139" t="n">
        <v>0</v>
      </c>
      <c r="G31" s="137" t="n">
        <v>0</v>
      </c>
      <c r="H31" s="137" t="n">
        <v>0</v>
      </c>
      <c r="I31" s="137" t="n">
        <v>24.75</v>
      </c>
      <c r="J31" s="139" t="n">
        <v>26</v>
      </c>
      <c r="K31" s="139" t="n">
        <v>26</v>
      </c>
      <c r="L31" s="139" t="n">
        <v>31.5</v>
      </c>
      <c r="M31" s="182" t="n">
        <v>27.0625</v>
      </c>
      <c r="N31" s="137" t="n">
        <v>30.75</v>
      </c>
      <c r="O31" s="139" t="n">
        <v>29.5</v>
      </c>
      <c r="P31" s="139" t="n">
        <v>29.5</v>
      </c>
      <c r="Q31" s="139" t="n">
        <v>34.5</v>
      </c>
      <c r="R31" s="139" t="n">
        <v>50.5</v>
      </c>
      <c r="S31" s="139" t="n">
        <v>32.3333333333333</v>
      </c>
      <c r="T31" s="182" t="n">
        <v>36.8125</v>
      </c>
      <c r="U31" s="181" t="n">
        <v>37.4166666666667</v>
      </c>
      <c r="V31" s="182" t="n">
        <v>37.4175</v>
      </c>
      <c r="W31" s="137" t="n">
        <v>36.68</v>
      </c>
      <c r="X31" s="139" t="n">
        <v>37.1003333333333</v>
      </c>
      <c r="Y31" s="139" t="n">
        <v>45.016</v>
      </c>
      <c r="Z31" s="139" t="n">
        <v>36.379</v>
      </c>
      <c r="AA31" s="182" t="n">
        <v>38.7938333333333</v>
      </c>
    </row>
    <row r="32" customFormat="false" ht="13.5" hidden="true" customHeight="false" outlineLevel="0" collapsed="false">
      <c r="A32" s="127" t="s">
        <v>141</v>
      </c>
      <c r="B32" s="148" t="n">
        <v>0</v>
      </c>
      <c r="C32" s="148" t="n">
        <v>0</v>
      </c>
      <c r="D32" s="148" t="n">
        <v>0</v>
      </c>
      <c r="E32" s="148" t="n">
        <v>0</v>
      </c>
      <c r="F32" s="149" t="n">
        <v>0</v>
      </c>
      <c r="G32" s="148" t="n">
        <v>0</v>
      </c>
      <c r="H32" s="148" t="n">
        <v>0</v>
      </c>
      <c r="I32" s="148" t="n">
        <v>28.75</v>
      </c>
      <c r="J32" s="149" t="n">
        <v>27</v>
      </c>
      <c r="K32" s="149" t="n">
        <v>28</v>
      </c>
      <c r="L32" s="149" t="n">
        <v>33.5</v>
      </c>
      <c r="M32" s="183" t="n">
        <v>29.3125</v>
      </c>
      <c r="N32" s="148" t="n">
        <v>32.25</v>
      </c>
      <c r="O32" s="149" t="n">
        <v>30.75</v>
      </c>
      <c r="P32" s="149" t="n">
        <v>30.75</v>
      </c>
      <c r="Q32" s="149" t="n">
        <v>37.8333333333333</v>
      </c>
      <c r="R32" s="149" t="n">
        <v>58.5</v>
      </c>
      <c r="S32" s="149" t="n">
        <v>34.5</v>
      </c>
      <c r="T32" s="183" t="n">
        <v>40.5208333333333</v>
      </c>
      <c r="U32" s="184" t="n">
        <v>40.75</v>
      </c>
      <c r="V32" s="183" t="n">
        <v>40.75</v>
      </c>
      <c r="W32" s="148" t="n">
        <v>39.0386666666667</v>
      </c>
      <c r="X32" s="149" t="n">
        <v>39.8613333333334</v>
      </c>
      <c r="Y32" s="149" t="n">
        <v>49.5546666666667</v>
      </c>
      <c r="Z32" s="149" t="n">
        <v>38.6493333333333</v>
      </c>
      <c r="AA32" s="183" t="n">
        <v>41.776</v>
      </c>
    </row>
    <row r="33" customFormat="false" ht="11.25" hidden="true" customHeight="false" outlineLevel="0" collapsed="false"/>
    <row r="34" customFormat="false" ht="11.25" hidden="false" customHeight="false" outlineLevel="0" collapsed="false">
      <c r="D34" s="185"/>
    </row>
    <row r="35" customFormat="false" ht="11.25" hidden="false" customHeight="false" outlineLevel="0" collapsed="false">
      <c r="D35" s="185"/>
    </row>
    <row r="36" customFormat="false" ht="11.25" hidden="false" customHeight="false" outlineLevel="0" collapsed="false">
      <c r="D36" s="185"/>
    </row>
    <row r="37" customFormat="false" ht="11.25" hidden="false" customHeight="false" outlineLevel="0" collapsed="false">
      <c r="D37" s="185"/>
    </row>
    <row r="38" customFormat="false" ht="11.25" hidden="false" customHeight="false" outlineLevel="0" collapsed="false">
      <c r="D38" s="185"/>
    </row>
    <row r="39" customFormat="false" ht="11.25" hidden="false" customHeight="false" outlineLevel="0" collapsed="false">
      <c r="D39" s="185"/>
    </row>
    <row r="40" customFormat="false" ht="11.25" hidden="false" customHeight="false" outlineLevel="0" collapsed="false">
      <c r="D40" s="185"/>
    </row>
    <row r="41" customFormat="false" ht="11.25" hidden="false" customHeight="false" outlineLevel="0" collapsed="false">
      <c r="D41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11</xdr:col>
                    <xdr:colOff>633960</xdr:colOff>
                    <xdr:row>0</xdr:row>
                    <xdr:rowOff>65880</xdr:rowOff>
                  </from>
                  <to>
                    <xdr:col>17</xdr:col>
                    <xdr:colOff>181800</xdr:colOff>
                    <xdr:row>1</xdr:row>
                    <xdr:rowOff>-95400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11</xdr:col>
                    <xdr:colOff>815040</xdr:colOff>
                    <xdr:row>0</xdr:row>
                    <xdr:rowOff>65880</xdr:rowOff>
                  </from>
                  <to>
                    <xdr:col>17</xdr:col>
                    <xdr:colOff>231840</xdr:colOff>
                    <xdr:row>1</xdr:row>
                    <xdr:rowOff>-95400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186" t="s">
        <v>144</v>
      </c>
    </row>
    <row r="2" customFormat="false" ht="12.75" hidden="false" customHeight="false" outlineLevel="0" collapsed="false">
      <c r="A2" s="87" t="s">
        <v>145</v>
      </c>
    </row>
    <row r="3" customFormat="false" ht="12.75" hidden="false" customHeight="false" outlineLevel="0" collapsed="false">
      <c r="A3" s="87" t="s">
        <v>146</v>
      </c>
    </row>
    <row r="4" customFormat="false" ht="12.75" hidden="false" customHeight="false" outlineLevel="0" collapsed="false">
      <c r="B4" s="87" t="s">
        <v>147</v>
      </c>
    </row>
    <row r="5" customFormat="false" ht="12.75" hidden="false" customHeight="false" outlineLevel="0" collapsed="false">
      <c r="A5" s="87" t="s">
        <v>148</v>
      </c>
    </row>
    <row r="6" customFormat="false" ht="12.75" hidden="false" customHeight="false" outlineLevel="0" collapsed="false">
      <c r="A6" s="87" t="s">
        <v>149</v>
      </c>
    </row>
    <row r="7" customFormat="false" ht="12.75" hidden="false" customHeight="false" outlineLevel="0" collapsed="false">
      <c r="A7" s="87" t="s">
        <v>150</v>
      </c>
    </row>
    <row r="9" customFormat="false" ht="15" hidden="false" customHeight="false" outlineLevel="0" collapsed="false">
      <c r="A9" s="186" t="s">
        <v>151</v>
      </c>
    </row>
    <row r="10" customFormat="false" ht="12.75" hidden="false" customHeight="false" outlineLevel="0" collapsed="false">
      <c r="A10" s="87" t="s">
        <v>152</v>
      </c>
    </row>
    <row r="11" customFormat="false" ht="12.75" hidden="false" customHeight="false" outlineLevel="0" collapsed="false">
      <c r="A11" s="87" t="s">
        <v>153</v>
      </c>
    </row>
    <row r="12" customFormat="false" ht="12.75" hidden="false" customHeight="false" outlineLevel="0" collapsed="false">
      <c r="A12" s="87" t="s">
        <v>154</v>
      </c>
    </row>
    <row r="13" customFormat="false" ht="12.75" hidden="false" customHeight="false" outlineLevel="0" collapsed="false">
      <c r="A13" s="87" t="s">
        <v>155</v>
      </c>
    </row>
    <row r="14" customFormat="false" ht="12.75" hidden="false" customHeight="false" outlineLevel="0" collapsed="false">
      <c r="A14" s="87" t="s">
        <v>156</v>
      </c>
    </row>
    <row r="15" customFormat="false" ht="12.75" hidden="false" customHeight="false" outlineLevel="0" collapsed="false">
      <c r="A15" s="87" t="s">
        <v>157</v>
      </c>
    </row>
    <row r="16" customFormat="false" ht="12.75" hidden="false" customHeight="false" outlineLevel="0" collapsed="false">
      <c r="A16" s="87" t="s">
        <v>158</v>
      </c>
    </row>
    <row r="17" customFormat="false" ht="12.75" hidden="false" customHeight="false" outlineLevel="0" collapsed="false">
      <c r="A17" s="87" t="s">
        <v>159</v>
      </c>
    </row>
    <row r="18" customFormat="false" ht="12.75" hidden="false" customHeight="false" outlineLevel="0" collapsed="false">
      <c r="A18" s="87" t="s">
        <v>160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2001-09-26T17:53:58Z</cp:lastPrinted>
  <dcterms:modified xsi:type="dcterms:W3CDTF">2001-09-26T17:56:17Z</dcterms:modified>
  <cp:revision>0</cp:revision>
  <dc:subject/>
  <dc:title/>
</cp:coreProperties>
</file>